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D1.1. - Architektonicko s..." sheetId="2" r:id="rId2"/>
    <sheet name="D1.4.a - Zdravotechnické ..." sheetId="3" r:id="rId3"/>
    <sheet name="D1.4.c - Vzduchotechnika" sheetId="4" r:id="rId4"/>
    <sheet name="D1.4.d - Vytápění" sheetId="5" r:id="rId5"/>
    <sheet name="D1.4.g - Slaboproudé elek..." sheetId="6" r:id="rId6"/>
    <sheet name="D1.4.h - Silnoproudá elek..." sheetId="7" r:id="rId7"/>
    <sheet name="D0.0 - Příprava území, VRN" sheetId="8" r:id="rId8"/>
  </sheets>
  <definedNames>
    <definedName name="_xlnm.Print_Area" localSheetId="0">'Rekapitulace stavby'!$D$4:$AO$76,'Rekapitulace stavby'!$C$82:$AQ$102</definedName>
    <definedName name="_xlnm.Print_Titles" localSheetId="0">'Rekapitulace stavby'!$92:$92</definedName>
    <definedName name="_xlnm._FilterDatabase" localSheetId="1" hidden="1">'D1.1. - Architektonicko s...'!$C$141:$K$887</definedName>
    <definedName name="_xlnm.Print_Area" localSheetId="1">'D1.1. - Architektonicko s...'!$C$4:$J$76,'D1.1. - Architektonicko s...'!$C$82:$J$123,'D1.1. - Architektonicko s...'!$C$129:$J$887</definedName>
    <definedName name="_xlnm.Print_Titles" localSheetId="1">'D1.1. - Architektonicko s...'!$141:$141</definedName>
    <definedName name="_xlnm._FilterDatabase" localSheetId="2" hidden="1">'D1.4.a - Zdravotechnické ...'!$C$128:$K$270</definedName>
    <definedName name="_xlnm.Print_Area" localSheetId="2">'D1.4.a - Zdravotechnické ...'!$C$4:$J$76,'D1.4.a - Zdravotechnické ...'!$C$82:$J$110,'D1.4.a - Zdravotechnické ...'!$C$116:$J$270</definedName>
    <definedName name="_xlnm.Print_Titles" localSheetId="2">'D1.4.a - Zdravotechnické ...'!$128:$128</definedName>
    <definedName name="_xlnm._FilterDatabase" localSheetId="3" hidden="1">'D1.4.c - Vzduchotechnika'!$C$117:$K$144</definedName>
    <definedName name="_xlnm.Print_Area" localSheetId="3">'D1.4.c - Vzduchotechnika'!$C$4:$J$76,'D1.4.c - Vzduchotechnika'!$C$82:$J$99,'D1.4.c - Vzduchotechnika'!$C$105:$J$144</definedName>
    <definedName name="_xlnm.Print_Titles" localSheetId="3">'D1.4.c - Vzduchotechnika'!$117:$117</definedName>
    <definedName name="_xlnm._FilterDatabase" localSheetId="4" hidden="1">'D1.4.d - Vytápění'!$C$122:$K$227</definedName>
    <definedName name="_xlnm.Print_Area" localSheetId="4">'D1.4.d - Vytápění'!$C$4:$J$76,'D1.4.d - Vytápění'!$C$82:$J$104,'D1.4.d - Vytápění'!$C$110:$J$227</definedName>
    <definedName name="_xlnm.Print_Titles" localSheetId="4">'D1.4.d - Vytápění'!$122:$122</definedName>
    <definedName name="_xlnm._FilterDatabase" localSheetId="5" hidden="1">'D1.4.g - Slaboproudé elek...'!$C$115:$K$192</definedName>
    <definedName name="_xlnm.Print_Area" localSheetId="5">'D1.4.g - Slaboproudé elek...'!$C$4:$J$76,'D1.4.g - Slaboproudé elek...'!$C$82:$J$97,'D1.4.g - Slaboproudé elek...'!$C$103:$J$192</definedName>
    <definedName name="_xlnm.Print_Titles" localSheetId="5">'D1.4.g - Slaboproudé elek...'!$115:$115</definedName>
    <definedName name="_xlnm._FilterDatabase" localSheetId="6" hidden="1">'D1.4.h - Silnoproudá elek...'!$C$121:$K$281</definedName>
    <definedName name="_xlnm.Print_Area" localSheetId="6">'D1.4.h - Silnoproudá elek...'!$C$4:$J$76,'D1.4.h - Silnoproudá elek...'!$C$82:$J$103,'D1.4.h - Silnoproudá elek...'!$C$109:$J$281</definedName>
    <definedName name="_xlnm.Print_Titles" localSheetId="6">'D1.4.h - Silnoproudá elek...'!$121:$121</definedName>
    <definedName name="_xlnm._FilterDatabase" localSheetId="7" hidden="1">'D0.0 - Příprava území, VRN'!$C$121:$K$133</definedName>
    <definedName name="_xlnm.Print_Area" localSheetId="7">'D0.0 - Příprava území, VRN'!$C$4:$J$76,'D0.0 - Příprava území, VRN'!$C$82:$J$103,'D0.0 - Příprava území, VRN'!$C$109:$J$133</definedName>
    <definedName name="_xlnm.Print_Titles" localSheetId="7">'D0.0 - Příprava území, VRN'!$121:$121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33"/>
  <c r="BH133"/>
  <c r="BG133"/>
  <c r="BF133"/>
  <c r="T133"/>
  <c r="T132"/>
  <c r="R133"/>
  <c r="R132"/>
  <c r="P133"/>
  <c r="P132"/>
  <c r="BI131"/>
  <c r="BH131"/>
  <c r="BG131"/>
  <c r="BF131"/>
  <c r="T131"/>
  <c r="T130"/>
  <c r="R131"/>
  <c r="R130"/>
  <c r="P131"/>
  <c r="P130"/>
  <c r="BI129"/>
  <c r="BH129"/>
  <c r="BG129"/>
  <c r="BF129"/>
  <c r="T129"/>
  <c r="T128"/>
  <c r="R129"/>
  <c r="R128"/>
  <c r="P129"/>
  <c r="P128"/>
  <c r="BI127"/>
  <c r="BH127"/>
  <c r="BG127"/>
  <c r="BF127"/>
  <c r="T127"/>
  <c r="T126"/>
  <c r="R127"/>
  <c r="R126"/>
  <c r="P127"/>
  <c r="P126"/>
  <c r="BI125"/>
  <c r="BH125"/>
  <c r="BG125"/>
  <c r="BF125"/>
  <c r="T125"/>
  <c r="T124"/>
  <c r="T123"/>
  <c r="T122"/>
  <c r="R125"/>
  <c r="R124"/>
  <c r="R123"/>
  <c r="R122"/>
  <c r="P125"/>
  <c r="P124"/>
  <c r="P123"/>
  <c r="P122"/>
  <c i="1" r="AU101"/>
  <c i="8" r="J119"/>
  <c r="J118"/>
  <c r="F118"/>
  <c r="F116"/>
  <c r="E114"/>
  <c r="J92"/>
  <c r="J91"/>
  <c r="F91"/>
  <c r="F89"/>
  <c r="E87"/>
  <c r="J18"/>
  <c r="E18"/>
  <c r="F92"/>
  <c r="J17"/>
  <c r="J12"/>
  <c r="J89"/>
  <c r="E7"/>
  <c r="E85"/>
  <c i="7" r="J281"/>
  <c r="J37"/>
  <c r="J36"/>
  <c i="1" r="AY100"/>
  <c i="7" r="J35"/>
  <c i="1" r="AX100"/>
  <c i="7" r="J102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T150"/>
  <c r="R151"/>
  <c r="R150"/>
  <c r="P151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9"/>
  <c r="F116"/>
  <c r="E114"/>
  <c r="J92"/>
  <c r="F89"/>
  <c r="E87"/>
  <c r="J21"/>
  <c r="E21"/>
  <c r="J118"/>
  <c r="J20"/>
  <c r="J18"/>
  <c r="E18"/>
  <c r="F119"/>
  <c r="J17"/>
  <c r="J15"/>
  <c r="E15"/>
  <c r="F118"/>
  <c r="J14"/>
  <c r="J12"/>
  <c r="J116"/>
  <c r="E7"/>
  <c r="E112"/>
  <c i="6" r="J37"/>
  <c r="J36"/>
  <c i="1" r="AY99"/>
  <c i="6" r="J35"/>
  <c i="1" r="AX99"/>
  <c i="6"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J113"/>
  <c r="F110"/>
  <c r="E108"/>
  <c r="J92"/>
  <c r="F89"/>
  <c r="E87"/>
  <c r="J21"/>
  <c r="E21"/>
  <c r="J112"/>
  <c r="J20"/>
  <c r="J18"/>
  <c r="E18"/>
  <c r="F92"/>
  <c r="J17"/>
  <c r="J15"/>
  <c r="E15"/>
  <c r="F91"/>
  <c r="J14"/>
  <c r="J12"/>
  <c r="J110"/>
  <c r="E7"/>
  <c r="E106"/>
  <c i="5" r="J37"/>
  <c r="J36"/>
  <c i="1" r="AY98"/>
  <c i="5" r="J35"/>
  <c i="1" r="AX98"/>
  <c i="5" r="BI227"/>
  <c r="BH227"/>
  <c r="BG227"/>
  <c r="BF227"/>
  <c r="T227"/>
  <c r="R227"/>
  <c r="P227"/>
  <c r="BI226"/>
  <c r="BH226"/>
  <c r="BG226"/>
  <c r="BF226"/>
  <c r="T226"/>
  <c r="R226"/>
  <c r="P226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6"/>
  <c r="BH126"/>
  <c r="BG126"/>
  <c r="BF126"/>
  <c r="T126"/>
  <c r="R126"/>
  <c r="P126"/>
  <c r="J120"/>
  <c r="F117"/>
  <c r="E115"/>
  <c r="J92"/>
  <c r="F89"/>
  <c r="E87"/>
  <c r="J21"/>
  <c r="E21"/>
  <c r="J91"/>
  <c r="J20"/>
  <c r="J18"/>
  <c r="E18"/>
  <c r="F92"/>
  <c r="J17"/>
  <c r="J15"/>
  <c r="E15"/>
  <c r="F91"/>
  <c r="J14"/>
  <c r="J12"/>
  <c r="J117"/>
  <c r="E7"/>
  <c r="E85"/>
  <c i="4" r="J37"/>
  <c r="J36"/>
  <c i="1" r="AY97"/>
  <c i="4" r="J35"/>
  <c i="1" r="AX97"/>
  <c i="4"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J115"/>
  <c r="F112"/>
  <c r="E110"/>
  <c r="J92"/>
  <c r="F89"/>
  <c r="E87"/>
  <c r="J21"/>
  <c r="E21"/>
  <c r="J114"/>
  <c r="J20"/>
  <c r="J18"/>
  <c r="E18"/>
  <c r="F115"/>
  <c r="J17"/>
  <c r="J15"/>
  <c r="E15"/>
  <c r="F114"/>
  <c r="J14"/>
  <c r="J12"/>
  <c r="J89"/>
  <c r="E7"/>
  <c r="E108"/>
  <c i="3" r="J37"/>
  <c r="J36"/>
  <c i="1" r="AY96"/>
  <c i="3" r="J35"/>
  <c i="1" r="AX96"/>
  <c i="3"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J125"/>
  <c r="F123"/>
  <c r="E121"/>
  <c r="J91"/>
  <c r="F89"/>
  <c r="E87"/>
  <c r="J24"/>
  <c r="E24"/>
  <c r="J126"/>
  <c r="J23"/>
  <c r="J18"/>
  <c r="E18"/>
  <c r="F126"/>
  <c r="J17"/>
  <c r="J15"/>
  <c r="E15"/>
  <c r="F125"/>
  <c r="J14"/>
  <c r="J12"/>
  <c r="J123"/>
  <c r="E7"/>
  <c r="E119"/>
  <c i="2" r="J37"/>
  <c r="J36"/>
  <c i="1" r="AY95"/>
  <c i="2" r="J35"/>
  <c i="1" r="AX95"/>
  <c i="2" r="BI869"/>
  <c r="BH869"/>
  <c r="BG869"/>
  <c r="BF869"/>
  <c r="T869"/>
  <c r="T849"/>
  <c r="R869"/>
  <c r="R849"/>
  <c r="P869"/>
  <c r="P849"/>
  <c r="BI850"/>
  <c r="BH850"/>
  <c r="BG850"/>
  <c r="BF850"/>
  <c r="T850"/>
  <c r="R850"/>
  <c r="P850"/>
  <c r="BI844"/>
  <c r="BH844"/>
  <c r="BG844"/>
  <c r="BF844"/>
  <c r="T844"/>
  <c r="T843"/>
  <c r="R844"/>
  <c r="R843"/>
  <c r="P844"/>
  <c r="P843"/>
  <c r="BI842"/>
  <c r="BH842"/>
  <c r="BG842"/>
  <c r="BF842"/>
  <c r="T842"/>
  <c r="R842"/>
  <c r="P842"/>
  <c r="BI840"/>
  <c r="BH840"/>
  <c r="BG840"/>
  <c r="BF840"/>
  <c r="T840"/>
  <c r="R840"/>
  <c r="P840"/>
  <c r="BI827"/>
  <c r="BH827"/>
  <c r="BG827"/>
  <c r="BF827"/>
  <c r="T827"/>
  <c r="R827"/>
  <c r="P827"/>
  <c r="BI824"/>
  <c r="BH824"/>
  <c r="BG824"/>
  <c r="BF824"/>
  <c r="T824"/>
  <c r="R824"/>
  <c r="P824"/>
  <c r="BI822"/>
  <c r="BH822"/>
  <c r="BG822"/>
  <c r="BF822"/>
  <c r="T822"/>
  <c r="R822"/>
  <c r="P822"/>
  <c r="BI820"/>
  <c r="BH820"/>
  <c r="BG820"/>
  <c r="BF820"/>
  <c r="T820"/>
  <c r="R820"/>
  <c r="P820"/>
  <c r="BI818"/>
  <c r="BH818"/>
  <c r="BG818"/>
  <c r="BF818"/>
  <c r="T818"/>
  <c r="R818"/>
  <c r="P818"/>
  <c r="BI815"/>
  <c r="BH815"/>
  <c r="BG815"/>
  <c r="BF815"/>
  <c r="T815"/>
  <c r="R815"/>
  <c r="P815"/>
  <c r="BI813"/>
  <c r="BH813"/>
  <c r="BG813"/>
  <c r="BF813"/>
  <c r="T813"/>
  <c r="R813"/>
  <c r="P813"/>
  <c r="BI810"/>
  <c r="BH810"/>
  <c r="BG810"/>
  <c r="BF810"/>
  <c r="T810"/>
  <c r="R810"/>
  <c r="P810"/>
  <c r="BI808"/>
  <c r="BH808"/>
  <c r="BG808"/>
  <c r="BF808"/>
  <c r="T808"/>
  <c r="R808"/>
  <c r="P808"/>
  <c r="BI806"/>
  <c r="BH806"/>
  <c r="BG806"/>
  <c r="BF806"/>
  <c r="T806"/>
  <c r="R806"/>
  <c r="P806"/>
  <c r="BI804"/>
  <c r="BH804"/>
  <c r="BG804"/>
  <c r="BF804"/>
  <c r="T804"/>
  <c r="R804"/>
  <c r="P804"/>
  <c r="BI802"/>
  <c r="BH802"/>
  <c r="BG802"/>
  <c r="BF802"/>
  <c r="T802"/>
  <c r="R802"/>
  <c r="P802"/>
  <c r="BI800"/>
  <c r="BH800"/>
  <c r="BG800"/>
  <c r="BF800"/>
  <c r="T800"/>
  <c r="R800"/>
  <c r="P800"/>
  <c r="BI798"/>
  <c r="BH798"/>
  <c r="BG798"/>
  <c r="BF798"/>
  <c r="T798"/>
  <c r="R798"/>
  <c r="P798"/>
  <c r="BI796"/>
  <c r="BH796"/>
  <c r="BG796"/>
  <c r="BF796"/>
  <c r="T796"/>
  <c r="R796"/>
  <c r="P796"/>
  <c r="BI794"/>
  <c r="BH794"/>
  <c r="BG794"/>
  <c r="BF794"/>
  <c r="T794"/>
  <c r="R794"/>
  <c r="P794"/>
  <c r="BI792"/>
  <c r="BH792"/>
  <c r="BG792"/>
  <c r="BF792"/>
  <c r="T792"/>
  <c r="R792"/>
  <c r="P792"/>
  <c r="BI790"/>
  <c r="BH790"/>
  <c r="BG790"/>
  <c r="BF790"/>
  <c r="T790"/>
  <c r="R790"/>
  <c r="P790"/>
  <c r="BI788"/>
  <c r="BH788"/>
  <c r="BG788"/>
  <c r="BF788"/>
  <c r="T788"/>
  <c r="R788"/>
  <c r="P788"/>
  <c r="BI786"/>
  <c r="BH786"/>
  <c r="BG786"/>
  <c r="BF786"/>
  <c r="T786"/>
  <c r="R786"/>
  <c r="P786"/>
  <c r="BI784"/>
  <c r="BH784"/>
  <c r="BG784"/>
  <c r="BF784"/>
  <c r="T784"/>
  <c r="R784"/>
  <c r="P784"/>
  <c r="BI780"/>
  <c r="BH780"/>
  <c r="BG780"/>
  <c r="BF780"/>
  <c r="T780"/>
  <c r="R780"/>
  <c r="P780"/>
  <c r="BI764"/>
  <c r="BH764"/>
  <c r="BG764"/>
  <c r="BF764"/>
  <c r="T764"/>
  <c r="R764"/>
  <c r="P764"/>
  <c r="BI747"/>
  <c r="BH747"/>
  <c r="BG747"/>
  <c r="BF747"/>
  <c r="T747"/>
  <c r="R747"/>
  <c r="P747"/>
  <c r="BI744"/>
  <c r="BH744"/>
  <c r="BG744"/>
  <c r="BF744"/>
  <c r="T744"/>
  <c r="R744"/>
  <c r="P744"/>
  <c r="BI742"/>
  <c r="BH742"/>
  <c r="BG742"/>
  <c r="BF742"/>
  <c r="T742"/>
  <c r="R742"/>
  <c r="P742"/>
  <c r="BI740"/>
  <c r="BH740"/>
  <c r="BG740"/>
  <c r="BF740"/>
  <c r="T740"/>
  <c r="R740"/>
  <c r="P740"/>
  <c r="BI738"/>
  <c r="BH738"/>
  <c r="BG738"/>
  <c r="BF738"/>
  <c r="T738"/>
  <c r="R738"/>
  <c r="P738"/>
  <c r="BI737"/>
  <c r="BH737"/>
  <c r="BG737"/>
  <c r="BF737"/>
  <c r="T737"/>
  <c r="R737"/>
  <c r="P737"/>
  <c r="BI736"/>
  <c r="BH736"/>
  <c r="BG736"/>
  <c r="BF736"/>
  <c r="T736"/>
  <c r="R736"/>
  <c r="P736"/>
  <c r="BI735"/>
  <c r="BH735"/>
  <c r="BG735"/>
  <c r="BF735"/>
  <c r="T735"/>
  <c r="R735"/>
  <c r="P735"/>
  <c r="BI734"/>
  <c r="BH734"/>
  <c r="BG734"/>
  <c r="BF734"/>
  <c r="T734"/>
  <c r="R734"/>
  <c r="P734"/>
  <c r="BI733"/>
  <c r="BH733"/>
  <c r="BG733"/>
  <c r="BF733"/>
  <c r="T733"/>
  <c r="R733"/>
  <c r="P733"/>
  <c r="BI732"/>
  <c r="BH732"/>
  <c r="BG732"/>
  <c r="BF732"/>
  <c r="T732"/>
  <c r="R732"/>
  <c r="P732"/>
  <c r="BI731"/>
  <c r="BH731"/>
  <c r="BG731"/>
  <c r="BF731"/>
  <c r="T731"/>
  <c r="R731"/>
  <c r="P731"/>
  <c r="BI730"/>
  <c r="BH730"/>
  <c r="BG730"/>
  <c r="BF730"/>
  <c r="T730"/>
  <c r="R730"/>
  <c r="P730"/>
  <c r="BI729"/>
  <c r="BH729"/>
  <c r="BG729"/>
  <c r="BF729"/>
  <c r="T729"/>
  <c r="R729"/>
  <c r="P729"/>
  <c r="BI728"/>
  <c r="BH728"/>
  <c r="BG728"/>
  <c r="BF728"/>
  <c r="T728"/>
  <c r="R728"/>
  <c r="P728"/>
  <c r="BI727"/>
  <c r="BH727"/>
  <c r="BG727"/>
  <c r="BF727"/>
  <c r="T727"/>
  <c r="R727"/>
  <c r="P727"/>
  <c r="BI726"/>
  <c r="BH726"/>
  <c r="BG726"/>
  <c r="BF726"/>
  <c r="T726"/>
  <c r="R726"/>
  <c r="P726"/>
  <c r="BI725"/>
  <c r="BH725"/>
  <c r="BG725"/>
  <c r="BF725"/>
  <c r="T725"/>
  <c r="R725"/>
  <c r="P725"/>
  <c r="BI724"/>
  <c r="BH724"/>
  <c r="BG724"/>
  <c r="BF724"/>
  <c r="T724"/>
  <c r="R724"/>
  <c r="P724"/>
  <c r="BI722"/>
  <c r="BH722"/>
  <c r="BG722"/>
  <c r="BF722"/>
  <c r="T722"/>
  <c r="R722"/>
  <c r="P722"/>
  <c r="BI721"/>
  <c r="BH721"/>
  <c r="BG721"/>
  <c r="BF721"/>
  <c r="T721"/>
  <c r="R721"/>
  <c r="P721"/>
  <c r="BI720"/>
  <c r="BH720"/>
  <c r="BG720"/>
  <c r="BF720"/>
  <c r="T720"/>
  <c r="R720"/>
  <c r="P720"/>
  <c r="BI719"/>
  <c r="BH719"/>
  <c r="BG719"/>
  <c r="BF719"/>
  <c r="T719"/>
  <c r="R719"/>
  <c r="P719"/>
  <c r="BI718"/>
  <c r="BH718"/>
  <c r="BG718"/>
  <c r="BF718"/>
  <c r="T718"/>
  <c r="R718"/>
  <c r="P718"/>
  <c r="BI717"/>
  <c r="BH717"/>
  <c r="BG717"/>
  <c r="BF717"/>
  <c r="T717"/>
  <c r="R717"/>
  <c r="P717"/>
  <c r="BI716"/>
  <c r="BH716"/>
  <c r="BG716"/>
  <c r="BF716"/>
  <c r="T716"/>
  <c r="R716"/>
  <c r="P716"/>
  <c r="BI715"/>
  <c r="BH715"/>
  <c r="BG715"/>
  <c r="BF715"/>
  <c r="T715"/>
  <c r="R715"/>
  <c r="P715"/>
  <c r="BI714"/>
  <c r="BH714"/>
  <c r="BG714"/>
  <c r="BF714"/>
  <c r="T714"/>
  <c r="R714"/>
  <c r="P714"/>
  <c r="BI713"/>
  <c r="BH713"/>
  <c r="BG713"/>
  <c r="BF713"/>
  <c r="T713"/>
  <c r="R713"/>
  <c r="P713"/>
  <c r="BI712"/>
  <c r="BH712"/>
  <c r="BG712"/>
  <c r="BF712"/>
  <c r="T712"/>
  <c r="R712"/>
  <c r="P712"/>
  <c r="BI711"/>
  <c r="BH711"/>
  <c r="BG711"/>
  <c r="BF711"/>
  <c r="T711"/>
  <c r="R711"/>
  <c r="P711"/>
  <c r="BI710"/>
  <c r="BH710"/>
  <c r="BG710"/>
  <c r="BF710"/>
  <c r="T710"/>
  <c r="R710"/>
  <c r="P710"/>
  <c r="BI708"/>
  <c r="BH708"/>
  <c r="BG708"/>
  <c r="BF708"/>
  <c r="T708"/>
  <c r="R708"/>
  <c r="P708"/>
  <c r="BI706"/>
  <c r="BH706"/>
  <c r="BG706"/>
  <c r="BF706"/>
  <c r="T706"/>
  <c r="R706"/>
  <c r="P706"/>
  <c r="BI705"/>
  <c r="BH705"/>
  <c r="BG705"/>
  <c r="BF705"/>
  <c r="T705"/>
  <c r="R705"/>
  <c r="P705"/>
  <c r="BI703"/>
  <c r="BH703"/>
  <c r="BG703"/>
  <c r="BF703"/>
  <c r="T703"/>
  <c r="R703"/>
  <c r="P703"/>
  <c r="BI698"/>
  <c r="BH698"/>
  <c r="BG698"/>
  <c r="BF698"/>
  <c r="T698"/>
  <c r="R698"/>
  <c r="P698"/>
  <c r="BI696"/>
  <c r="BH696"/>
  <c r="BG696"/>
  <c r="BF696"/>
  <c r="T696"/>
  <c r="R696"/>
  <c r="P696"/>
  <c r="BI694"/>
  <c r="BH694"/>
  <c r="BG694"/>
  <c r="BF694"/>
  <c r="T694"/>
  <c r="R694"/>
  <c r="P694"/>
  <c r="BI692"/>
  <c r="BH692"/>
  <c r="BG692"/>
  <c r="BF692"/>
  <c r="T692"/>
  <c r="R692"/>
  <c r="P692"/>
  <c r="BI691"/>
  <c r="BH691"/>
  <c r="BG691"/>
  <c r="BF691"/>
  <c r="T691"/>
  <c r="R691"/>
  <c r="P691"/>
  <c r="BI687"/>
  <c r="BH687"/>
  <c r="BG687"/>
  <c r="BF687"/>
  <c r="T687"/>
  <c r="R687"/>
  <c r="P687"/>
  <c r="BI686"/>
  <c r="BH686"/>
  <c r="BG686"/>
  <c r="BF686"/>
  <c r="T686"/>
  <c r="R686"/>
  <c r="P686"/>
  <c r="BI684"/>
  <c r="BH684"/>
  <c r="BG684"/>
  <c r="BF684"/>
  <c r="T684"/>
  <c r="R684"/>
  <c r="P684"/>
  <c r="BI682"/>
  <c r="BH682"/>
  <c r="BG682"/>
  <c r="BF682"/>
  <c r="T682"/>
  <c r="R682"/>
  <c r="P682"/>
  <c r="BI679"/>
  <c r="BH679"/>
  <c r="BG679"/>
  <c r="BF679"/>
  <c r="T679"/>
  <c r="R679"/>
  <c r="P679"/>
  <c r="BI677"/>
  <c r="BH677"/>
  <c r="BG677"/>
  <c r="BF677"/>
  <c r="T677"/>
  <c r="R677"/>
  <c r="P677"/>
  <c r="BI664"/>
  <c r="BH664"/>
  <c r="BG664"/>
  <c r="BF664"/>
  <c r="T664"/>
  <c r="R664"/>
  <c r="P664"/>
  <c r="BI659"/>
  <c r="BH659"/>
  <c r="BG659"/>
  <c r="BF659"/>
  <c r="T659"/>
  <c r="R659"/>
  <c r="P659"/>
  <c r="BI652"/>
  <c r="BH652"/>
  <c r="BG652"/>
  <c r="BF652"/>
  <c r="T652"/>
  <c r="R652"/>
  <c r="P652"/>
  <c r="BI650"/>
  <c r="BH650"/>
  <c r="BG650"/>
  <c r="BF650"/>
  <c r="T650"/>
  <c r="R650"/>
  <c r="P650"/>
  <c r="BI649"/>
  <c r="BH649"/>
  <c r="BG649"/>
  <c r="BF649"/>
  <c r="T649"/>
  <c r="R649"/>
  <c r="P649"/>
  <c r="BI647"/>
  <c r="BH647"/>
  <c r="BG647"/>
  <c r="BF647"/>
  <c r="T647"/>
  <c r="R647"/>
  <c r="P647"/>
  <c r="BI645"/>
  <c r="BH645"/>
  <c r="BG645"/>
  <c r="BF645"/>
  <c r="T645"/>
  <c r="R645"/>
  <c r="P645"/>
  <c r="BI640"/>
  <c r="BH640"/>
  <c r="BG640"/>
  <c r="BF640"/>
  <c r="T640"/>
  <c r="R640"/>
  <c r="P640"/>
  <c r="BI634"/>
  <c r="BH634"/>
  <c r="BG634"/>
  <c r="BF634"/>
  <c r="T634"/>
  <c r="R634"/>
  <c r="P634"/>
  <c r="BI631"/>
  <c r="BH631"/>
  <c r="BG631"/>
  <c r="BF631"/>
  <c r="T631"/>
  <c r="R631"/>
  <c r="P631"/>
  <c r="BI629"/>
  <c r="BH629"/>
  <c r="BG629"/>
  <c r="BF629"/>
  <c r="T629"/>
  <c r="R629"/>
  <c r="P629"/>
  <c r="BI626"/>
  <c r="BH626"/>
  <c r="BG626"/>
  <c r="BF626"/>
  <c r="T626"/>
  <c r="R626"/>
  <c r="P626"/>
  <c r="BI621"/>
  <c r="BH621"/>
  <c r="BG621"/>
  <c r="BF621"/>
  <c r="T621"/>
  <c r="R621"/>
  <c r="P621"/>
  <c r="BI619"/>
  <c r="BH619"/>
  <c r="BG619"/>
  <c r="BF619"/>
  <c r="T619"/>
  <c r="R619"/>
  <c r="P619"/>
  <c r="BI618"/>
  <c r="BH618"/>
  <c r="BG618"/>
  <c r="BF618"/>
  <c r="T618"/>
  <c r="R618"/>
  <c r="P618"/>
  <c r="BI616"/>
  <c r="BH616"/>
  <c r="BG616"/>
  <c r="BF616"/>
  <c r="T616"/>
  <c r="R616"/>
  <c r="P616"/>
  <c r="BI614"/>
  <c r="BH614"/>
  <c r="BG614"/>
  <c r="BF614"/>
  <c r="T614"/>
  <c r="R614"/>
  <c r="P614"/>
  <c r="BI611"/>
  <c r="BH611"/>
  <c r="BG611"/>
  <c r="BF611"/>
  <c r="T611"/>
  <c r="R611"/>
  <c r="P611"/>
  <c r="BI609"/>
  <c r="BH609"/>
  <c r="BG609"/>
  <c r="BF609"/>
  <c r="T609"/>
  <c r="R609"/>
  <c r="P609"/>
  <c r="BI607"/>
  <c r="BH607"/>
  <c r="BG607"/>
  <c r="BF607"/>
  <c r="T607"/>
  <c r="R607"/>
  <c r="P607"/>
  <c r="BI605"/>
  <c r="BH605"/>
  <c r="BG605"/>
  <c r="BF605"/>
  <c r="T605"/>
  <c r="R605"/>
  <c r="P605"/>
  <c r="BI604"/>
  <c r="BH604"/>
  <c r="BG604"/>
  <c r="BF604"/>
  <c r="T604"/>
  <c r="R604"/>
  <c r="P604"/>
  <c r="BI601"/>
  <c r="BH601"/>
  <c r="BG601"/>
  <c r="BF601"/>
  <c r="T601"/>
  <c r="R601"/>
  <c r="P601"/>
  <c r="BI599"/>
  <c r="BH599"/>
  <c r="BG599"/>
  <c r="BF599"/>
  <c r="T599"/>
  <c r="R599"/>
  <c r="P599"/>
  <c r="BI597"/>
  <c r="BH597"/>
  <c r="BG597"/>
  <c r="BF597"/>
  <c r="T597"/>
  <c r="R597"/>
  <c r="P597"/>
  <c r="BI594"/>
  <c r="BH594"/>
  <c r="BG594"/>
  <c r="BF594"/>
  <c r="T594"/>
  <c r="R594"/>
  <c r="P594"/>
  <c r="BI592"/>
  <c r="BH592"/>
  <c r="BG592"/>
  <c r="BF592"/>
  <c r="T592"/>
  <c r="R592"/>
  <c r="P592"/>
  <c r="BI590"/>
  <c r="BH590"/>
  <c r="BG590"/>
  <c r="BF590"/>
  <c r="T590"/>
  <c r="R590"/>
  <c r="P590"/>
  <c r="BI588"/>
  <c r="BH588"/>
  <c r="BG588"/>
  <c r="BF588"/>
  <c r="T588"/>
  <c r="R588"/>
  <c r="P588"/>
  <c r="BI586"/>
  <c r="BH586"/>
  <c r="BG586"/>
  <c r="BF586"/>
  <c r="T586"/>
  <c r="R586"/>
  <c r="P586"/>
  <c r="BI584"/>
  <c r="BH584"/>
  <c r="BG584"/>
  <c r="BF584"/>
  <c r="T584"/>
  <c r="R584"/>
  <c r="P584"/>
  <c r="BI581"/>
  <c r="BH581"/>
  <c r="BG581"/>
  <c r="BF581"/>
  <c r="T581"/>
  <c r="R581"/>
  <c r="P581"/>
  <c r="BI578"/>
  <c r="BH578"/>
  <c r="BG578"/>
  <c r="BF578"/>
  <c r="T578"/>
  <c r="R578"/>
  <c r="P578"/>
  <c r="BI575"/>
  <c r="BH575"/>
  <c r="BG575"/>
  <c r="BF575"/>
  <c r="T575"/>
  <c r="R575"/>
  <c r="P575"/>
  <c r="BI572"/>
  <c r="BH572"/>
  <c r="BG572"/>
  <c r="BF572"/>
  <c r="T572"/>
  <c r="R572"/>
  <c r="P572"/>
  <c r="BI570"/>
  <c r="BH570"/>
  <c r="BG570"/>
  <c r="BF570"/>
  <c r="T570"/>
  <c r="R570"/>
  <c r="P570"/>
  <c r="BI567"/>
  <c r="BH567"/>
  <c r="BG567"/>
  <c r="BF567"/>
  <c r="T567"/>
  <c r="R567"/>
  <c r="P567"/>
  <c r="BI565"/>
  <c r="BH565"/>
  <c r="BG565"/>
  <c r="BF565"/>
  <c r="T565"/>
  <c r="R565"/>
  <c r="P565"/>
  <c r="BI563"/>
  <c r="BH563"/>
  <c r="BG563"/>
  <c r="BF563"/>
  <c r="T563"/>
  <c r="R563"/>
  <c r="P563"/>
  <c r="BI559"/>
  <c r="BH559"/>
  <c r="BG559"/>
  <c r="BF559"/>
  <c r="T559"/>
  <c r="R559"/>
  <c r="P559"/>
  <c r="BI554"/>
  <c r="BH554"/>
  <c r="BG554"/>
  <c r="BF554"/>
  <c r="T554"/>
  <c r="R554"/>
  <c r="P554"/>
  <c r="BI551"/>
  <c r="BH551"/>
  <c r="BG551"/>
  <c r="BF551"/>
  <c r="T551"/>
  <c r="R551"/>
  <c r="P551"/>
  <c r="BI549"/>
  <c r="BH549"/>
  <c r="BG549"/>
  <c r="BF549"/>
  <c r="T549"/>
  <c r="R549"/>
  <c r="P549"/>
  <c r="BI547"/>
  <c r="BH547"/>
  <c r="BG547"/>
  <c r="BF547"/>
  <c r="T547"/>
  <c r="R547"/>
  <c r="P547"/>
  <c r="BI546"/>
  <c r="BH546"/>
  <c r="BG546"/>
  <c r="BF546"/>
  <c r="T546"/>
  <c r="R546"/>
  <c r="P546"/>
  <c r="BI545"/>
  <c r="BH545"/>
  <c r="BG545"/>
  <c r="BF545"/>
  <c r="T545"/>
  <c r="R545"/>
  <c r="P545"/>
  <c r="BI543"/>
  <c r="BH543"/>
  <c r="BG543"/>
  <c r="BF543"/>
  <c r="T543"/>
  <c r="R543"/>
  <c r="P543"/>
  <c r="BI540"/>
  <c r="BH540"/>
  <c r="BG540"/>
  <c r="BF540"/>
  <c r="T540"/>
  <c r="R540"/>
  <c r="P540"/>
  <c r="BI539"/>
  <c r="BH539"/>
  <c r="BG539"/>
  <c r="BF539"/>
  <c r="T539"/>
  <c r="R539"/>
  <c r="P539"/>
  <c r="BI536"/>
  <c r="BH536"/>
  <c r="BG536"/>
  <c r="BF536"/>
  <c r="T536"/>
  <c r="R536"/>
  <c r="P536"/>
  <c r="BI534"/>
  <c r="BH534"/>
  <c r="BG534"/>
  <c r="BF534"/>
  <c r="T534"/>
  <c r="R534"/>
  <c r="P534"/>
  <c r="BI532"/>
  <c r="BH532"/>
  <c r="BG532"/>
  <c r="BF532"/>
  <c r="T532"/>
  <c r="R532"/>
  <c r="P532"/>
  <c r="BI530"/>
  <c r="BH530"/>
  <c r="BG530"/>
  <c r="BF530"/>
  <c r="T530"/>
  <c r="R530"/>
  <c r="P530"/>
  <c r="BI528"/>
  <c r="BH528"/>
  <c r="BG528"/>
  <c r="BF528"/>
  <c r="T528"/>
  <c r="R528"/>
  <c r="P528"/>
  <c r="BI526"/>
  <c r="BH526"/>
  <c r="BG526"/>
  <c r="BF526"/>
  <c r="T526"/>
  <c r="R526"/>
  <c r="P526"/>
  <c r="BI524"/>
  <c r="BH524"/>
  <c r="BG524"/>
  <c r="BF524"/>
  <c r="T524"/>
  <c r="R524"/>
  <c r="P524"/>
  <c r="BI519"/>
  <c r="BH519"/>
  <c r="BG519"/>
  <c r="BF519"/>
  <c r="T519"/>
  <c r="R519"/>
  <c r="P519"/>
  <c r="BI517"/>
  <c r="BH517"/>
  <c r="BG517"/>
  <c r="BF517"/>
  <c r="T517"/>
  <c r="R517"/>
  <c r="P517"/>
  <c r="BI515"/>
  <c r="BH515"/>
  <c r="BG515"/>
  <c r="BF515"/>
  <c r="T515"/>
  <c r="R515"/>
  <c r="P515"/>
  <c r="BI513"/>
  <c r="BH513"/>
  <c r="BG513"/>
  <c r="BF513"/>
  <c r="T513"/>
  <c r="R513"/>
  <c r="P513"/>
  <c r="BI508"/>
  <c r="BH508"/>
  <c r="BG508"/>
  <c r="BF508"/>
  <c r="T508"/>
  <c r="R508"/>
  <c r="P508"/>
  <c r="BI505"/>
  <c r="BH505"/>
  <c r="BG505"/>
  <c r="BF505"/>
  <c r="T505"/>
  <c r="T504"/>
  <c r="R505"/>
  <c r="R504"/>
  <c r="P505"/>
  <c r="P504"/>
  <c r="BI503"/>
  <c r="BH503"/>
  <c r="BG503"/>
  <c r="BF503"/>
  <c r="T503"/>
  <c r="R503"/>
  <c r="P503"/>
  <c r="BI502"/>
  <c r="BH502"/>
  <c r="BG502"/>
  <c r="BF502"/>
  <c r="T502"/>
  <c r="R502"/>
  <c r="P502"/>
  <c r="BI501"/>
  <c r="BH501"/>
  <c r="BG501"/>
  <c r="BF501"/>
  <c r="T501"/>
  <c r="R501"/>
  <c r="P501"/>
  <c r="BI500"/>
  <c r="BH500"/>
  <c r="BG500"/>
  <c r="BF500"/>
  <c r="T500"/>
  <c r="R500"/>
  <c r="P500"/>
  <c r="BI499"/>
  <c r="BH499"/>
  <c r="BG499"/>
  <c r="BF499"/>
  <c r="T499"/>
  <c r="R499"/>
  <c r="P499"/>
  <c r="BI498"/>
  <c r="BH498"/>
  <c r="BG498"/>
  <c r="BF498"/>
  <c r="T498"/>
  <c r="R498"/>
  <c r="P498"/>
  <c r="BI497"/>
  <c r="BH497"/>
  <c r="BG497"/>
  <c r="BF497"/>
  <c r="T497"/>
  <c r="R497"/>
  <c r="P497"/>
  <c r="BI496"/>
  <c r="BH496"/>
  <c r="BG496"/>
  <c r="BF496"/>
  <c r="T496"/>
  <c r="R496"/>
  <c r="P496"/>
  <c r="BI495"/>
  <c r="BH495"/>
  <c r="BG495"/>
  <c r="BF495"/>
  <c r="T495"/>
  <c r="R495"/>
  <c r="P495"/>
  <c r="BI494"/>
  <c r="BH494"/>
  <c r="BG494"/>
  <c r="BF494"/>
  <c r="T494"/>
  <c r="R494"/>
  <c r="P494"/>
  <c r="BI493"/>
  <c r="BH493"/>
  <c r="BG493"/>
  <c r="BF493"/>
  <c r="T493"/>
  <c r="R493"/>
  <c r="P493"/>
  <c r="BI492"/>
  <c r="BH492"/>
  <c r="BG492"/>
  <c r="BF492"/>
  <c r="T492"/>
  <c r="R492"/>
  <c r="P492"/>
  <c r="BI491"/>
  <c r="BH491"/>
  <c r="BG491"/>
  <c r="BF491"/>
  <c r="T491"/>
  <c r="R491"/>
  <c r="P491"/>
  <c r="BI490"/>
  <c r="BH490"/>
  <c r="BG490"/>
  <c r="BF490"/>
  <c r="T490"/>
  <c r="R490"/>
  <c r="P490"/>
  <c r="BI489"/>
  <c r="BH489"/>
  <c r="BG489"/>
  <c r="BF489"/>
  <c r="T489"/>
  <c r="R489"/>
  <c r="P489"/>
  <c r="BI486"/>
  <c r="BH486"/>
  <c r="BG486"/>
  <c r="BF486"/>
  <c r="T486"/>
  <c r="R486"/>
  <c r="P486"/>
  <c r="BI484"/>
  <c r="BH484"/>
  <c r="BG484"/>
  <c r="BF484"/>
  <c r="T484"/>
  <c r="R484"/>
  <c r="P484"/>
  <c r="BI483"/>
  <c r="BH483"/>
  <c r="BG483"/>
  <c r="BF483"/>
  <c r="T483"/>
  <c r="R483"/>
  <c r="P483"/>
  <c r="BI482"/>
  <c r="BH482"/>
  <c r="BG482"/>
  <c r="BF482"/>
  <c r="T482"/>
  <c r="R482"/>
  <c r="P482"/>
  <c r="BI480"/>
  <c r="BH480"/>
  <c r="BG480"/>
  <c r="BF480"/>
  <c r="T480"/>
  <c r="R480"/>
  <c r="P480"/>
  <c r="BI478"/>
  <c r="BH478"/>
  <c r="BG478"/>
  <c r="BF478"/>
  <c r="T478"/>
  <c r="R478"/>
  <c r="P478"/>
  <c r="BI476"/>
  <c r="BH476"/>
  <c r="BG476"/>
  <c r="BF476"/>
  <c r="T476"/>
  <c r="R476"/>
  <c r="P476"/>
  <c r="BI474"/>
  <c r="BH474"/>
  <c r="BG474"/>
  <c r="BF474"/>
  <c r="T474"/>
  <c r="R474"/>
  <c r="P474"/>
  <c r="BI472"/>
  <c r="BH472"/>
  <c r="BG472"/>
  <c r="BF472"/>
  <c r="T472"/>
  <c r="R472"/>
  <c r="P472"/>
  <c r="BI470"/>
  <c r="BH470"/>
  <c r="BG470"/>
  <c r="BF470"/>
  <c r="T470"/>
  <c r="R470"/>
  <c r="P470"/>
  <c r="BI467"/>
  <c r="BH467"/>
  <c r="BG467"/>
  <c r="BF467"/>
  <c r="T467"/>
  <c r="R467"/>
  <c r="P467"/>
  <c r="BI465"/>
  <c r="BH465"/>
  <c r="BG465"/>
  <c r="BF465"/>
  <c r="T465"/>
  <c r="R465"/>
  <c r="P465"/>
  <c r="BI463"/>
  <c r="BH463"/>
  <c r="BG463"/>
  <c r="BF463"/>
  <c r="T463"/>
  <c r="R463"/>
  <c r="P463"/>
  <c r="BI461"/>
  <c r="BH461"/>
  <c r="BG461"/>
  <c r="BF461"/>
  <c r="T461"/>
  <c r="R461"/>
  <c r="P461"/>
  <c r="BI459"/>
  <c r="BH459"/>
  <c r="BG459"/>
  <c r="BF459"/>
  <c r="T459"/>
  <c r="R459"/>
  <c r="P459"/>
  <c r="BI458"/>
  <c r="BH458"/>
  <c r="BG458"/>
  <c r="BF458"/>
  <c r="T458"/>
  <c r="R458"/>
  <c r="P458"/>
  <c r="BI455"/>
  <c r="BH455"/>
  <c r="BG455"/>
  <c r="BF455"/>
  <c r="T455"/>
  <c r="R455"/>
  <c r="P455"/>
  <c r="BI453"/>
  <c r="BH453"/>
  <c r="BG453"/>
  <c r="BF453"/>
  <c r="T453"/>
  <c r="R453"/>
  <c r="P453"/>
  <c r="BI451"/>
  <c r="BH451"/>
  <c r="BG451"/>
  <c r="BF451"/>
  <c r="T451"/>
  <c r="R451"/>
  <c r="P451"/>
  <c r="BI448"/>
  <c r="BH448"/>
  <c r="BG448"/>
  <c r="BF448"/>
  <c r="T448"/>
  <c r="R448"/>
  <c r="P448"/>
  <c r="BI443"/>
  <c r="BH443"/>
  <c r="BG443"/>
  <c r="BF443"/>
  <c r="T443"/>
  <c r="R443"/>
  <c r="P443"/>
  <c r="BI441"/>
  <c r="BH441"/>
  <c r="BG441"/>
  <c r="BF441"/>
  <c r="T441"/>
  <c r="R441"/>
  <c r="P441"/>
  <c r="BI439"/>
  <c r="BH439"/>
  <c r="BG439"/>
  <c r="BF439"/>
  <c r="T439"/>
  <c r="R439"/>
  <c r="P439"/>
  <c r="BI436"/>
  <c r="BH436"/>
  <c r="BG436"/>
  <c r="BF436"/>
  <c r="T436"/>
  <c r="R436"/>
  <c r="P436"/>
  <c r="BI433"/>
  <c r="BH433"/>
  <c r="BG433"/>
  <c r="BF433"/>
  <c r="T433"/>
  <c r="R433"/>
  <c r="P433"/>
  <c r="BI431"/>
  <c r="BH431"/>
  <c r="BG431"/>
  <c r="BF431"/>
  <c r="T431"/>
  <c r="R431"/>
  <c r="P431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1"/>
  <c r="BH421"/>
  <c r="BG421"/>
  <c r="BF421"/>
  <c r="T421"/>
  <c r="R421"/>
  <c r="P421"/>
  <c r="BI419"/>
  <c r="BH419"/>
  <c r="BG419"/>
  <c r="BF419"/>
  <c r="T419"/>
  <c r="R419"/>
  <c r="P419"/>
  <c r="BI416"/>
  <c r="BH416"/>
  <c r="BG416"/>
  <c r="BF416"/>
  <c r="T416"/>
  <c r="R416"/>
  <c r="P416"/>
  <c r="BI413"/>
  <c r="BH413"/>
  <c r="BG413"/>
  <c r="BF413"/>
  <c r="T413"/>
  <c r="R413"/>
  <c r="P413"/>
  <c r="BI394"/>
  <c r="BH394"/>
  <c r="BG394"/>
  <c r="BF394"/>
  <c r="T394"/>
  <c r="R394"/>
  <c r="P394"/>
  <c r="BI375"/>
  <c r="BH375"/>
  <c r="BG375"/>
  <c r="BF375"/>
  <c r="T375"/>
  <c r="R375"/>
  <c r="P375"/>
  <c r="BI373"/>
  <c r="BH373"/>
  <c r="BG373"/>
  <c r="BF373"/>
  <c r="T373"/>
  <c r="R373"/>
  <c r="P373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4"/>
  <c r="BH364"/>
  <c r="BG364"/>
  <c r="BF364"/>
  <c r="T364"/>
  <c r="R364"/>
  <c r="P364"/>
  <c r="BI362"/>
  <c r="BH362"/>
  <c r="BG362"/>
  <c r="BF362"/>
  <c r="T362"/>
  <c r="R362"/>
  <c r="P362"/>
  <c r="BI360"/>
  <c r="BH360"/>
  <c r="BG360"/>
  <c r="BF360"/>
  <c r="T360"/>
  <c r="R360"/>
  <c r="P360"/>
  <c r="BI357"/>
  <c r="BH357"/>
  <c r="BG357"/>
  <c r="BF357"/>
  <c r="T357"/>
  <c r="R357"/>
  <c r="P357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43"/>
  <c r="BH343"/>
  <c r="BG343"/>
  <c r="BF343"/>
  <c r="T343"/>
  <c r="R343"/>
  <c r="P343"/>
  <c r="BI340"/>
  <c r="BH340"/>
  <c r="BG340"/>
  <c r="BF340"/>
  <c r="T340"/>
  <c r="R340"/>
  <c r="P340"/>
  <c r="BI331"/>
  <c r="BH331"/>
  <c r="BG331"/>
  <c r="BF331"/>
  <c r="T331"/>
  <c r="R331"/>
  <c r="P331"/>
  <c r="BI328"/>
  <c r="BH328"/>
  <c r="BG328"/>
  <c r="BF328"/>
  <c r="T328"/>
  <c r="R328"/>
  <c r="P328"/>
  <c r="BI319"/>
  <c r="BH319"/>
  <c r="BG319"/>
  <c r="BF319"/>
  <c r="T319"/>
  <c r="R319"/>
  <c r="P319"/>
  <c r="BI310"/>
  <c r="BH310"/>
  <c r="BG310"/>
  <c r="BF310"/>
  <c r="T310"/>
  <c r="R310"/>
  <c r="P310"/>
  <c r="BI305"/>
  <c r="BH305"/>
  <c r="BG305"/>
  <c r="BF305"/>
  <c r="T305"/>
  <c r="R305"/>
  <c r="P305"/>
  <c r="BI301"/>
  <c r="BH301"/>
  <c r="BG301"/>
  <c r="BF301"/>
  <c r="T301"/>
  <c r="R301"/>
  <c r="P301"/>
  <c r="BI294"/>
  <c r="BH294"/>
  <c r="BG294"/>
  <c r="BF294"/>
  <c r="T294"/>
  <c r="R294"/>
  <c r="P294"/>
  <c r="BI291"/>
  <c r="BH291"/>
  <c r="BG291"/>
  <c r="BF291"/>
  <c r="T291"/>
  <c r="R291"/>
  <c r="P291"/>
  <c r="BI288"/>
  <c r="BH288"/>
  <c r="BG288"/>
  <c r="BF288"/>
  <c r="T288"/>
  <c r="R288"/>
  <c r="P288"/>
  <c r="BI283"/>
  <c r="BH283"/>
  <c r="BG283"/>
  <c r="BF283"/>
  <c r="T283"/>
  <c r="R283"/>
  <c r="P283"/>
  <c r="BI278"/>
  <c r="BH278"/>
  <c r="BG278"/>
  <c r="BF278"/>
  <c r="T278"/>
  <c r="R278"/>
  <c r="P278"/>
  <c r="BI274"/>
  <c r="BH274"/>
  <c r="BG274"/>
  <c r="BF274"/>
  <c r="T274"/>
  <c r="R274"/>
  <c r="P274"/>
  <c r="BI272"/>
  <c r="BH272"/>
  <c r="BG272"/>
  <c r="BF272"/>
  <c r="T272"/>
  <c r="R272"/>
  <c r="P272"/>
  <c r="BI256"/>
  <c r="BH256"/>
  <c r="BG256"/>
  <c r="BF256"/>
  <c r="T256"/>
  <c r="R256"/>
  <c r="P256"/>
  <c r="BI254"/>
  <c r="BH254"/>
  <c r="BG254"/>
  <c r="BF254"/>
  <c r="T254"/>
  <c r="R254"/>
  <c r="P254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1"/>
  <c r="BH211"/>
  <c r="BG211"/>
  <c r="BF211"/>
  <c r="T211"/>
  <c r="R211"/>
  <c r="P211"/>
  <c r="BI205"/>
  <c r="BH205"/>
  <c r="BG205"/>
  <c r="BF205"/>
  <c r="T205"/>
  <c r="R205"/>
  <c r="P205"/>
  <c r="BI199"/>
  <c r="BH199"/>
  <c r="BG199"/>
  <c r="BF199"/>
  <c r="T199"/>
  <c r="R199"/>
  <c r="P199"/>
  <c r="BI196"/>
  <c r="BH196"/>
  <c r="BG196"/>
  <c r="BF196"/>
  <c r="T196"/>
  <c r="R196"/>
  <c r="P196"/>
  <c r="BI191"/>
  <c r="BH191"/>
  <c r="BG191"/>
  <c r="BF191"/>
  <c r="T191"/>
  <c r="R191"/>
  <c r="P191"/>
  <c r="BI186"/>
  <c r="BH186"/>
  <c r="BG186"/>
  <c r="BF186"/>
  <c r="T186"/>
  <c r="R186"/>
  <c r="P186"/>
  <c r="BI180"/>
  <c r="BH180"/>
  <c r="BG180"/>
  <c r="BF180"/>
  <c r="T180"/>
  <c r="R180"/>
  <c r="P180"/>
  <c r="BI179"/>
  <c r="BH179"/>
  <c r="BG179"/>
  <c r="BF179"/>
  <c r="T179"/>
  <c r="R179"/>
  <c r="P179"/>
  <c r="BI176"/>
  <c r="BH176"/>
  <c r="BG176"/>
  <c r="BF176"/>
  <c r="T176"/>
  <c r="R176"/>
  <c r="P176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2"/>
  <c r="BH152"/>
  <c r="BG152"/>
  <c r="BF152"/>
  <c r="T152"/>
  <c r="R152"/>
  <c r="P152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J139"/>
  <c r="J138"/>
  <c r="F138"/>
  <c r="F136"/>
  <c r="E134"/>
  <c r="J92"/>
  <c r="J91"/>
  <c r="F91"/>
  <c r="F89"/>
  <c r="E87"/>
  <c r="J18"/>
  <c r="E18"/>
  <c r="F92"/>
  <c r="J17"/>
  <c r="J12"/>
  <c r="J136"/>
  <c r="E7"/>
  <c r="E132"/>
  <c i="1" r="L90"/>
  <c r="AM90"/>
  <c r="AM89"/>
  <c r="L89"/>
  <c r="AM87"/>
  <c r="L87"/>
  <c r="L85"/>
  <c r="L84"/>
  <c i="2" r="BK818"/>
  <c r="J790"/>
  <c r="BK736"/>
  <c r="BK717"/>
  <c r="J692"/>
  <c r="BK645"/>
  <c r="BK609"/>
  <c r="BK563"/>
  <c r="J546"/>
  <c r="J524"/>
  <c r="BK486"/>
  <c r="J465"/>
  <c r="BK370"/>
  <c r="BK331"/>
  <c r="J233"/>
  <c r="BK163"/>
  <c r="BK842"/>
  <c r="J808"/>
  <c r="BK794"/>
  <c r="BK735"/>
  <c r="J718"/>
  <c r="BK650"/>
  <c r="BK618"/>
  <c r="BK588"/>
  <c r="BK575"/>
  <c r="BK554"/>
  <c r="J532"/>
  <c r="J501"/>
  <c r="BK491"/>
  <c r="BK483"/>
  <c r="BK439"/>
  <c r="J416"/>
  <c r="J373"/>
  <c r="J291"/>
  <c r="BK232"/>
  <c r="J199"/>
  <c r="BK419"/>
  <c r="BK343"/>
  <c r="J256"/>
  <c r="J179"/>
  <c r="BK840"/>
  <c r="BK796"/>
  <c r="J737"/>
  <c r="BK721"/>
  <c r="J698"/>
  <c r="BK621"/>
  <c r="BK581"/>
  <c r="J528"/>
  <c r="BK501"/>
  <c r="J478"/>
  <c r="J463"/>
  <c r="BK441"/>
  <c r="J375"/>
  <c r="J340"/>
  <c r="BK272"/>
  <c r="J231"/>
  <c r="BK196"/>
  <c r="BK145"/>
  <c r="J747"/>
  <c r="J730"/>
  <c r="J724"/>
  <c r="BK708"/>
  <c r="J682"/>
  <c r="BK607"/>
  <c r="J584"/>
  <c r="J567"/>
  <c r="BK528"/>
  <c r="BK502"/>
  <c r="J483"/>
  <c r="BK443"/>
  <c r="J394"/>
  <c r="BK355"/>
  <c r="BK305"/>
  <c r="J214"/>
  <c r="J147"/>
  <c r="BK808"/>
  <c r="BK738"/>
  <c r="J722"/>
  <c r="J711"/>
  <c r="J664"/>
  <c r="BK640"/>
  <c r="J599"/>
  <c r="J565"/>
  <c r="BK199"/>
  <c i="3" r="J269"/>
  <c r="J256"/>
  <c r="BK233"/>
  <c r="BK213"/>
  <c r="J202"/>
  <c r="J243"/>
  <c r="BK224"/>
  <c r="J200"/>
  <c r="J180"/>
  <c r="J159"/>
  <c r="J152"/>
  <c r="BK259"/>
  <c r="BK249"/>
  <c r="BK217"/>
  <c r="J184"/>
  <c r="J177"/>
  <c r="J155"/>
  <c r="J141"/>
  <c r="BK261"/>
  <c r="J239"/>
  <c r="BK218"/>
  <c r="J186"/>
  <c r="BK164"/>
  <c r="BK145"/>
  <c r="BK262"/>
  <c r="J234"/>
  <c r="BK202"/>
  <c r="BK191"/>
  <c r="BK179"/>
  <c r="J158"/>
  <c r="BK266"/>
  <c r="BK242"/>
  <c r="J222"/>
  <c r="J213"/>
  <c r="BK193"/>
  <c r="J160"/>
  <c i="4" r="J134"/>
  <c r="J125"/>
  <c r="J127"/>
  <c r="BK140"/>
  <c r="BK129"/>
  <c r="BK143"/>
  <c r="J132"/>
  <c r="J120"/>
  <c i="5" r="J227"/>
  <c r="BK207"/>
  <c r="BK186"/>
  <c r="BK164"/>
  <c r="J150"/>
  <c r="J220"/>
  <c r="J197"/>
  <c r="BK175"/>
  <c r="J138"/>
  <c r="BK222"/>
  <c r="BK202"/>
  <c r="J186"/>
  <c r="J167"/>
  <c r="J154"/>
  <c r="BK135"/>
  <c r="J215"/>
  <c r="BK201"/>
  <c r="BK172"/>
  <c r="BK136"/>
  <c r="J210"/>
  <c r="J198"/>
  <c r="BK182"/>
  <c r="BK160"/>
  <c r="J144"/>
  <c r="J222"/>
  <c r="BK203"/>
  <c r="J195"/>
  <c r="BK181"/>
  <c r="BK156"/>
  <c r="BK137"/>
  <c r="BK126"/>
  <c i="6" r="BK187"/>
  <c r="BK168"/>
  <c r="J149"/>
  <c r="J134"/>
  <c r="BK119"/>
  <c r="J188"/>
  <c r="BK157"/>
  <c r="BK146"/>
  <c r="J133"/>
  <c r="BK183"/>
  <c r="J169"/>
  <c r="J157"/>
  <c r="J129"/>
  <c r="J117"/>
  <c r="BK178"/>
  <c r="BK169"/>
  <c r="BK152"/>
  <c r="J136"/>
  <c r="BK126"/>
  <c r="J174"/>
  <c r="J161"/>
  <c r="BK151"/>
  <c r="J125"/>
  <c r="J172"/>
  <c r="BK141"/>
  <c r="BK121"/>
  <c i="7" r="J263"/>
  <c r="BK258"/>
  <c r="J236"/>
  <c r="BK215"/>
  <c r="BK187"/>
  <c r="BK178"/>
  <c r="J155"/>
  <c r="BK139"/>
  <c r="J276"/>
  <c r="J253"/>
  <c r="BK228"/>
  <c r="J214"/>
  <c r="J197"/>
  <c r="J168"/>
  <c r="J138"/>
  <c r="BK125"/>
  <c r="BK279"/>
  <c r="J266"/>
  <c r="J251"/>
  <c r="BK238"/>
  <c r="J231"/>
  <c r="J211"/>
  <c r="BK186"/>
  <c r="J171"/>
  <c r="J157"/>
  <c r="BK138"/>
  <c r="BK128"/>
  <c r="BK266"/>
  <c r="J255"/>
  <c r="BK236"/>
  <c r="BK216"/>
  <c r="J206"/>
  <c r="J194"/>
  <c r="J173"/>
  <c r="J156"/>
  <c r="J136"/>
  <c r="J275"/>
  <c r="BK264"/>
  <c r="J246"/>
  <c r="J221"/>
  <c r="BK200"/>
  <c r="J187"/>
  <c r="BK159"/>
  <c r="BK126"/>
  <c r="J242"/>
  <c r="BK221"/>
  <c r="J208"/>
  <c r="J193"/>
  <c r="BK177"/>
  <c r="BK167"/>
  <c r="J151"/>
  <c r="BK129"/>
  <c i="8" r="J133"/>
  <c i="2" r="BK815"/>
  <c r="J788"/>
  <c r="BK729"/>
  <c r="J708"/>
  <c r="BK687"/>
  <c r="BK626"/>
  <c r="J575"/>
  <c r="BK540"/>
  <c r="J500"/>
  <c r="J484"/>
  <c r="J461"/>
  <c r="J427"/>
  <c r="BK366"/>
  <c r="J288"/>
  <c r="BK228"/>
  <c r="J176"/>
  <c r="J869"/>
  <c r="J818"/>
  <c r="J804"/>
  <c r="BK740"/>
  <c r="J716"/>
  <c r="BK686"/>
  <c r="J631"/>
  <c r="J594"/>
  <c r="J581"/>
  <c r="BK551"/>
  <c r="BK534"/>
  <c r="BK508"/>
  <c r="J495"/>
  <c r="BK489"/>
  <c r="J476"/>
  <c r="J431"/>
  <c r="J368"/>
  <c r="J319"/>
  <c r="J227"/>
  <c r="BK167"/>
  <c r="J366"/>
  <c r="J294"/>
  <c r="J218"/>
  <c r="J170"/>
  <c r="J842"/>
  <c r="J802"/>
  <c r="J784"/>
  <c r="BK722"/>
  <c r="J703"/>
  <c r="BK659"/>
  <c r="BK592"/>
  <c r="J543"/>
  <c r="BK497"/>
  <c r="J489"/>
  <c r="BK465"/>
  <c r="J443"/>
  <c r="BK425"/>
  <c r="BK291"/>
  <c r="BK234"/>
  <c r="J222"/>
  <c r="J169"/>
  <c r="BK792"/>
  <c r="BK744"/>
  <c r="BK728"/>
  <c r="BK716"/>
  <c r="J706"/>
  <c r="J679"/>
  <c r="BK604"/>
  <c r="J554"/>
  <c r="BK517"/>
  <c r="BK495"/>
  <c r="J472"/>
  <c r="J439"/>
  <c r="BK373"/>
  <c r="BK340"/>
  <c r="BK254"/>
  <c r="BK172"/>
  <c r="BK824"/>
  <c r="J810"/>
  <c r="J740"/>
  <c r="J719"/>
  <c r="BK696"/>
  <c r="J650"/>
  <c r="J626"/>
  <c r="BK594"/>
  <c r="J534"/>
  <c r="BK179"/>
  <c i="3" r="J259"/>
  <c r="J242"/>
  <c r="BK220"/>
  <c r="BK210"/>
  <c r="BK200"/>
  <c r="BK226"/>
  <c r="J210"/>
  <c r="J193"/>
  <c r="J161"/>
  <c r="BK142"/>
  <c r="J250"/>
  <c r="J223"/>
  <c r="J208"/>
  <c r="J183"/>
  <c r="BK169"/>
  <c r="J148"/>
  <c r="BK251"/>
  <c r="J240"/>
  <c r="J219"/>
  <c r="BK201"/>
  <c r="BK182"/>
  <c r="BK160"/>
  <c r="BK265"/>
  <c r="J235"/>
  <c r="BK225"/>
  <c r="BK207"/>
  <c r="BK190"/>
  <c r="BK173"/>
  <c r="J270"/>
  <c r="J263"/>
  <c r="J228"/>
  <c r="J218"/>
  <c r="BK198"/>
  <c r="BK172"/>
  <c i="4" r="J143"/>
  <c r="J141"/>
  <c r="J129"/>
  <c r="BK133"/>
  <c r="J122"/>
  <c r="J136"/>
  <c r="BK123"/>
  <c i="5" r="J218"/>
  <c r="J194"/>
  <c r="J171"/>
  <c r="BK154"/>
  <c r="J139"/>
  <c r="BK206"/>
  <c r="BK151"/>
  <c r="BK226"/>
  <c r="BK214"/>
  <c r="J191"/>
  <c r="BK162"/>
  <c r="J152"/>
  <c r="BK220"/>
  <c r="BK210"/>
  <c r="BK191"/>
  <c r="J175"/>
  <c r="J162"/>
  <c r="J216"/>
  <c r="J200"/>
  <c r="J190"/>
  <c r="J170"/>
  <c r="BK152"/>
  <c r="J142"/>
  <c r="J213"/>
  <c r="BK200"/>
  <c r="J182"/>
  <c r="J166"/>
  <c r="BK153"/>
  <c r="J136"/>
  <c r="J130"/>
  <c i="6" r="J186"/>
  <c r="BK172"/>
  <c r="BK161"/>
  <c r="J131"/>
  <c r="J118"/>
  <c r="BK177"/>
  <c r="J153"/>
  <c r="BK144"/>
  <c r="J132"/>
  <c r="J181"/>
  <c r="J168"/>
  <c r="BK154"/>
  <c r="BK123"/>
  <c r="BK185"/>
  <c r="BK164"/>
  <c r="BK148"/>
  <c r="BK134"/>
  <c r="J124"/>
  <c r="J170"/>
  <c r="J155"/>
  <c r="J137"/>
  <c r="J120"/>
  <c r="BK165"/>
  <c r="J147"/>
  <c r="BK124"/>
  <c i="7" r="BK268"/>
  <c r="BK259"/>
  <c r="BK247"/>
  <c r="J223"/>
  <c r="BK205"/>
  <c r="J186"/>
  <c r="J176"/>
  <c r="BK148"/>
  <c r="J137"/>
  <c r="J130"/>
  <c r="J258"/>
  <c r="J235"/>
  <c r="BK220"/>
  <c r="BK198"/>
  <c r="BK181"/>
  <c r="J160"/>
  <c r="BK127"/>
  <c r="BK275"/>
  <c r="BK255"/>
  <c r="BK229"/>
  <c r="J210"/>
  <c r="BK188"/>
  <c r="J161"/>
  <c r="BK140"/>
  <c r="J129"/>
  <c r="BK269"/>
  <c r="J256"/>
  <c r="BK242"/>
  <c r="BK225"/>
  <c r="J202"/>
  <c r="BK189"/>
  <c r="BK174"/>
  <c r="J162"/>
  <c r="BK142"/>
  <c r="J126"/>
  <c r="J268"/>
  <c r="J257"/>
  <c r="J230"/>
  <c r="J216"/>
  <c r="J198"/>
  <c r="BK172"/>
  <c r="J149"/>
  <c r="J243"/>
  <c r="J229"/>
  <c r="J213"/>
  <c r="J204"/>
  <c r="J185"/>
  <c r="BK171"/>
  <c r="J142"/>
  <c i="8" r="J129"/>
  <c r="J125"/>
  <c r="BK127"/>
  <c i="2" r="J824"/>
  <c r="BK800"/>
  <c r="J738"/>
  <c r="J712"/>
  <c r="BK694"/>
  <c r="J659"/>
  <c r="J616"/>
  <c r="J597"/>
  <c r="BK543"/>
  <c r="J503"/>
  <c r="J480"/>
  <c r="J459"/>
  <c r="BK421"/>
  <c r="J353"/>
  <c r="J283"/>
  <c r="J211"/>
  <c r="J146"/>
  <c r="J840"/>
  <c r="J796"/>
  <c r="BK726"/>
  <c r="BK711"/>
  <c r="BK664"/>
  <c r="J621"/>
  <c r="J592"/>
  <c r="BK565"/>
  <c r="J545"/>
  <c r="BK524"/>
  <c r="J499"/>
  <c r="BK490"/>
  <c r="BK467"/>
  <c r="J441"/>
  <c r="BK375"/>
  <c r="J343"/>
  <c r="J278"/>
  <c r="BK222"/>
  <c r="J180"/>
  <c r="BK416"/>
  <c r="J357"/>
  <c r="BK288"/>
  <c r="BK229"/>
  <c r="BK169"/>
  <c r="BK850"/>
  <c r="J822"/>
  <c r="J729"/>
  <c r="BK720"/>
  <c r="BK692"/>
  <c r="BK611"/>
  <c r="J578"/>
  <c r="BK536"/>
  <c r="J496"/>
  <c r="BK480"/>
  <c r="J470"/>
  <c r="BK448"/>
  <c r="BK427"/>
  <c r="BK353"/>
  <c r="J254"/>
  <c r="BK227"/>
  <c r="J191"/>
  <c r="J786"/>
  <c r="J736"/>
  <c r="BK727"/>
  <c r="BK712"/>
  <c r="J687"/>
  <c r="J611"/>
  <c r="BK578"/>
  <c r="BK546"/>
  <c r="BK505"/>
  <c r="J491"/>
  <c r="J448"/>
  <c r="J413"/>
  <c r="BK354"/>
  <c r="BK239"/>
  <c r="BK168"/>
  <c r="BK822"/>
  <c r="BK786"/>
  <c r="J727"/>
  <c r="BK714"/>
  <c r="J686"/>
  <c r="BK631"/>
  <c r="J605"/>
  <c r="BK567"/>
  <c r="BK180"/>
  <c i="3" r="J262"/>
  <c r="J253"/>
  <c r="J225"/>
  <c r="J215"/>
  <c r="BK197"/>
  <c r="J196"/>
  <c r="BK189"/>
  <c r="J182"/>
  <c r="BK177"/>
  <c r="BK176"/>
  <c r="J175"/>
  <c r="BK171"/>
  <c r="BK168"/>
  <c r="J167"/>
  <c r="J165"/>
  <c r="J164"/>
  <c r="BK159"/>
  <c r="BK157"/>
  <c r="J140"/>
  <c r="J136"/>
  <c r="J261"/>
  <c r="J255"/>
  <c r="J231"/>
  <c r="BK215"/>
  <c r="J204"/>
  <c r="J190"/>
  <c r="J166"/>
  <c r="J157"/>
  <c r="BK132"/>
  <c r="J251"/>
  <c r="BK235"/>
  <c r="J211"/>
  <c r="J185"/>
  <c r="J179"/>
  <c r="BK165"/>
  <c r="J142"/>
  <c r="BK263"/>
  <c r="J238"/>
  <c r="BK209"/>
  <c r="J191"/>
  <c r="J172"/>
  <c r="J133"/>
  <c r="J248"/>
  <c r="J232"/>
  <c r="BK214"/>
  <c r="J198"/>
  <c r="BK183"/>
  <c r="BK170"/>
  <c r="BK136"/>
  <c r="J254"/>
  <c r="BK237"/>
  <c r="BK216"/>
  <c r="J199"/>
  <c r="BK184"/>
  <c r="J168"/>
  <c i="4" r="J138"/>
  <c r="BK138"/>
  <c r="BK132"/>
  <c r="J142"/>
  <c r="J128"/>
  <c r="BK144"/>
  <c r="BK125"/>
  <c r="J121"/>
  <c i="5" r="BK219"/>
  <c r="J205"/>
  <c r="J189"/>
  <c r="J163"/>
  <c r="BK148"/>
  <c r="BK213"/>
  <c r="BK180"/>
  <c r="J146"/>
  <c r="J126"/>
  <c r="BK217"/>
  <c r="BK197"/>
  <c r="J179"/>
  <c r="J156"/>
  <c r="J137"/>
  <c r="J217"/>
  <c r="BK208"/>
  <c r="BK187"/>
  <c r="BK166"/>
  <c r="J132"/>
  <c r="BK212"/>
  <c r="J196"/>
  <c r="J181"/>
  <c r="BK161"/>
  <c r="BK149"/>
  <c r="BK227"/>
  <c r="BK204"/>
  <c r="BK198"/>
  <c r="BK171"/>
  <c r="BK163"/>
  <c r="BK139"/>
  <c r="J131"/>
  <c i="6" r="BK188"/>
  <c r="J176"/>
  <c r="J152"/>
  <c r="J128"/>
  <c r="BK184"/>
  <c r="J158"/>
  <c r="J148"/>
  <c r="BK135"/>
  <c r="BK190"/>
  <c r="BK174"/>
  <c r="J165"/>
  <c r="J146"/>
  <c r="BK120"/>
  <c r="J183"/>
  <c r="J166"/>
  <c r="J145"/>
  <c r="BK130"/>
  <c r="J185"/>
  <c r="BK171"/>
  <c r="BK158"/>
  <c r="J142"/>
  <c r="J121"/>
  <c r="J159"/>
  <c r="J140"/>
  <c r="BK122"/>
  <c i="7" r="J265"/>
  <c r="BK251"/>
  <c r="J233"/>
  <c r="BK209"/>
  <c r="J184"/>
  <c r="BK165"/>
  <c r="BK145"/>
  <c r="BK135"/>
  <c r="BK262"/>
  <c r="BK243"/>
  <c r="BK232"/>
  <c r="BK204"/>
  <c r="J189"/>
  <c r="BK170"/>
  <c r="J143"/>
  <c r="J131"/>
  <c r="BK278"/>
  <c r="J264"/>
  <c r="BK246"/>
  <c r="J232"/>
  <c r="BK226"/>
  <c r="J201"/>
  <c r="J179"/>
  <c r="BK157"/>
  <c r="J139"/>
  <c r="BK124"/>
  <c r="J272"/>
  <c r="J254"/>
  <c r="J247"/>
  <c r="J218"/>
  <c r="J203"/>
  <c r="BK184"/>
  <c r="BK168"/>
  <c r="BK155"/>
  <c r="J132"/>
  <c r="J278"/>
  <c r="J270"/>
  <c r="BK253"/>
  <c r="BK224"/>
  <c r="BK203"/>
  <c r="BK185"/>
  <c r="BK151"/>
  <c r="J250"/>
  <c r="J239"/>
  <c r="J212"/>
  <c r="BK201"/>
  <c r="BK180"/>
  <c r="J169"/>
  <c r="J153"/>
  <c i="8" r="BK129"/>
  <c i="2" r="BK827"/>
  <c r="BK802"/>
  <c r="BK747"/>
  <c r="BK730"/>
  <c r="J710"/>
  <c r="J691"/>
  <c r="J618"/>
  <c r="J559"/>
  <c r="J536"/>
  <c r="J517"/>
  <c r="J494"/>
  <c r="BK472"/>
  <c r="BK453"/>
  <c r="J355"/>
  <c r="BK301"/>
  <c r="BK230"/>
  <c r="BK191"/>
  <c r="J145"/>
  <c r="J820"/>
  <c r="J806"/>
  <c r="J780"/>
  <c r="J720"/>
  <c r="J696"/>
  <c r="BK649"/>
  <c r="J607"/>
  <c r="BK584"/>
  <c r="J563"/>
  <c r="BK547"/>
  <c r="J526"/>
  <c r="BK494"/>
  <c r="BK484"/>
  <c r="BK463"/>
  <c r="BK433"/>
  <c r="BK413"/>
  <c r="BK352"/>
  <c r="BK283"/>
  <c r="J230"/>
  <c r="BK152"/>
  <c r="J362"/>
  <c r="J301"/>
  <c r="J237"/>
  <c r="J205"/>
  <c r="J167"/>
  <c r="J827"/>
  <c r="J794"/>
  <c r="J735"/>
  <c r="BK724"/>
  <c r="BK705"/>
  <c r="J647"/>
  <c r="J609"/>
  <c r="BK545"/>
  <c r="BK503"/>
  <c r="BK493"/>
  <c r="BK476"/>
  <c r="BK459"/>
  <c r="J429"/>
  <c r="BK357"/>
  <c r="BK294"/>
  <c r="J235"/>
  <c r="BK214"/>
  <c r="BK159"/>
  <c r="BK784"/>
  <c r="BK732"/>
  <c r="BK725"/>
  <c r="BK713"/>
  <c r="J694"/>
  <c r="J649"/>
  <c r="J590"/>
  <c r="J551"/>
  <c r="J515"/>
  <c r="J490"/>
  <c r="J453"/>
  <c r="BK431"/>
  <c r="BK360"/>
  <c r="BK319"/>
  <c r="BK233"/>
  <c r="J159"/>
  <c r="J844"/>
  <c r="J764"/>
  <c r="BK731"/>
  <c r="BK715"/>
  <c r="J677"/>
  <c r="J645"/>
  <c r="BK616"/>
  <c r="BK590"/>
  <c r="BK526"/>
  <c i="1" r="AS94"/>
  <c i="3" r="BK205"/>
  <c r="BK238"/>
  <c r="BK222"/>
  <c r="BK203"/>
  <c r="BK188"/>
  <c r="J176"/>
  <c r="BK155"/>
  <c r="BK264"/>
  <c r="BK247"/>
  <c r="BK221"/>
  <c r="J197"/>
  <c r="J174"/>
  <c r="BK140"/>
  <c r="BK256"/>
  <c r="BK248"/>
  <c r="J229"/>
  <c r="J207"/>
  <c r="J173"/>
  <c r="BK148"/>
  <c r="J264"/>
  <c r="BK244"/>
  <c r="J216"/>
  <c r="J205"/>
  <c r="BK195"/>
  <c r="J178"/>
  <c r="BK161"/>
  <c r="BK139"/>
  <c r="BK268"/>
  <c r="BK240"/>
  <c r="J224"/>
  <c r="J203"/>
  <c r="J181"/>
  <c r="BK167"/>
  <c i="4" r="J140"/>
  <c r="BK128"/>
  <c r="BK134"/>
  <c r="BK124"/>
  <c r="J131"/>
  <c r="BK126"/>
  <c r="BK141"/>
  <c r="J130"/>
  <c r="BK122"/>
  <c i="5" r="J208"/>
  <c r="BK190"/>
  <c r="BK167"/>
  <c r="J151"/>
  <c r="BK211"/>
  <c r="J192"/>
  <c r="J155"/>
  <c r="J141"/>
  <c r="BK221"/>
  <c r="BK199"/>
  <c r="BK188"/>
  <c r="BK165"/>
  <c r="J149"/>
  <c r="J226"/>
  <c r="J207"/>
  <c r="J188"/>
  <c r="BK170"/>
  <c r="BK134"/>
  <c r="J204"/>
  <c r="BK192"/>
  <c r="J178"/>
  <c r="BK157"/>
  <c r="BK141"/>
  <c r="J223"/>
  <c r="J206"/>
  <c r="J187"/>
  <c r="J168"/>
  <c r="BK155"/>
  <c r="J135"/>
  <c r="J129"/>
  <c i="6" r="J184"/>
  <c r="BK166"/>
  <c r="BK142"/>
  <c r="BK127"/>
  <c r="BK191"/>
  <c r="J171"/>
  <c r="J154"/>
  <c r="J141"/>
  <c r="J192"/>
  <c r="J180"/>
  <c r="J167"/>
  <c r="BK147"/>
  <c r="J126"/>
  <c r="J187"/>
  <c r="J175"/>
  <c r="BK149"/>
  <c r="BK133"/>
  <c r="BK125"/>
  <c r="BK181"/>
  <c r="BK167"/>
  <c r="BK143"/>
  <c r="BK117"/>
  <c r="J164"/>
  <c r="J150"/>
  <c r="BK132"/>
  <c i="7" r="BK270"/>
  <c r="BK254"/>
  <c r="BK239"/>
  <c r="BK219"/>
  <c r="BK191"/>
  <c r="J181"/>
  <c r="BK175"/>
  <c r="BK143"/>
  <c r="BK132"/>
  <c r="J271"/>
  <c r="BK245"/>
  <c r="BK233"/>
  <c r="BK218"/>
  <c r="J192"/>
  <c r="BK166"/>
  <c r="J134"/>
  <c r="J124"/>
  <c r="J274"/>
  <c r="J262"/>
  <c r="BK244"/>
  <c r="BK235"/>
  <c r="BK223"/>
  <c r="BK193"/>
  <c r="J183"/>
  <c r="BK169"/>
  <c r="BK153"/>
  <c r="BK137"/>
  <c r="BK277"/>
  <c r="BK263"/>
  <c r="J252"/>
  <c r="BK240"/>
  <c r="BK222"/>
  <c r="J207"/>
  <c r="BK195"/>
  <c r="J177"/>
  <c r="J166"/>
  <c r="BK141"/>
  <c r="J280"/>
  <c r="BK272"/>
  <c r="J259"/>
  <c r="J226"/>
  <c r="BK207"/>
  <c r="J195"/>
  <c r="J167"/>
  <c r="J148"/>
  <c r="J249"/>
  <c r="BK234"/>
  <c r="J220"/>
  <c r="BK206"/>
  <c r="BK192"/>
  <c r="BK173"/>
  <c r="BK154"/>
  <c r="J135"/>
  <c i="8" r="BK125"/>
  <c r="BK131"/>
  <c i="2" r="BK806"/>
  <c r="J742"/>
  <c r="J728"/>
  <c r="BK703"/>
  <c r="J629"/>
  <c r="J604"/>
  <c r="J570"/>
  <c r="BK532"/>
  <c r="J502"/>
  <c r="BK492"/>
  <c r="BK470"/>
  <c r="BK455"/>
  <c r="BK368"/>
  <c r="BK328"/>
  <c r="BK231"/>
  <c r="J196"/>
  <c r="J152"/>
  <c r="J850"/>
  <c r="BK810"/>
  <c r="BK788"/>
  <c r="BK734"/>
  <c r="J715"/>
  <c r="BK677"/>
  <c r="J640"/>
  <c r="J601"/>
  <c r="J572"/>
  <c r="BK549"/>
  <c r="BK539"/>
  <c r="BK519"/>
  <c r="BK498"/>
  <c r="J486"/>
  <c r="BK458"/>
  <c r="BK429"/>
  <c r="J360"/>
  <c r="J310"/>
  <c r="BK235"/>
  <c r="J186"/>
  <c r="BK394"/>
  <c r="J331"/>
  <c r="J239"/>
  <c r="BK211"/>
  <c r="J168"/>
  <c r="J800"/>
  <c r="BK780"/>
  <c r="J725"/>
  <c r="J717"/>
  <c r="BK684"/>
  <c r="J634"/>
  <c r="J547"/>
  <c r="J508"/>
  <c r="BK499"/>
  <c r="J492"/>
  <c r="J467"/>
  <c r="J455"/>
  <c r="BK362"/>
  <c r="BK310"/>
  <c r="BK256"/>
  <c r="J229"/>
  <c r="BK186"/>
  <c r="BK804"/>
  <c r="BK733"/>
  <c r="J726"/>
  <c r="BK710"/>
  <c r="J684"/>
  <c r="J619"/>
  <c r="BK601"/>
  <c r="BK570"/>
  <c r="J530"/>
  <c r="BK500"/>
  <c r="BK482"/>
  <c r="BK451"/>
  <c r="J433"/>
  <c r="J328"/>
  <c r="BK237"/>
  <c r="BK176"/>
  <c r="BK869"/>
  <c r="J813"/>
  <c r="BK742"/>
  <c r="J732"/>
  <c r="J714"/>
  <c r="J652"/>
  <c r="BK634"/>
  <c r="BK614"/>
  <c r="BK572"/>
  <c r="BK515"/>
  <c i="3" r="J258"/>
  <c r="BK243"/>
  <c r="J226"/>
  <c r="J217"/>
  <c r="BK204"/>
  <c r="BK229"/>
  <c r="BK212"/>
  <c r="J206"/>
  <c r="BK192"/>
  <c r="J171"/>
  <c r="J151"/>
  <c r="BK253"/>
  <c r="BK232"/>
  <c r="J214"/>
  <c r="J192"/>
  <c r="BK178"/>
  <c r="BK151"/>
  <c r="BK133"/>
  <c r="BK255"/>
  <c r="J247"/>
  <c r="BK227"/>
  <c r="J189"/>
  <c r="J162"/>
  <c r="BK270"/>
  <c r="J236"/>
  <c r="BK228"/>
  <c r="BK211"/>
  <c r="BK196"/>
  <c r="BK181"/>
  <c r="BK166"/>
  <c r="BK141"/>
  <c r="BK269"/>
  <c r="BK239"/>
  <c r="J221"/>
  <c r="BK206"/>
  <c r="BK185"/>
  <c r="BK162"/>
  <c i="4" r="J139"/>
  <c r="BK127"/>
  <c r="J133"/>
  <c r="J144"/>
  <c r="BK130"/>
  <c r="BK120"/>
  <c r="J135"/>
  <c r="J123"/>
  <c i="5" r="J221"/>
  <c r="BK195"/>
  <c r="BK179"/>
  <c r="J157"/>
  <c r="BK146"/>
  <c r="BK218"/>
  <c r="BK184"/>
  <c r="J160"/>
  <c r="J143"/>
  <c r="BK216"/>
  <c r="J193"/>
  <c r="BK168"/>
  <c r="BK143"/>
  <c r="BK131"/>
  <c r="J203"/>
  <c r="J184"/>
  <c r="BK145"/>
  <c r="J219"/>
  <c r="BK194"/>
  <c r="J180"/>
  <c r="BK159"/>
  <c r="BK138"/>
  <c r="BK215"/>
  <c r="J201"/>
  <c r="J169"/>
  <c r="J159"/>
  <c r="BK142"/>
  <c r="J133"/>
  <c i="6" r="J190"/>
  <c r="J178"/>
  <c r="J162"/>
  <c r="J139"/>
  <c r="J123"/>
  <c r="BK189"/>
  <c r="J160"/>
  <c r="J151"/>
  <c r="J138"/>
  <c r="J191"/>
  <c r="J179"/>
  <c r="J163"/>
  <c r="J144"/>
  <c r="J122"/>
  <c r="J189"/>
  <c r="BK176"/>
  <c r="BK159"/>
  <c r="J143"/>
  <c r="BK129"/>
  <c r="BK182"/>
  <c r="BK160"/>
  <c r="BK128"/>
  <c r="J182"/>
  <c r="BK163"/>
  <c r="BK145"/>
  <c r="BK137"/>
  <c i="7" r="BK271"/>
  <c r="BK256"/>
  <c r="J244"/>
  <c r="J217"/>
  <c r="J196"/>
  <c r="BK183"/>
  <c r="J174"/>
  <c r="J146"/>
  <c r="BK131"/>
  <c r="J261"/>
  <c r="BK241"/>
  <c r="BK227"/>
  <c r="BK212"/>
  <c r="J191"/>
  <c r="BK161"/>
  <c r="BK136"/>
  <c r="BK280"/>
  <c r="J269"/>
  <c r="BK248"/>
  <c r="J237"/>
  <c r="J227"/>
  <c r="BK213"/>
  <c r="BK190"/>
  <c r="J172"/>
  <c r="BK156"/>
  <c r="J141"/>
  <c r="BK130"/>
  <c r="BK276"/>
  <c r="J260"/>
  <c r="BK250"/>
  <c r="J228"/>
  <c r="BK211"/>
  <c r="J200"/>
  <c r="BK182"/>
  <c r="J158"/>
  <c r="J144"/>
  <c r="J277"/>
  <c r="J267"/>
  <c r="J240"/>
  <c r="J209"/>
  <c r="J190"/>
  <c r="J165"/>
  <c r="J128"/>
  <c r="J245"/>
  <c r="BK231"/>
  <c r="J219"/>
  <c r="J205"/>
  <c r="J182"/>
  <c r="J170"/>
  <c r="J159"/>
  <c r="J140"/>
  <c i="8" r="BK133"/>
  <c i="2" r="BK820"/>
  <c r="J792"/>
  <c r="J734"/>
  <c r="J713"/>
  <c r="BK679"/>
  <c r="J614"/>
  <c r="J588"/>
  <c r="J549"/>
  <c r="BK530"/>
  <c r="J497"/>
  <c r="BK478"/>
  <c r="J458"/>
  <c r="J419"/>
  <c r="J352"/>
  <c r="J274"/>
  <c r="BK170"/>
  <c r="BK844"/>
  <c r="BK813"/>
  <c r="BK798"/>
  <c r="J744"/>
  <c r="J721"/>
  <c r="BK691"/>
  <c r="BK629"/>
  <c r="BK605"/>
  <c r="BK586"/>
  <c r="BK559"/>
  <c r="J540"/>
  <c r="J513"/>
  <c r="J493"/>
  <c r="J482"/>
  <c r="J451"/>
  <c r="J421"/>
  <c r="J354"/>
  <c r="BK274"/>
  <c r="BK218"/>
  <c r="J425"/>
  <c r="BK364"/>
  <c r="J305"/>
  <c r="J234"/>
  <c r="J172"/>
  <c r="BK147"/>
  <c r="J815"/>
  <c r="BK790"/>
  <c r="J733"/>
  <c r="BK706"/>
  <c r="BK682"/>
  <c r="J586"/>
  <c r="J505"/>
  <c r="J498"/>
  <c r="J474"/>
  <c r="BK461"/>
  <c r="J436"/>
  <c r="J364"/>
  <c r="BK278"/>
  <c r="J232"/>
  <c r="BK205"/>
  <c r="J163"/>
  <c r="BK764"/>
  <c r="J731"/>
  <c r="BK719"/>
  <c r="BK698"/>
  <c r="BK652"/>
  <c r="BK599"/>
  <c r="J539"/>
  <c r="BK513"/>
  <c r="BK496"/>
  <c r="BK474"/>
  <c r="BK436"/>
  <c r="J370"/>
  <c r="J272"/>
  <c r="J228"/>
  <c r="BK146"/>
  <c r="J798"/>
  <c r="BK737"/>
  <c r="BK718"/>
  <c r="J705"/>
  <c r="BK647"/>
  <c r="BK619"/>
  <c r="BK597"/>
  <c r="J519"/>
  <c i="3" r="J268"/>
  <c r="BK254"/>
  <c r="J237"/>
  <c r="BK223"/>
  <c r="J212"/>
  <c r="J233"/>
  <c r="BK219"/>
  <c r="J209"/>
  <c r="J195"/>
  <c r="BK186"/>
  <c r="BK158"/>
  <c r="BK258"/>
  <c r="J244"/>
  <c r="BK231"/>
  <c r="BK199"/>
  <c r="BK180"/>
  <c r="J170"/>
  <c r="BK152"/>
  <c r="J266"/>
  <c r="BK250"/>
  <c r="BK234"/>
  <c r="BK194"/>
  <c r="BK174"/>
  <c r="J139"/>
  <c r="J249"/>
  <c r="J227"/>
  <c r="J201"/>
  <c r="J188"/>
  <c r="BK175"/>
  <c r="J145"/>
  <c r="J132"/>
  <c r="J265"/>
  <c r="BK236"/>
  <c r="J220"/>
  <c r="BK208"/>
  <c r="J194"/>
  <c r="J169"/>
  <c i="4" r="BK135"/>
  <c r="BK139"/>
  <c r="BK131"/>
  <c r="BK136"/>
  <c r="J124"/>
  <c r="BK142"/>
  <c r="J126"/>
  <c r="BK121"/>
  <c i="5" r="J212"/>
  <c r="BK193"/>
  <c r="BK169"/>
  <c r="J153"/>
  <c r="BK133"/>
  <c r="BK196"/>
  <c r="J172"/>
  <c r="J145"/>
  <c r="BK223"/>
  <c r="BK205"/>
  <c r="BK183"/>
  <c r="J161"/>
  <c r="BK144"/>
  <c r="J134"/>
  <c r="J214"/>
  <c r="J199"/>
  <c r="BK178"/>
  <c r="BK130"/>
  <c r="J202"/>
  <c r="J183"/>
  <c r="J165"/>
  <c r="BK150"/>
  <c r="BK129"/>
  <c r="J211"/>
  <c r="BK189"/>
  <c r="J164"/>
  <c r="J148"/>
  <c r="BK132"/>
  <c i="6" r="J177"/>
  <c r="BK156"/>
  <c r="BK136"/>
  <c r="BK192"/>
  <c r="BK173"/>
  <c r="BK150"/>
  <c r="BK139"/>
  <c r="J130"/>
  <c r="BK186"/>
  <c r="BK170"/>
  <c r="BK162"/>
  <c r="BK131"/>
  <c r="J119"/>
  <c r="BK180"/>
  <c r="J173"/>
  <c r="J156"/>
  <c r="BK140"/>
  <c r="J127"/>
  <c r="BK179"/>
  <c r="BK153"/>
  <c r="J135"/>
  <c r="BK175"/>
  <c r="BK155"/>
  <c r="BK138"/>
  <c r="BK118"/>
  <c i="7" r="BK267"/>
  <c r="BK260"/>
  <c r="BK249"/>
  <c r="J222"/>
  <c r="BK202"/>
  <c r="J180"/>
  <c r="BK162"/>
  <c r="BK144"/>
  <c r="BK134"/>
  <c r="BK273"/>
  <c r="J238"/>
  <c r="J225"/>
  <c r="BK208"/>
  <c r="BK194"/>
  <c r="BK179"/>
  <c r="BK158"/>
  <c r="BK133"/>
  <c r="J279"/>
  <c r="BK265"/>
  <c r="BK252"/>
  <c r="J234"/>
  <c r="BK217"/>
  <c r="BK199"/>
  <c r="BK176"/>
  <c r="BK160"/>
  <c r="J145"/>
  <c r="J133"/>
  <c r="J273"/>
  <c r="BK257"/>
  <c r="J248"/>
  <c r="BK230"/>
  <c r="BK214"/>
  <c r="J199"/>
  <c r="J188"/>
  <c r="J163"/>
  <c r="BK149"/>
  <c r="J127"/>
  <c r="BK274"/>
  <c r="BK261"/>
  <c r="BK237"/>
  <c r="J215"/>
  <c r="BK197"/>
  <c r="J178"/>
  <c r="J154"/>
  <c r="J125"/>
  <c r="J241"/>
  <c r="J224"/>
  <c r="BK210"/>
  <c r="BK196"/>
  <c r="J175"/>
  <c r="BK163"/>
  <c r="BK146"/>
  <c i="8" r="J127"/>
  <c r="J131"/>
  <c i="2" l="1" r="BK185"/>
  <c r="J185"/>
  <c r="J99"/>
  <c r="R226"/>
  <c r="R309"/>
  <c r="R372"/>
  <c r="T466"/>
  <c r="T507"/>
  <c r="BK566"/>
  <c r="J566"/>
  <c r="J109"/>
  <c r="P606"/>
  <c r="P620"/>
  <c r="P651"/>
  <c r="BK697"/>
  <c r="J697"/>
  <c r="J115"/>
  <c r="BK739"/>
  <c r="J739"/>
  <c r="J117"/>
  <c r="R785"/>
  <c r="P821"/>
  <c i="3" r="BK163"/>
  <c r="J163"/>
  <c r="J100"/>
  <c r="R163"/>
  <c r="BK230"/>
  <c r="J230"/>
  <c r="J102"/>
  <c r="BK241"/>
  <c r="J241"/>
  <c r="J103"/>
  <c r="R246"/>
  <c r="BK257"/>
  <c r="J257"/>
  <c r="J107"/>
  <c r="R260"/>
  <c i="4" r="T119"/>
  <c i="5" r="P125"/>
  <c r="R140"/>
  <c r="R147"/>
  <c r="BK185"/>
  <c r="J185"/>
  <c r="J102"/>
  <c r="P209"/>
  <c i="6" r="P116"/>
  <c i="1" r="AU99"/>
  <c i="7" r="P164"/>
  <c i="2" r="T372"/>
  <c r="BK535"/>
  <c r="J535"/>
  <c r="J108"/>
  <c r="T566"/>
  <c r="BK617"/>
  <c r="J617"/>
  <c r="J111"/>
  <c r="R620"/>
  <c r="R651"/>
  <c r="T697"/>
  <c r="P739"/>
  <c r="T785"/>
  <c r="T805"/>
  <c i="3" r="BK131"/>
  <c r="J131"/>
  <c r="J98"/>
  <c r="R156"/>
  <c r="P187"/>
  <c r="R230"/>
  <c r="BK246"/>
  <c r="P252"/>
  <c r="BK260"/>
  <c r="J260"/>
  <c r="J108"/>
  <c r="P267"/>
  <c i="4" r="BK119"/>
  <c r="J119"/>
  <c r="J97"/>
  <c r="T137"/>
  <c i="5" r="BK125"/>
  <c r="J125"/>
  <c r="J98"/>
  <c r="P140"/>
  <c r="R158"/>
  <c r="BK209"/>
  <c r="J209"/>
  <c r="J103"/>
  <c i="7" r="P123"/>
  <c r="T123"/>
  <c r="P147"/>
  <c r="T147"/>
  <c r="BK152"/>
  <c r="J152"/>
  <c r="J100"/>
  <c r="R152"/>
  <c i="2" r="BK144"/>
  <c r="J144"/>
  <c r="J98"/>
  <c r="P185"/>
  <c r="T226"/>
  <c r="P309"/>
  <c r="BK372"/>
  <c r="J372"/>
  <c r="J103"/>
  <c r="BK466"/>
  <c r="J466"/>
  <c r="J104"/>
  <c r="BK507"/>
  <c r="J507"/>
  <c r="J107"/>
  <c r="R535"/>
  <c r="P566"/>
  <c r="R606"/>
  <c r="R617"/>
  <c r="T617"/>
  <c r="BK651"/>
  <c r="J651"/>
  <c r="J113"/>
  <c r="BK685"/>
  <c r="J685"/>
  <c r="J114"/>
  <c r="T685"/>
  <c r="P723"/>
  <c r="T723"/>
  <c r="P785"/>
  <c r="BK821"/>
  <c r="J821"/>
  <c r="J120"/>
  <c i="3" r="T131"/>
  <c r="T130"/>
  <c r="T156"/>
  <c r="T187"/>
  <c r="R241"/>
  <c r="BK252"/>
  <c r="J252"/>
  <c r="J106"/>
  <c r="R257"/>
  <c r="BK267"/>
  <c r="J267"/>
  <c r="J109"/>
  <c i="4" r="P119"/>
  <c r="R137"/>
  <c i="5" r="BK147"/>
  <c r="J147"/>
  <c r="J100"/>
  <c r="T147"/>
  <c r="P185"/>
  <c r="T209"/>
  <c i="6" r="R116"/>
  <c i="7" r="R164"/>
  <c i="2" r="R144"/>
  <c r="BK226"/>
  <c r="J226"/>
  <c r="J100"/>
  <c r="BK309"/>
  <c r="J309"/>
  <c r="J101"/>
  <c r="BK359"/>
  <c r="J359"/>
  <c r="J102"/>
  <c r="P466"/>
  <c r="P507"/>
  <c r="P535"/>
  <c r="R566"/>
  <c r="T606"/>
  <c r="P617"/>
  <c r="T620"/>
  <c r="P697"/>
  <c r="T739"/>
  <c r="P805"/>
  <c r="T821"/>
  <c i="3" r="R131"/>
  <c r="R130"/>
  <c r="P156"/>
  <c r="R187"/>
  <c r="P241"/>
  <c r="T252"/>
  <c r="P260"/>
  <c r="T267"/>
  <c i="4" r="P137"/>
  <c i="5" r="BK140"/>
  <c r="J140"/>
  <c r="J99"/>
  <c r="BK158"/>
  <c r="BK124"/>
  <c r="BK123"/>
  <c r="J123"/>
  <c r="J96"/>
  <c r="T185"/>
  <c i="7" r="T164"/>
  <c i="2" r="P144"/>
  <c r="R185"/>
  <c r="T185"/>
  <c r="P359"/>
  <c r="R359"/>
  <c r="T359"/>
  <c r="P685"/>
  <c r="R685"/>
  <c r="BK723"/>
  <c r="J723"/>
  <c r="J116"/>
  <c r="R723"/>
  <c r="BK785"/>
  <c r="J785"/>
  <c r="J118"/>
  <c r="R805"/>
  <c i="3" r="BK156"/>
  <c r="J156"/>
  <c r="J99"/>
  <c r="BK187"/>
  <c r="J187"/>
  <c r="J101"/>
  <c r="T230"/>
  <c r="P246"/>
  <c r="R252"/>
  <c r="T257"/>
  <c r="R267"/>
  <c i="4" r="R119"/>
  <c r="R118"/>
  <c i="5" r="T125"/>
  <c r="P147"/>
  <c r="T158"/>
  <c r="R209"/>
  <c i="6" r="BK116"/>
  <c r="J116"/>
  <c i="7" r="BK164"/>
  <c r="J164"/>
  <c r="J101"/>
  <c i="2" r="T144"/>
  <c r="P226"/>
  <c r="T309"/>
  <c r="P372"/>
  <c r="R466"/>
  <c r="R507"/>
  <c r="T535"/>
  <c r="BK606"/>
  <c r="J606"/>
  <c r="J110"/>
  <c r="BK620"/>
  <c r="J620"/>
  <c r="J112"/>
  <c r="T651"/>
  <c r="R697"/>
  <c r="R739"/>
  <c r="BK805"/>
  <c r="J805"/>
  <c r="J119"/>
  <c r="R821"/>
  <c i="3" r="P131"/>
  <c r="P130"/>
  <c r="P163"/>
  <c r="T163"/>
  <c r="P230"/>
  <c r="T241"/>
  <c r="T246"/>
  <c r="T245"/>
  <c r="P257"/>
  <c r="T260"/>
  <c i="4" r="BK137"/>
  <c r="J137"/>
  <c r="J98"/>
  <c i="5" r="R125"/>
  <c r="T140"/>
  <c r="P158"/>
  <c r="R185"/>
  <c i="6" r="T116"/>
  <c i="7" r="BK123"/>
  <c r="J123"/>
  <c r="J97"/>
  <c r="R123"/>
  <c r="R122"/>
  <c r="BK147"/>
  <c r="J147"/>
  <c r="J98"/>
  <c r="R147"/>
  <c r="P152"/>
  <c r="T152"/>
  <c i="2" r="BK849"/>
  <c r="J849"/>
  <c r="J122"/>
  <c i="8" r="BK124"/>
  <c r="BK128"/>
  <c r="J128"/>
  <c r="J100"/>
  <c i="2" r="BK504"/>
  <c r="J504"/>
  <c r="J105"/>
  <c r="BK843"/>
  <c r="J843"/>
  <c r="J121"/>
  <c i="7" r="BK150"/>
  <c r="J150"/>
  <c r="J99"/>
  <c i="8" r="BK126"/>
  <c r="J126"/>
  <c r="J99"/>
  <c r="BK130"/>
  <c r="J130"/>
  <c r="J101"/>
  <c r="BK132"/>
  <c r="J132"/>
  <c r="J102"/>
  <c i="7" r="BK122"/>
  <c r="J122"/>
  <c i="8" r="E112"/>
  <c r="BE129"/>
  <c r="J116"/>
  <c r="F119"/>
  <c r="BE125"/>
  <c r="BE127"/>
  <c r="BE133"/>
  <c r="BE131"/>
  <c i="7" r="J91"/>
  <c r="BE128"/>
  <c r="BE134"/>
  <c r="BE141"/>
  <c r="BE148"/>
  <c r="BE162"/>
  <c r="BE166"/>
  <c r="BE168"/>
  <c r="BE172"/>
  <c r="BE184"/>
  <c r="BE191"/>
  <c r="BE197"/>
  <c r="BE211"/>
  <c r="BE222"/>
  <c r="BE223"/>
  <c r="BE240"/>
  <c r="J89"/>
  <c r="BE146"/>
  <c r="BE158"/>
  <c r="BE175"/>
  <c r="BE188"/>
  <c r="BE189"/>
  <c r="BE193"/>
  <c r="BE199"/>
  <c r="BE202"/>
  <c r="BE204"/>
  <c r="BE205"/>
  <c r="BE214"/>
  <c r="BE218"/>
  <c r="BE219"/>
  <c r="BE225"/>
  <c r="BE227"/>
  <c r="BE228"/>
  <c r="BE229"/>
  <c r="BE232"/>
  <c r="BE236"/>
  <c r="BE251"/>
  <c r="BE252"/>
  <c r="BE255"/>
  <c r="BE258"/>
  <c r="BE265"/>
  <c r="BE274"/>
  <c r="BE279"/>
  <c r="BE280"/>
  <c i="6" r="J96"/>
  <c i="7" r="F91"/>
  <c r="BE124"/>
  <c r="BE125"/>
  <c r="BE131"/>
  <c r="BE135"/>
  <c r="BE137"/>
  <c r="BE145"/>
  <c r="BE151"/>
  <c r="BE159"/>
  <c r="BE169"/>
  <c r="BE170"/>
  <c r="BE171"/>
  <c r="BE176"/>
  <c r="BE181"/>
  <c r="BE186"/>
  <c r="BE187"/>
  <c r="BE198"/>
  <c r="BE210"/>
  <c r="BE213"/>
  <c r="BE215"/>
  <c r="BE220"/>
  <c r="BE221"/>
  <c r="BE235"/>
  <c r="BE238"/>
  <c r="BE239"/>
  <c r="BE246"/>
  <c r="BE249"/>
  <c r="BE253"/>
  <c r="BE261"/>
  <c r="BE262"/>
  <c r="BE271"/>
  <c r="F92"/>
  <c r="BE127"/>
  <c r="BE132"/>
  <c r="BE142"/>
  <c r="BE143"/>
  <c r="BE144"/>
  <c r="BE149"/>
  <c r="BE155"/>
  <c r="BE156"/>
  <c r="BE157"/>
  <c r="BE185"/>
  <c r="BE192"/>
  <c r="BE200"/>
  <c r="BE203"/>
  <c r="BE209"/>
  <c r="BE212"/>
  <c r="BE230"/>
  <c r="BE233"/>
  <c r="BE243"/>
  <c r="BE245"/>
  <c r="BE247"/>
  <c r="BE256"/>
  <c r="BE259"/>
  <c r="BE263"/>
  <c r="BE268"/>
  <c r="BE270"/>
  <c r="BE277"/>
  <c r="E85"/>
  <c r="BE126"/>
  <c r="BE129"/>
  <c r="BE130"/>
  <c r="BE139"/>
  <c r="BE140"/>
  <c r="BE163"/>
  <c r="BE165"/>
  <c r="BE167"/>
  <c r="BE173"/>
  <c r="BE174"/>
  <c r="BE178"/>
  <c r="BE180"/>
  <c r="BE183"/>
  <c r="BE190"/>
  <c r="BE196"/>
  <c r="BE206"/>
  <c r="BE207"/>
  <c r="BE216"/>
  <c r="BE217"/>
  <c r="BE224"/>
  <c r="BE226"/>
  <c r="BE231"/>
  <c r="BE234"/>
  <c r="BE237"/>
  <c r="BE242"/>
  <c r="BE244"/>
  <c r="BE250"/>
  <c r="BE254"/>
  <c r="BE257"/>
  <c r="BE260"/>
  <c r="BE267"/>
  <c r="BE272"/>
  <c r="BE273"/>
  <c r="BE275"/>
  <c r="BE278"/>
  <c r="BE133"/>
  <c r="BE136"/>
  <c r="BE138"/>
  <c r="BE153"/>
  <c r="BE154"/>
  <c r="BE160"/>
  <c r="BE161"/>
  <c r="BE177"/>
  <c r="BE179"/>
  <c r="BE182"/>
  <c r="BE194"/>
  <c r="BE195"/>
  <c r="BE201"/>
  <c r="BE208"/>
  <c r="BE241"/>
  <c r="BE248"/>
  <c r="BE264"/>
  <c r="BE266"/>
  <c r="BE269"/>
  <c r="BE276"/>
  <c i="5" r="J124"/>
  <c r="J97"/>
  <c i="6" r="J91"/>
  <c r="F113"/>
  <c r="BE120"/>
  <c r="BE123"/>
  <c r="BE133"/>
  <c r="BE146"/>
  <c r="BE162"/>
  <c r="BE170"/>
  <c r="BE171"/>
  <c r="F112"/>
  <c r="BE119"/>
  <c r="BE127"/>
  <c r="BE131"/>
  <c r="BE136"/>
  <c r="BE141"/>
  <c r="BE147"/>
  <c r="BE148"/>
  <c r="BE150"/>
  <c r="BE154"/>
  <c r="BE156"/>
  <c r="BE157"/>
  <c r="BE159"/>
  <c r="BE166"/>
  <c r="BE169"/>
  <c r="BE178"/>
  <c r="BE180"/>
  <c r="BE189"/>
  <c r="BE124"/>
  <c r="BE128"/>
  <c r="BE132"/>
  <c r="BE135"/>
  <c r="BE137"/>
  <c r="BE139"/>
  <c r="BE142"/>
  <c r="BE144"/>
  <c r="BE151"/>
  <c r="BE158"/>
  <c r="BE163"/>
  <c r="BE165"/>
  <c r="BE168"/>
  <c r="BE172"/>
  <c r="BE177"/>
  <c r="BE181"/>
  <c r="BE182"/>
  <c r="BE184"/>
  <c r="BE186"/>
  <c r="BE188"/>
  <c r="BE190"/>
  <c r="BE191"/>
  <c i="5" r="J158"/>
  <c r="J101"/>
  <c i="6" r="E85"/>
  <c r="BE118"/>
  <c r="BE121"/>
  <c r="BE130"/>
  <c r="BE152"/>
  <c r="BE153"/>
  <c r="BE161"/>
  <c r="BE164"/>
  <c r="BE173"/>
  <c r="BE185"/>
  <c r="BE117"/>
  <c r="BE125"/>
  <c r="BE129"/>
  <c r="BE134"/>
  <c r="BE140"/>
  <c r="BE143"/>
  <c r="BE145"/>
  <c r="BE149"/>
  <c r="BE176"/>
  <c r="BE183"/>
  <c r="BE187"/>
  <c r="BE192"/>
  <c r="J89"/>
  <c r="BE122"/>
  <c r="BE126"/>
  <c r="BE138"/>
  <c r="BE155"/>
  <c r="BE160"/>
  <c r="BE167"/>
  <c r="BE174"/>
  <c r="BE175"/>
  <c r="BE179"/>
  <c i="5" r="F119"/>
  <c r="BE134"/>
  <c r="BE138"/>
  <c r="BE141"/>
  <c r="BE152"/>
  <c r="BE154"/>
  <c r="BE160"/>
  <c r="BE165"/>
  <c r="BE167"/>
  <c r="BE170"/>
  <c r="BE180"/>
  <c r="BE214"/>
  <c r="BE221"/>
  <c r="J119"/>
  <c r="BE126"/>
  <c r="BE139"/>
  <c r="BE143"/>
  <c r="BE148"/>
  <c r="BE156"/>
  <c r="BE163"/>
  <c r="BE169"/>
  <c r="BE171"/>
  <c r="BE188"/>
  <c r="BE189"/>
  <c r="BE190"/>
  <c r="BE191"/>
  <c r="BE193"/>
  <c r="BE197"/>
  <c r="BE203"/>
  <c r="BE207"/>
  <c r="BE208"/>
  <c r="J89"/>
  <c r="E113"/>
  <c r="F120"/>
  <c r="BE129"/>
  <c r="BE131"/>
  <c r="BE144"/>
  <c r="BE149"/>
  <c r="BE150"/>
  <c r="BE151"/>
  <c r="BE157"/>
  <c r="BE168"/>
  <c r="BE183"/>
  <c r="BE186"/>
  <c r="BE198"/>
  <c r="BE200"/>
  <c r="BE205"/>
  <c r="BE213"/>
  <c r="BE216"/>
  <c r="BE218"/>
  <c r="BE219"/>
  <c r="BE222"/>
  <c r="BE133"/>
  <c r="BE136"/>
  <c r="BE145"/>
  <c r="BE146"/>
  <c r="BE153"/>
  <c r="BE164"/>
  <c r="BE166"/>
  <c r="BE172"/>
  <c r="BE175"/>
  <c r="BE184"/>
  <c r="BE187"/>
  <c r="BE192"/>
  <c r="BE196"/>
  <c r="BE206"/>
  <c i="4" r="BK118"/>
  <c r="J118"/>
  <c r="J96"/>
  <c i="5" r="BE137"/>
  <c r="BE142"/>
  <c r="BE159"/>
  <c r="BE161"/>
  <c r="BE162"/>
  <c r="BE179"/>
  <c r="BE181"/>
  <c r="BE182"/>
  <c r="BE194"/>
  <c r="BE195"/>
  <c r="BE204"/>
  <c r="BE210"/>
  <c r="BE212"/>
  <c r="BE215"/>
  <c r="BE217"/>
  <c r="BE130"/>
  <c r="BE132"/>
  <c r="BE135"/>
  <c r="BE155"/>
  <c r="BE178"/>
  <c r="BE199"/>
  <c r="BE201"/>
  <c r="BE202"/>
  <c r="BE211"/>
  <c r="BE220"/>
  <c r="BE223"/>
  <c r="BE226"/>
  <c r="BE227"/>
  <c i="4" r="J112"/>
  <c r="BE120"/>
  <c i="3" r="J246"/>
  <c r="J105"/>
  <c i="4" r="BE122"/>
  <c r="BE125"/>
  <c r="BE127"/>
  <c r="BE129"/>
  <c r="F91"/>
  <c r="BE130"/>
  <c r="BE132"/>
  <c r="BE133"/>
  <c r="BE136"/>
  <c r="BE139"/>
  <c i="3" r="BK130"/>
  <c r="J130"/>
  <c r="J97"/>
  <c i="4" r="E85"/>
  <c r="J91"/>
  <c r="BE121"/>
  <c r="BE128"/>
  <c r="BE134"/>
  <c r="BE138"/>
  <c r="F92"/>
  <c r="BE123"/>
  <c r="BE135"/>
  <c r="BE140"/>
  <c r="BE141"/>
  <c r="BE142"/>
  <c r="BE124"/>
  <c r="BE126"/>
  <c r="BE131"/>
  <c r="BE143"/>
  <c r="BE144"/>
  <c i="3" r="BE159"/>
  <c r="BE161"/>
  <c r="BE171"/>
  <c r="BE183"/>
  <c r="BE190"/>
  <c r="BE192"/>
  <c r="BE197"/>
  <c r="BE211"/>
  <c r="BE212"/>
  <c r="BE215"/>
  <c r="BE223"/>
  <c r="BE229"/>
  <c r="BE250"/>
  <c r="BE258"/>
  <c r="BE262"/>
  <c r="BE264"/>
  <c r="BE270"/>
  <c i="2" r="BK143"/>
  <c r="J143"/>
  <c r="J97"/>
  <c r="BK506"/>
  <c r="J506"/>
  <c r="J106"/>
  <c i="3" r="J89"/>
  <c r="BE133"/>
  <c r="BE152"/>
  <c r="BE165"/>
  <c r="BE169"/>
  <c r="BE177"/>
  <c r="BE182"/>
  <c r="BE189"/>
  <c r="BE194"/>
  <c r="BE233"/>
  <c r="BE238"/>
  <c r="BE242"/>
  <c r="BE243"/>
  <c r="BE247"/>
  <c r="BE255"/>
  <c r="BE261"/>
  <c r="BE263"/>
  <c r="BE266"/>
  <c r="E85"/>
  <c r="F91"/>
  <c r="J92"/>
  <c r="BE132"/>
  <c r="BE136"/>
  <c r="BE141"/>
  <c r="BE151"/>
  <c r="BE155"/>
  <c r="BE178"/>
  <c r="BE193"/>
  <c r="BE195"/>
  <c r="BE200"/>
  <c r="BE205"/>
  <c r="BE206"/>
  <c r="BE210"/>
  <c r="BE217"/>
  <c r="BE226"/>
  <c r="BE249"/>
  <c r="BE253"/>
  <c r="BE254"/>
  <c r="BE268"/>
  <c r="F92"/>
  <c r="BE145"/>
  <c r="BE157"/>
  <c r="BE160"/>
  <c r="BE164"/>
  <c r="BE166"/>
  <c r="BE167"/>
  <c r="BE168"/>
  <c r="BE172"/>
  <c r="BE173"/>
  <c r="BE175"/>
  <c r="BE196"/>
  <c r="BE201"/>
  <c r="BE204"/>
  <c r="BE216"/>
  <c r="BE222"/>
  <c r="BE224"/>
  <c r="BE239"/>
  <c r="BE248"/>
  <c r="BE256"/>
  <c r="BE269"/>
  <c r="BE139"/>
  <c r="BE140"/>
  <c r="BE170"/>
  <c r="BE176"/>
  <c r="BE184"/>
  <c r="BE185"/>
  <c r="BE191"/>
  <c r="BE202"/>
  <c r="BE207"/>
  <c r="BE208"/>
  <c r="BE213"/>
  <c r="BE214"/>
  <c r="BE218"/>
  <c r="BE220"/>
  <c r="BE221"/>
  <c r="BE225"/>
  <c r="BE227"/>
  <c r="BE228"/>
  <c r="BE237"/>
  <c r="BE244"/>
  <c r="BE259"/>
  <c r="BE142"/>
  <c r="BE148"/>
  <c r="BE158"/>
  <c r="BE162"/>
  <c r="BE174"/>
  <c r="BE179"/>
  <c r="BE180"/>
  <c r="BE181"/>
  <c r="BE186"/>
  <c r="BE188"/>
  <c r="BE198"/>
  <c r="BE199"/>
  <c r="BE203"/>
  <c r="BE209"/>
  <c r="BE219"/>
  <c r="BE231"/>
  <c r="BE232"/>
  <c r="BE234"/>
  <c r="BE235"/>
  <c r="BE236"/>
  <c r="BE240"/>
  <c r="BE251"/>
  <c r="BE265"/>
  <c i="2" r="BE145"/>
  <c r="BE163"/>
  <c r="BE191"/>
  <c r="BE513"/>
  <c r="BE517"/>
  <c r="BE524"/>
  <c r="BE532"/>
  <c r="BE540"/>
  <c r="BE546"/>
  <c r="BE549"/>
  <c r="BE563"/>
  <c r="BE570"/>
  <c r="BE575"/>
  <c r="BE588"/>
  <c r="BE604"/>
  <c r="BE609"/>
  <c r="BE621"/>
  <c r="BE659"/>
  <c r="BE684"/>
  <c r="BE687"/>
  <c r="BE703"/>
  <c r="BE710"/>
  <c r="BE721"/>
  <c r="BE726"/>
  <c r="BE730"/>
  <c r="BE747"/>
  <c r="BE780"/>
  <c r="BE815"/>
  <c r="BE820"/>
  <c r="BE827"/>
  <c r="E85"/>
  <c r="F139"/>
  <c r="BE167"/>
  <c r="BE211"/>
  <c r="BE218"/>
  <c r="BE227"/>
  <c r="BE256"/>
  <c r="BE274"/>
  <c r="BE288"/>
  <c r="BE331"/>
  <c r="BE343"/>
  <c r="BE357"/>
  <c r="BE364"/>
  <c r="BE368"/>
  <c r="BE421"/>
  <c r="BE458"/>
  <c r="BE459"/>
  <c r="BE463"/>
  <c r="BE465"/>
  <c r="BE467"/>
  <c r="BE476"/>
  <c r="BE478"/>
  <c r="BE484"/>
  <c r="BE486"/>
  <c r="BE491"/>
  <c r="BE492"/>
  <c r="BE493"/>
  <c r="BE497"/>
  <c r="BE503"/>
  <c r="BE505"/>
  <c r="BE508"/>
  <c r="BE536"/>
  <c r="BE543"/>
  <c r="BE554"/>
  <c r="BE559"/>
  <c r="BE565"/>
  <c r="BE581"/>
  <c r="BE592"/>
  <c r="BE597"/>
  <c r="BE614"/>
  <c r="BE618"/>
  <c r="BE626"/>
  <c r="BE629"/>
  <c r="BE640"/>
  <c r="BE647"/>
  <c r="BE677"/>
  <c r="BE686"/>
  <c r="BE692"/>
  <c r="BE705"/>
  <c r="BE715"/>
  <c r="BE718"/>
  <c r="BE722"/>
  <c r="BE729"/>
  <c r="BE735"/>
  <c r="BE742"/>
  <c r="BE788"/>
  <c r="BE790"/>
  <c r="BE796"/>
  <c r="J89"/>
  <c r="BE147"/>
  <c r="BE152"/>
  <c r="BE199"/>
  <c r="BE228"/>
  <c r="BE230"/>
  <c r="BE239"/>
  <c r="BE360"/>
  <c r="BE366"/>
  <c r="BE373"/>
  <c r="BE433"/>
  <c r="BE451"/>
  <c r="BE472"/>
  <c r="BE482"/>
  <c r="BE483"/>
  <c r="BE489"/>
  <c r="BE494"/>
  <c r="BE500"/>
  <c r="BE519"/>
  <c r="BE526"/>
  <c r="BE567"/>
  <c r="BE584"/>
  <c r="BE601"/>
  <c r="BE605"/>
  <c r="BE619"/>
  <c r="BE645"/>
  <c r="BE650"/>
  <c r="BE652"/>
  <c r="BE664"/>
  <c r="BE691"/>
  <c r="BE696"/>
  <c r="BE713"/>
  <c r="BE714"/>
  <c r="BE716"/>
  <c r="BE732"/>
  <c r="BE734"/>
  <c r="BE740"/>
  <c r="BE744"/>
  <c r="BE792"/>
  <c r="BE798"/>
  <c r="BE804"/>
  <c r="BE806"/>
  <c r="BE808"/>
  <c r="BE813"/>
  <c r="BE818"/>
  <c r="BE824"/>
  <c r="BE842"/>
  <c r="BE850"/>
  <c r="BE869"/>
  <c r="BE146"/>
  <c r="BE176"/>
  <c r="BE180"/>
  <c r="BE186"/>
  <c r="BE222"/>
  <c r="BE231"/>
  <c r="BE232"/>
  <c r="BE235"/>
  <c r="BE254"/>
  <c r="BE283"/>
  <c r="BE291"/>
  <c r="BE328"/>
  <c r="BE352"/>
  <c r="BE355"/>
  <c r="BE413"/>
  <c r="BE431"/>
  <c r="BE169"/>
  <c r="BE170"/>
  <c r="BE172"/>
  <c r="BE179"/>
  <c r="BE196"/>
  <c r="BE214"/>
  <c r="BE233"/>
  <c r="BE237"/>
  <c r="BE301"/>
  <c r="BE310"/>
  <c r="BE340"/>
  <c r="BE353"/>
  <c r="BE362"/>
  <c r="BE370"/>
  <c r="BE419"/>
  <c r="BE427"/>
  <c r="BE443"/>
  <c r="BE453"/>
  <c r="BE455"/>
  <c r="BE461"/>
  <c r="BE470"/>
  <c r="BE496"/>
  <c r="BE499"/>
  <c r="BE502"/>
  <c r="BE530"/>
  <c r="BE578"/>
  <c r="BE590"/>
  <c r="BE599"/>
  <c r="BE611"/>
  <c r="BE616"/>
  <c r="BE634"/>
  <c r="BE679"/>
  <c r="BE682"/>
  <c r="BE694"/>
  <c r="BE698"/>
  <c r="BE708"/>
  <c r="BE712"/>
  <c r="BE717"/>
  <c r="BE719"/>
  <c r="BE725"/>
  <c r="BE728"/>
  <c r="BE731"/>
  <c r="BE736"/>
  <c r="BE738"/>
  <c r="BE764"/>
  <c r="BE800"/>
  <c r="BE802"/>
  <c r="BE822"/>
  <c r="BE159"/>
  <c r="BE168"/>
  <c r="BE205"/>
  <c r="BE229"/>
  <c r="BE234"/>
  <c r="BE272"/>
  <c r="BE278"/>
  <c r="BE294"/>
  <c r="BE305"/>
  <c r="BE319"/>
  <c r="BE354"/>
  <c r="BE375"/>
  <c r="BE394"/>
  <c r="BE416"/>
  <c r="BE425"/>
  <c r="BE429"/>
  <c r="BE436"/>
  <c r="BE439"/>
  <c r="BE441"/>
  <c r="BE448"/>
  <c r="BE474"/>
  <c r="BE480"/>
  <c r="BE490"/>
  <c r="BE495"/>
  <c r="BE498"/>
  <c r="BE501"/>
  <c r="BE515"/>
  <c r="BE528"/>
  <c r="BE534"/>
  <c r="BE539"/>
  <c r="BE545"/>
  <c r="BE547"/>
  <c r="BE551"/>
  <c r="BE572"/>
  <c r="BE586"/>
  <c r="BE594"/>
  <c r="BE607"/>
  <c r="BE631"/>
  <c r="BE649"/>
  <c r="BE706"/>
  <c r="BE711"/>
  <c r="BE720"/>
  <c r="BE724"/>
  <c r="BE727"/>
  <c r="BE733"/>
  <c r="BE737"/>
  <c r="BE784"/>
  <c r="BE786"/>
  <c r="BE794"/>
  <c r="BE810"/>
  <c r="BE840"/>
  <c r="BE844"/>
  <c i="6" r="J30"/>
  <c i="3" r="F34"/>
  <c i="1" r="BA96"/>
  <c i="3" r="J34"/>
  <c i="1" r="AW96"/>
  <c i="3" r="F36"/>
  <c i="1" r="BC96"/>
  <c i="3" r="F35"/>
  <c i="1" r="BB96"/>
  <c i="3" r="F37"/>
  <c i="1" r="BD96"/>
  <c i="5" r="F34"/>
  <c i="1" r="BA98"/>
  <c i="6" r="J34"/>
  <c i="1" r="AW99"/>
  <c i="6" r="F36"/>
  <c i="1" r="BC99"/>
  <c i="7" r="F37"/>
  <c i="1" r="BD100"/>
  <c i="2" r="F37"/>
  <c i="1" r="BD95"/>
  <c i="4" r="J34"/>
  <c i="1" r="AW97"/>
  <c i="5" r="F37"/>
  <c i="1" r="BD98"/>
  <c i="7" r="J34"/>
  <c i="1" r="AW100"/>
  <c i="2" r="J34"/>
  <c i="1" r="AW95"/>
  <c i="4" r="F37"/>
  <c i="1" r="BD97"/>
  <c i="5" r="J34"/>
  <c i="1" r="AW98"/>
  <c i="6" r="F37"/>
  <c i="1" r="BD99"/>
  <c i="7" r="F36"/>
  <c i="1" r="BC100"/>
  <c i="2" r="F36"/>
  <c i="1" r="BC95"/>
  <c i="4" r="F34"/>
  <c i="1" r="BA97"/>
  <c i="6" r="F34"/>
  <c i="1" r="BA99"/>
  <c i="5" r="J30"/>
  <c i="7" r="F34"/>
  <c i="1" r="BA100"/>
  <c i="2" r="F35"/>
  <c i="1" r="BB95"/>
  <c i="4" r="F35"/>
  <c i="1" r="BB97"/>
  <c i="5" r="F36"/>
  <c i="1" r="BC98"/>
  <c i="7" r="F35"/>
  <c i="1" r="BB100"/>
  <c i="2" r="F34"/>
  <c i="1" r="BA95"/>
  <c i="4" r="F36"/>
  <c i="1" r="BC97"/>
  <c i="5" r="F35"/>
  <c i="1" r="BB98"/>
  <c i="6" r="F35"/>
  <c i="1" r="BB99"/>
  <c i="8" r="J34"/>
  <c i="1" r="AW101"/>
  <c i="7" r="J30"/>
  <c i="8" r="F35"/>
  <c i="1" r="BB101"/>
  <c i="8" r="F34"/>
  <c i="1" r="BA101"/>
  <c i="8" r="F36"/>
  <c i="1" r="BC101"/>
  <c i="8" r="F37"/>
  <c i="1" r="BD101"/>
  <c i="2" l="1" r="R506"/>
  <c i="5" r="P124"/>
  <c r="P123"/>
  <c i="1" r="AU98"/>
  <c i="5" r="R124"/>
  <c r="R123"/>
  <c i="3" r="P245"/>
  <c r="P129"/>
  <c i="1" r="AU96"/>
  <c i="3" r="T129"/>
  <c i="8" r="BK123"/>
  <c r="J123"/>
  <c r="J97"/>
  <c i="2" r="P143"/>
  <c r="P142"/>
  <c i="1" r="AU95"/>
  <c i="2" r="P506"/>
  <c r="R143"/>
  <c r="R142"/>
  <c r="T143"/>
  <c i="5" r="T124"/>
  <c r="T123"/>
  <c i="4" r="P118"/>
  <c i="1" r="AU97"/>
  <c i="7" r="T122"/>
  <c r="P122"/>
  <c i="1" r="AU100"/>
  <c i="3" r="R245"/>
  <c r="R129"/>
  <c i="2" r="T506"/>
  <c i="3" r="BK245"/>
  <c r="J245"/>
  <c r="J104"/>
  <c i="4" r="T118"/>
  <c i="1" r="AG99"/>
  <c i="8" r="J124"/>
  <c r="J98"/>
  <c i="1" r="AG100"/>
  <c i="7" r="J96"/>
  <c i="1" r="AG98"/>
  <c i="3" r="BK129"/>
  <c r="J129"/>
  <c r="J96"/>
  <c i="2" r="BK142"/>
  <c r="J142"/>
  <c r="J96"/>
  <c r="F33"/>
  <c i="1" r="AZ95"/>
  <c i="2" r="J33"/>
  <c i="1" r="AV95"/>
  <c r="AT95"/>
  <c i="3" r="J33"/>
  <c i="1" r="AV96"/>
  <c r="AT96"/>
  <c i="6" r="J33"/>
  <c i="1" r="AV99"/>
  <c r="AT99"/>
  <c r="AN99"/>
  <c i="7" r="J33"/>
  <c i="1" r="AV100"/>
  <c r="AT100"/>
  <c r="AN100"/>
  <c i="3" r="F33"/>
  <c i="1" r="AZ96"/>
  <c i="6" r="F33"/>
  <c i="1" r="AZ99"/>
  <c r="BA94"/>
  <c r="AW94"/>
  <c r="AK30"/>
  <c i="8" r="F33"/>
  <c i="1" r="AZ101"/>
  <c r="BC94"/>
  <c r="W32"/>
  <c i="4" r="J33"/>
  <c i="1" r="AV97"/>
  <c r="AT97"/>
  <c i="5" r="J33"/>
  <c i="1" r="AV98"/>
  <c r="AT98"/>
  <c r="AN98"/>
  <c i="8" r="J33"/>
  <c i="1" r="AV101"/>
  <c r="AT101"/>
  <c r="BD94"/>
  <c r="W33"/>
  <c r="BB94"/>
  <c r="AX94"/>
  <c i="4" r="F33"/>
  <c i="1" r="AZ97"/>
  <c i="4" r="J30"/>
  <c i="1" r="AG97"/>
  <c i="5" r="F33"/>
  <c i="1" r="AZ98"/>
  <c i="7" r="F33"/>
  <c i="1" r="AZ100"/>
  <c i="2" l="1" r="T142"/>
  <c i="8" r="BK122"/>
  <c r="J122"/>
  <c r="J96"/>
  <c i="7" r="J39"/>
  <c i="6" r="J39"/>
  <c i="1" r="AN97"/>
  <c i="5" r="J39"/>
  <c i="4" r="J39"/>
  <c i="1" r="AU94"/>
  <c i="3" r="J30"/>
  <c i="1" r="AG96"/>
  <c r="AN96"/>
  <c r="W30"/>
  <c r="W31"/>
  <c i="2" r="J30"/>
  <c i="1" r="AG95"/>
  <c r="AZ94"/>
  <c r="AV94"/>
  <c r="AK29"/>
  <c r="AY94"/>
  <c i="3" l="1" r="J39"/>
  <c i="2" r="J39"/>
  <c i="1" r="AN95"/>
  <c i="8" r="J30"/>
  <c i="1" r="AG101"/>
  <c r="AG94"/>
  <c r="AK26"/>
  <c r="AK35"/>
  <c r="AT94"/>
  <c r="W29"/>
  <c i="8" l="1" r="J39"/>
  <c i="1" r="AN94"/>
  <c r="AN101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<sst xmlns="http://schemas.openxmlformats.org/spreadsheetml/2006/main">
  <si>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</si>
  <si>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</si>
  <si>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</si>
  <si>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</si>
  <si>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</si>
  <si>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{430f2b48-191b-4838-bd7e-342491be198f}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</si>
  <si>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</si>
  <si>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</si>
  <si>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</si>
  <si>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</si>
  <si>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</si>
  <si>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</si>
  <si>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</si>
  <si>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</si>
  <si>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222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</si>
  <si>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</si>
  <si>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</si>
  <si>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Základní škola Tuklaty – Přístavba tělocvičny a učeben</t>
  </si>
  <si>
    <t>KSO:</t>
  </si>
  <si>
    <t>801 32</t>
  </si>
  <si>
    <t>CC-CZ:</t>
  </si>
  <si>
    <t>Místo:</t>
  </si>
  <si>
    <t xml:space="preserve"> </t>
  </si>
  <si>
    <t>Datum:</t>
  </si>
  <si>
    <t>23. 2. 2024</t>
  </si>
  <si>
    <t>Zadavatel:</t>
  </si>
  <si>
    <t>IČ:</t>
  </si>
  <si>
    <t>Obec Tuklaty</t>
  </si>
  <si>
    <t>DIČ:</t>
  </si>
  <si>
    <t>Uchazeč:</t>
  </si>
  <si>
    <t>Vyplň údaj</t>
  </si>
  <si>
    <t>Projektant:</t>
  </si>
  <si>
    <t>06553044</t>
  </si>
  <si>
    <t>INGARA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</si>
  <si>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</si>
  <si>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</si>
  <si>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</si>
  <si>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</si>
  <si>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</si>
  <si>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</si>
  <si>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</si>
  <si>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</si>
  <si>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</si>
  <si>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</si>
  <si>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</si>
  <si>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</si>
  <si>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</si>
  <si>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</si>
  <si>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</si>
  <si>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</si>
  <si>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</si>
  <si>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</si>
  <si>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</si>
  <si>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</si>
  <si>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</si>
  <si>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</si>
  <si>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</si>
  <si>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</si>
  <si>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</si>
  <si>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</si>
  <si>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</si>
  <si>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</si>
  <si>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</si>
  <si>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</si>
  <si>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</si>
  <si>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</si>
  <si>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</si>
  <si>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</si>
  <si>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</si>
  <si>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</si>
  <si>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</si>
  <si>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</si>
  <si>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</si>
  <si>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</si>
  <si>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</si>
  <si>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</si>
  <si>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</si>
  <si>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</si>
  <si>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</si>
  <si>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</si>
  <si>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</si>
  <si>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</si>
  <si>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D1.1.</t>
  </si>
  <si>
    <t>Architektonicko stavební část</t>
  </si>
  <si>
    <t>STA</t>
  </si>
  <si>
    <t>1</t>
  </si>
  <si>
    <t>{8f6908f6-8d0e-4579-9378-e78c636b4118}</t>
  </si>
  <si>
    <t>2</t>
  </si>
  <si>
    <t>D1.4.a</t>
  </si>
  <si>
    <t>Zdravotechnické instalace</t>
  </si>
  <si>
    <t>{9317e0c3-2c8b-4fbf-b2a9-60e19b9d5760}</t>
  </si>
  <si>
    <t>D1.4.c</t>
  </si>
  <si>
    <t>Vzduchotechnika</t>
  </si>
  <si>
    <t>{1afb3ded-dda6-488f-8147-093a61a9d22e}</t>
  </si>
  <si>
    <t>D1.4.d</t>
  </si>
  <si>
    <t>Vytápění</t>
  </si>
  <si>
    <t>{075cbf87-ca7b-4b66-b589-a21ad95e173c}</t>
  </si>
  <si>
    <t>D1.4.g</t>
  </si>
  <si>
    <t>Slaboproudé elektronické komunikace</t>
  </si>
  <si>
    <t>{c2007eda-cce9-44b4-903a-5899d2856ab1}</t>
  </si>
  <si>
    <t>D1.4.h</t>
  </si>
  <si>
    <t>Silnoproudá elektrotechnika a bleskosvod</t>
  </si>
  <si>
    <t>{9fffac62-9a6e-48e3-8256-7a788891bfb2}</t>
  </si>
  <si>
    <t>D0.0</t>
  </si>
  <si>
    <t>Příprava území, VRN</t>
  </si>
  <si>
    <t>{23a762df-9602-485d-803b-11866a7da65e}</t>
  </si>
  <si>
    <t>KRYCÍ LIST SOUPISU PRACÍ</t>
  </si>
  <si>
    <t>Objekt:</t>
  </si>
  <si>
    <t>D1.1. - Architektonicko stavební část</t>
  </si>
  <si>
    <t>Ing. Aleš Řada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</si>
  <si>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</si>
  <si>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</si>
  <si>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</si>
  <si>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</si>
  <si>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</si>
  <si>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</si>
  <si>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</si>
  <si>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</si>
  <si>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</si>
  <si>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</si>
  <si>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</si>
  <si>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</si>
  <si>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</si>
  <si>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</si>
  <si>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</si>
  <si>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</si>
  <si>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</si>
  <si>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</si>
  <si>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</si>
  <si>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</si>
  <si>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</si>
  <si>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</si>
  <si>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</si>
  <si>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</si>
  <si>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</si>
  <si>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</si>
  <si>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</si>
  <si>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</si>
  <si>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</si>
  <si>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</si>
  <si>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</si>
  <si>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</si>
  <si>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</si>
  <si>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</si>
  <si>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</si>
  <si>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</si>
  <si>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</si>
  <si>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</si>
  <si>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</si>
  <si>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</si>
  <si>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</si>
  <si>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</si>
  <si>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</si>
  <si>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</si>
  <si>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</si>
  <si>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</si>
  <si>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</si>
  <si>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</si>
  <si>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</si>
  <si>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112101104</t>
  </si>
  <si>
    <t>Odstranění stromů s odřezáním kmene a s odvětvením listnatých, průměru kmene přes 700 do 900 mm</t>
  </si>
  <si>
    <t>kus</t>
  </si>
  <si>
    <t>4</t>
  </si>
  <si>
    <t>1062294805</t>
  </si>
  <si>
    <t>112251104</t>
  </si>
  <si>
    <t>Odstranění pařezů strojně s jejich vykopáním nebo vytrháním průměru přes 700 do 900 mm</t>
  </si>
  <si>
    <t>-1867977345</t>
  </si>
  <si>
    <t>3</t>
  </si>
  <si>
    <t>121151113</t>
  </si>
  <si>
    <t>Sejmutí ornice strojně při souvislé ploše přes 100 do 500 m2, tl. vrstvy do 200 mm</t>
  </si>
  <si>
    <t>m2</t>
  </si>
  <si>
    <t>-1322621502</t>
  </si>
  <si>
    <t>VV</t>
  </si>
  <si>
    <t>"učebny"13,3*14,3</t>
  </si>
  <si>
    <t>"tělocvična"14,7*26,2</t>
  </si>
  <si>
    <t xml:space="preserve">"příjezdová cesta"219 </t>
  </si>
  <si>
    <t xml:space="preserve">"zpevněné plochy"43 </t>
  </si>
  <si>
    <t>122351106</t>
  </si>
  <si>
    <t>Odkopávky a prokopávky nezapažené strojně v hornině třídy těžitelnosti II skupiny 4 přes 1 000 do 5 000 m3</t>
  </si>
  <si>
    <t>m3</t>
  </si>
  <si>
    <t>-1819479235</t>
  </si>
  <si>
    <t>"stavební jáma"</t>
  </si>
  <si>
    <t>"řez1"47,9*5</t>
  </si>
  <si>
    <t>"řez2"76,2*8,9</t>
  </si>
  <si>
    <t>"řez3"30,3*18,6</t>
  </si>
  <si>
    <t>"příjezdová cesta"219*0,1</t>
  </si>
  <si>
    <t>"zpevněné plochy"43*0,1</t>
  </si>
  <si>
    <t>5</t>
  </si>
  <si>
    <t>132312131</t>
  </si>
  <si>
    <t>Hloubení nezapažených rýh šířky do 800 mm ručně s urovnáním dna do předepsaného profilu a spádu v hornině třídy těžitelnosti II skupiny 4 soudržných</t>
  </si>
  <si>
    <t>-1992455717</t>
  </si>
  <si>
    <t>"podbetonování základů"</t>
  </si>
  <si>
    <t>(2,07*7,09+1,62+1,12+0,62)*0,5</t>
  </si>
  <si>
    <t>(2,07+1,62+1,12+0,62)*0,8</t>
  </si>
  <si>
    <t>6</t>
  </si>
  <si>
    <t>132351101</t>
  </si>
  <si>
    <t>Hloubení nezapažených rýh šířky do 800 mm strojně s urovnáním dna do předepsaného profilu a spádu v hornině třídy těžitelnosti II skupiny 4 do 20 m3</t>
  </si>
  <si>
    <t>-418253496</t>
  </si>
  <si>
    <t>"základové pasy"</t>
  </si>
  <si>
    <t>0,6*0,45*10,2</t>
  </si>
  <si>
    <t>0,6*0,3*13,2</t>
  </si>
  <si>
    <t>7</t>
  </si>
  <si>
    <t>162251121</t>
  </si>
  <si>
    <t>Vodorovné přemístění výkopku nebo sypaniny po suchu na obvyklém dopravním prostředku, bez naložení výkopku, avšak se složením bez rozhrnutí z horniny třídy těžitelnosti II skupiny 4 a 5 na vzdálenost do 20 m</t>
  </si>
  <si>
    <t>1760649855</t>
  </si>
  <si>
    <t>8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</si>
  <si>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</si>
  <si>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</si>
  <si>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-1462726616</t>
  </si>
  <si>
    <t>9</t>
  </si>
  <si>
    <t>167151112</t>
  </si>
  <si>
    <t>Nakládání, skládání a překládání neulehlého výkopku nebo sypaniny strojně nakládání, množství přes 100 m3, z hornin třídy těžitelnosti II, skupiny 4 a 5</t>
  </si>
  <si>
    <t>-668972475</t>
  </si>
  <si>
    <t>10</t>
  </si>
  <si>
    <t>171201231</t>
  </si>
  <si>
    <t>Poplatek za uložení stavebního odpadu na recyklační skládce (skládkovné) zeminy a kamení zatříděného do Katalogu odpadů pod kódem 17 05 04</t>
  </si>
  <si>
    <t>t</t>
  </si>
  <si>
    <t>952034073</t>
  </si>
  <si>
    <t>1222*1,8</t>
  </si>
  <si>
    <t>11</t>
  </si>
  <si>
    <t>171251201</t>
  </si>
  <si>
    <t>Uložení sypaniny na skládky nebo meziskládky bez hutnění s upravením uložené sypaniny do předepsaného tvaru</t>
  </si>
  <si>
    <t>-1728073425</t>
  </si>
  <si>
    <t>1481,26</t>
  </si>
  <si>
    <t>13,362</t>
  </si>
  <si>
    <t>5,13</t>
  </si>
  <si>
    <t>174151103</t>
  </si>
  <si>
    <t>Zásyp sypaninou z jakékoliv horniny strojně s uložením výkopku ve vrstvách se zhutněním zářezů se šikmými stěnami pro podzemní vedení a kolem objektů zřízených v těchto zářezech</t>
  </si>
  <si>
    <t>-309336089</t>
  </si>
  <si>
    <t>"spodní stavba"</t>
  </si>
  <si>
    <t>5,9*25,3+4,4*31</t>
  </si>
  <si>
    <t>13</t>
  </si>
  <si>
    <t>181351103</t>
  </si>
  <si>
    <t>Rozprostření a urovnání ornice v rovině nebo ve svahu sklonu do 1:5 strojně při souvislé ploše přes 100 do 500 m2, tl. vrstvy do 200 mm</t>
  </si>
  <si>
    <t>-1684725505</t>
  </si>
  <si>
    <t>14</t>
  </si>
  <si>
    <t>181951114</t>
  </si>
  <si>
    <t>Úprava pláně vyrovnáním výškových rozdílů strojně v hornině třídy těžitelnosti II, skupiny 4 a 5 se zhutněním</t>
  </si>
  <si>
    <t>827793743</t>
  </si>
  <si>
    <t>"deska Z1"</t>
  </si>
  <si>
    <t>13,2*12,15</t>
  </si>
  <si>
    <t>"deska Z11"</t>
  </si>
  <si>
    <t>13,2*24,7</t>
  </si>
  <si>
    <t>Zakládání</t>
  </si>
  <si>
    <t>15</t>
  </si>
  <si>
    <t>271562211</t>
  </si>
  <si>
    <t>Podsyp pod základové konstrukce se zhutněním a urovnáním povrchu z kameniva drobného, frakce 0 - 4 mm</t>
  </si>
  <si>
    <t>-1171771919</t>
  </si>
  <si>
    <t>13,2*24,7*0,05</t>
  </si>
  <si>
    <t>13,2*12,15*0,05</t>
  </si>
  <si>
    <t>16</t>
  </si>
  <si>
    <t>273321411</t>
  </si>
  <si>
    <t>Základy z betonu železového (bez výztuže) desky z betonu bez zvláštních nároků na prostředí tř. C 20/25</t>
  </si>
  <si>
    <t>1708883271</t>
  </si>
  <si>
    <t>13,2*12,15*0,3</t>
  </si>
  <si>
    <t>13,2*24,7*0,4</t>
  </si>
  <si>
    <t>17</t>
  </si>
  <si>
    <t>273323611</t>
  </si>
  <si>
    <t>Základy z betonu železového (bez výztuže) desky z betonu pro konstrukce bílých van tř. C 30/37</t>
  </si>
  <si>
    <t>315978380</t>
  </si>
  <si>
    <t>"deska opěrná stěna" 1,5*5*0,3</t>
  </si>
  <si>
    <t>"deska pod venkovní schodiště" 3,4*1,5*0,2</t>
  </si>
  <si>
    <t>18</t>
  </si>
  <si>
    <t>273351121</t>
  </si>
  <si>
    <t>Bednění základů desek zřízení</t>
  </si>
  <si>
    <t>-1065043116</t>
  </si>
  <si>
    <t>(2*13,2+2*12,15)*0,3</t>
  </si>
  <si>
    <t>(2*13,2+2*24,7)*0,4</t>
  </si>
  <si>
    <t>"deska opěrná stěna" (1,5+5)*2*0,3</t>
  </si>
  <si>
    <t>19</t>
  </si>
  <si>
    <t>273351122</t>
  </si>
  <si>
    <t>Bednění základů desek odstranění</t>
  </si>
  <si>
    <t>-1022437892</t>
  </si>
  <si>
    <t>20</t>
  </si>
  <si>
    <t>273361821</t>
  </si>
  <si>
    <t>Výztuž základů desek z betonářské oceli 10 505 (R) nebo BSt 500</t>
  </si>
  <si>
    <t>-329969868</t>
  </si>
  <si>
    <t>5,649</t>
  </si>
  <si>
    <t>273362021</t>
  </si>
  <si>
    <t>Výztuž základů desek ze svařovaných sítí z drátů typu KARI</t>
  </si>
  <si>
    <t>490438606</t>
  </si>
  <si>
    <t>2*3,242*1,1</t>
  </si>
  <si>
    <t>"deska opěrná stěna" 0,501</t>
  </si>
  <si>
    <t>22</t>
  </si>
  <si>
    <t>274313711</t>
  </si>
  <si>
    <t>Základy z betonu prostého pasy betonu kamenem neprokládaného tř. C 20/25</t>
  </si>
  <si>
    <t>1135896115</t>
  </si>
  <si>
    <t>23</t>
  </si>
  <si>
    <t>279113146</t>
  </si>
  <si>
    <t>Základové zdi z tvárnic ztraceného bednění včetně výplně z betonu bez zvláštních nároků na vliv prostředí třídy C 20/25, tloušťky zdiva přes 400 do 500 mm</t>
  </si>
  <si>
    <t>-1232548627</t>
  </si>
  <si>
    <t>2,07*7,09+1,62+1,12+0,62</t>
  </si>
  <si>
    <t>2,07+1,62+1,12+0,62</t>
  </si>
  <si>
    <t>Svislé a kompletní konstrukce</t>
  </si>
  <si>
    <t>24</t>
  </si>
  <si>
    <t>317168011</t>
  </si>
  <si>
    <t>Překlady keramické ploché osazené do maltového lože, výšky překladu 71 mm šířky 115 mm, délky 1000 mm</t>
  </si>
  <si>
    <t>-1799450583</t>
  </si>
  <si>
    <t>25</t>
  </si>
  <si>
    <t>317168012</t>
  </si>
  <si>
    <t>Překlady keramické ploché osazené do maltového lože, výšky překladu 71 mm šířky 115 mm, délky 1250 mm</t>
  </si>
  <si>
    <t>-89415095</t>
  </si>
  <si>
    <t>26</t>
  </si>
  <si>
    <t>317168052</t>
  </si>
  <si>
    <t>Překlady keramické vysoké osazené do maltového lože, šířky překladu 70 mm výšky 238 mm, délky 1250 mm</t>
  </si>
  <si>
    <t>35966979</t>
  </si>
  <si>
    <t>27</t>
  </si>
  <si>
    <t>317168053</t>
  </si>
  <si>
    <t>Překlady keramické vysoké osazené do maltového lože, šířky překladu 70 mm výšky 238 mm, délky 1500 mm</t>
  </si>
  <si>
    <t>1900972647</t>
  </si>
  <si>
    <t>28</t>
  </si>
  <si>
    <t>317168055</t>
  </si>
  <si>
    <t>Překlady keramické vysoké osazené do maltového lože, šířky překladu 70 mm výšky 238 mm, délky 2000 mm</t>
  </si>
  <si>
    <t>-632850106</t>
  </si>
  <si>
    <t>29</t>
  </si>
  <si>
    <t>317168057</t>
  </si>
  <si>
    <t>Překlady keramické vysoké osazené do maltového lože, šířky překladu 70 mm výšky 238 mm, délky 2500 mm</t>
  </si>
  <si>
    <t>-159537516</t>
  </si>
  <si>
    <t>30</t>
  </si>
  <si>
    <t>317168058</t>
  </si>
  <si>
    <t>Překlady keramické vysoké osazené do maltového lože, šířky překladu 70 mm výšky 238 mm, délky 2750 mm</t>
  </si>
  <si>
    <t>-810824331</t>
  </si>
  <si>
    <t>31</t>
  </si>
  <si>
    <t>317168059</t>
  </si>
  <si>
    <t>Překlady keramické vysoké osazené do maltového lože, šířky překladu 70 mm výšky 238 mm, délky 3000 mm</t>
  </si>
  <si>
    <t>250165873</t>
  </si>
  <si>
    <t>32</t>
  </si>
  <si>
    <t>337171121</t>
  </si>
  <si>
    <t>Montáž nosné ocelové konstrukce haly průmyslové bez jeřábové dráhy výšky přes 6 do 12 m, rozpětí vazníků do 12 m</t>
  </si>
  <si>
    <t>-1086976300</t>
  </si>
  <si>
    <t>"viz oddíl statika" 16,423</t>
  </si>
  <si>
    <t>33</t>
  </si>
  <si>
    <t>M</t>
  </si>
  <si>
    <t>RMAT0001</t>
  </si>
  <si>
    <t>ocelová konstrukce průmyslové haly</t>
  </si>
  <si>
    <t>-1423712335</t>
  </si>
  <si>
    <t>34</t>
  </si>
  <si>
    <t>341321510</t>
  </si>
  <si>
    <t>Stěny a příčky z betonu železového (bez výztuže) nosné tř. C 20/25</t>
  </si>
  <si>
    <t>-879793720</t>
  </si>
  <si>
    <t>"1.PP přístavba - stěny S1 - S6"</t>
  </si>
  <si>
    <t>(12,5+9,35+3,85+3,05+3,8+13)*2,9*0,25</t>
  </si>
  <si>
    <t>"1.PP tělocvična - stěny S11 - S21"</t>
  </si>
  <si>
    <t>"S11" 3,15*0,4*17,8</t>
  </si>
  <si>
    <t>"S12" 3,15*0,4*2,3</t>
  </si>
  <si>
    <t>"S13" 3,15*0,4*0,65</t>
  </si>
  <si>
    <t>"S14" 3,15*0,35*2,7</t>
  </si>
  <si>
    <t>"S15" 3,15*0,35*8,5</t>
  </si>
  <si>
    <t>"S16" 3,15*0,2*3,8</t>
  </si>
  <si>
    <t>"S17" 3,15*0,2*3,1</t>
  </si>
  <si>
    <t>"S18" 3,15*0,2*3,3</t>
  </si>
  <si>
    <t>"S19" 3,15*0,35*13,2</t>
  </si>
  <si>
    <t>"S20" 0,75*0,4*2</t>
  </si>
  <si>
    <t>"S21" 0,75*0,35*2</t>
  </si>
  <si>
    <t>35</t>
  </si>
  <si>
    <t>341321610</t>
  </si>
  <si>
    <t>Stěny a příčky z betonu železového (bez výztuže) nosné tř. C 30/37</t>
  </si>
  <si>
    <t>-679645304</t>
  </si>
  <si>
    <t>"opěrná stěna" (1,2+5)*2,25*2</t>
  </si>
  <si>
    <t>36</t>
  </si>
  <si>
    <t>341351111</t>
  </si>
  <si>
    <t>Bednění stěn a příček nosných rovné oboustranné za každou stranu zřízení</t>
  </si>
  <si>
    <t>-1581291944</t>
  </si>
  <si>
    <t>(12,5+9,35+3,85+3,05+3,8+13)*2,9</t>
  </si>
  <si>
    <t>"S11" 3,15*17,8</t>
  </si>
  <si>
    <t>"S12" 3,15*2,3</t>
  </si>
  <si>
    <t>"S13" 3,15*0,65</t>
  </si>
  <si>
    <t>"S14" 3,15*2,7</t>
  </si>
  <si>
    <t>"S15" 3,15*8,5</t>
  </si>
  <si>
    <t>"S16" 3,15*3,8</t>
  </si>
  <si>
    <t>"S17" 3,15*3,1</t>
  </si>
  <si>
    <t>"S18" 3,15*3,3</t>
  </si>
  <si>
    <t>"S19" 3,15*13,2</t>
  </si>
  <si>
    <t>"S20" 0,75*2</t>
  </si>
  <si>
    <t>"S21" 0,75*2</t>
  </si>
  <si>
    <t>37</t>
  </si>
  <si>
    <t>341351112</t>
  </si>
  <si>
    <t>Bednění stěn a příček nosných rovné oboustranné za každou stranu odstranění</t>
  </si>
  <si>
    <t>20641334</t>
  </si>
  <si>
    <t>"viz položka zřízení" 337,348</t>
  </si>
  <si>
    <t>38</t>
  </si>
  <si>
    <t>341361821</t>
  </si>
  <si>
    <t>Výztuž stěn a příček nosných svislých nebo šikmých, rovných nebo oblých z betonářské oceli 10 505 (R) nebo BSt 500</t>
  </si>
  <si>
    <t>699075666</t>
  </si>
  <si>
    <t>"viz oddíl statika"</t>
  </si>
  <si>
    <t>12,48*1,05</t>
  </si>
  <si>
    <t>"opěrná stěna" 0,158</t>
  </si>
  <si>
    <t>39</t>
  </si>
  <si>
    <t>345321414</t>
  </si>
  <si>
    <t>Zídky atikové, poprsní, schodišťové a zábradelní z betonu železového bez výztuže tř. C 20/25</t>
  </si>
  <si>
    <t>-2050749101</t>
  </si>
  <si>
    <t>"trám T11 - T14"</t>
  </si>
  <si>
    <t>25,28*0,385*0,3</t>
  </si>
  <si>
    <t>"atika"</t>
  </si>
  <si>
    <t>51,1*0,57*0,2</t>
  </si>
  <si>
    <t>40</t>
  </si>
  <si>
    <t>345351005</t>
  </si>
  <si>
    <t>Bednění atikových, poprsních, schodišťových, zábradelních zídek plnostěnných zřízení</t>
  </si>
  <si>
    <t>1590342548</t>
  </si>
  <si>
    <t>25,28*0,385</t>
  </si>
  <si>
    <t>51,1*0,57</t>
  </si>
  <si>
    <t>41</t>
  </si>
  <si>
    <t>345351006</t>
  </si>
  <si>
    <t>Bednění atikových, poprsních, schodišťových, zábradelních zídek plnostěnných odstranění</t>
  </si>
  <si>
    <t>384510568</t>
  </si>
  <si>
    <t>"viz zřízení"</t>
  </si>
  <si>
    <t>38,860</t>
  </si>
  <si>
    <t>42</t>
  </si>
  <si>
    <t>345361821</t>
  </si>
  <si>
    <t>Výztuž atikových, poprsních, schodišťových, zábradelních zídek a madel z betonářské oceli 10 505 (R) nebo BSt 500</t>
  </si>
  <si>
    <t>-1648159588</t>
  </si>
  <si>
    <t>0,906*1,05</t>
  </si>
  <si>
    <t>43</t>
  </si>
  <si>
    <t>311235451</t>
  </si>
  <si>
    <t>Zdivo jednovrstvé z cihel děrovaných broušených na zdicí pěnu, pevnost cihel do P10, tl. zdiva 300 mm</t>
  </si>
  <si>
    <t>-1418578591</t>
  </si>
  <si>
    <t>"1.PP"</t>
  </si>
  <si>
    <t>"stěny" (11,58+12,48+4+4,55)*2,9</t>
  </si>
  <si>
    <t>"otvory"-(1,4*2,1+1,1*2,1*3+1,0*2,1*2)</t>
  </si>
  <si>
    <t>"1.NP"</t>
  </si>
  <si>
    <t>"stěny" (12,25*2+12,7*2+8,85+12,48)*3,6</t>
  </si>
  <si>
    <t>"otvory"-(1,1*2,1*3+2*2,05+1*2,05+1*2,5+2,5*2,05*5+2,2*2,9+1,65*2,9)</t>
  </si>
  <si>
    <t>44</t>
  </si>
  <si>
    <t>342244231</t>
  </si>
  <si>
    <t>Příčky jednoduché z cihel děrovaných broušených, na zdicí PUR pěnu, pevnost cihel do P15, tl. příčky 80 mm</t>
  </si>
  <si>
    <t>-1572768414</t>
  </si>
  <si>
    <t>"stěny" (2,5*3+5,28+6,05+3,27+1,91)*2,9</t>
  </si>
  <si>
    <t>"otvory"-(0,8*2+1*2*2)</t>
  </si>
  <si>
    <t>45</t>
  </si>
  <si>
    <t>342244241</t>
  </si>
  <si>
    <t>Příčky jednoduché z cihel děrovaných broušených, na zdicí PUR pěnu, pevnost cihel do P15, tl. příčky 115 mm</t>
  </si>
  <si>
    <t>864009408</t>
  </si>
  <si>
    <t>"stěny" (3,4+1,1+1,5+2,0)*2,9</t>
  </si>
  <si>
    <t>"otvory"-(0,8*2*4)</t>
  </si>
  <si>
    <t>Vodorovné konstrukce</t>
  </si>
  <si>
    <t>46</t>
  </si>
  <si>
    <t>411321515</t>
  </si>
  <si>
    <t>Stropy z betonu železového (bez výztuže) stropů deskových, plochých střech, desek balkonových, desek hřibových stropů včetně hlavic hřibových sloupů tř. C 20/25</t>
  </si>
  <si>
    <t>1469107152</t>
  </si>
  <si>
    <t>"deska D1"</t>
  </si>
  <si>
    <t>149,46*0,25</t>
  </si>
  <si>
    <t>"deska D11"</t>
  </si>
  <si>
    <t>157,8*0,25</t>
  </si>
  <si>
    <t>"schodiště"</t>
  </si>
  <si>
    <t>8,76*0,25</t>
  </si>
  <si>
    <t>"markýza"</t>
  </si>
  <si>
    <t>8,13*0,16</t>
  </si>
  <si>
    <t>47</t>
  </si>
  <si>
    <t>411351011</t>
  </si>
  <si>
    <t>Bednění stropních konstrukcí - bez podpěrné konstrukce desek tloušťky stropní desky přes 5 do 25 cm zřízení</t>
  </si>
  <si>
    <t>-1714999699</t>
  </si>
  <si>
    <t>149,46</t>
  </si>
  <si>
    <t>157,8</t>
  </si>
  <si>
    <t>8,76</t>
  </si>
  <si>
    <t>8,13</t>
  </si>
  <si>
    <t>48</t>
  </si>
  <si>
    <t>411351012</t>
  </si>
  <si>
    <t>Bednění stropních konstrukcí - bez podpěrné konstrukce desek tloušťky stropní desky přes 5 do 25 cm odstranění</t>
  </si>
  <si>
    <t>-1058116336</t>
  </si>
  <si>
    <t>"viz položka zřízení"</t>
  </si>
  <si>
    <t>324,150</t>
  </si>
  <si>
    <t>49</t>
  </si>
  <si>
    <t>411354313</t>
  </si>
  <si>
    <t>Podpěrná konstrukce stropů - desek, kleneb a skořepin výška podepření do 4 m tloušťka stropu přes 15 do 25 cm zřízení</t>
  </si>
  <si>
    <t>-1401788404</t>
  </si>
  <si>
    <t>50</t>
  </si>
  <si>
    <t>411354314</t>
  </si>
  <si>
    <t>Podpěrná konstrukce stropů - desek, kleneb a skořepin výška podepření do 4 m tloušťka stropu přes 15 do 25 cm odstranění</t>
  </si>
  <si>
    <t>1758988110</t>
  </si>
  <si>
    <t>324,15</t>
  </si>
  <si>
    <t>51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</si>
  <si>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</si>
  <si>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</si>
  <si>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1203290142</t>
  </si>
  <si>
    <t>5,124</t>
  </si>
  <si>
    <t>5,264</t>
  </si>
  <si>
    <t>0,365</t>
  </si>
  <si>
    <t>0,208</t>
  </si>
  <si>
    <t>52</t>
  </si>
  <si>
    <t>SCW.0028184.R01</t>
  </si>
  <si>
    <t>ISOKORB T typ KL-M6-V1-REI 120</t>
  </si>
  <si>
    <t>-934246269</t>
  </si>
  <si>
    <t>53</t>
  </si>
  <si>
    <t>434191423</t>
  </si>
  <si>
    <t>Osazování schodišťových stupňů kamenných s vyspárováním styčných spár, s provizorním dřevěným zábradlím a dočasným zakrytím stupnic prkny na desku, stupňů pemrlovaných nebo ostatních</t>
  </si>
  <si>
    <t>m</t>
  </si>
  <si>
    <t>-971331581</t>
  </si>
  <si>
    <t>54</t>
  </si>
  <si>
    <t>59372021</t>
  </si>
  <si>
    <t>prvek schodišťový z vibrolisovaného betonu š 350 v 150 dl 1000mm barevný</t>
  </si>
  <si>
    <t>1675263205</t>
  </si>
  <si>
    <t>55</t>
  </si>
  <si>
    <t>444171112</t>
  </si>
  <si>
    <t>Montáž krytiny střech ocelových konstrukcí z tvarovaných ocelových plechů šroubovaných, výšky budovy přes 6 do 12 m</t>
  </si>
  <si>
    <t>401168305</t>
  </si>
  <si>
    <t>"viz oddíl statika" 347</t>
  </si>
  <si>
    <t>56</t>
  </si>
  <si>
    <t>15484350-100</t>
  </si>
  <si>
    <t>plech trapézový 92/275 PES 25µm tl 0,75mm</t>
  </si>
  <si>
    <t>-67040969</t>
  </si>
  <si>
    <t>347*1,1 'Přepočtené koeficientem množství</t>
  </si>
  <si>
    <t>Komunikace pozemní</t>
  </si>
  <si>
    <t>57</t>
  </si>
  <si>
    <t>564730101</t>
  </si>
  <si>
    <t>Podklad nebo kryt z kameniva hrubého drceného vel. 16-32 mm s rozprostřením a zhutněním plochy jednotlivě do 100 m2, po zhutnění tl. 100 mm</t>
  </si>
  <si>
    <t>467450209</t>
  </si>
  <si>
    <t>"okapový chodník"89,7*0,5</t>
  </si>
  <si>
    <t>58</t>
  </si>
  <si>
    <t>564851011</t>
  </si>
  <si>
    <t>Podklad ze štěrkodrti ŠD s rozprostřením a zhutněním plochy jednotlivě do 100 m2, po zhutnění tl. 150 mm</t>
  </si>
  <si>
    <t>-12514385</t>
  </si>
  <si>
    <t>"zpevněné plochy" 43</t>
  </si>
  <si>
    <t>59</t>
  </si>
  <si>
    <t>564871016</t>
  </si>
  <si>
    <t>Podklad ze štěrkodrti ŠD s rozprostřením a zhutněním plochy jednotlivě do 100 m2, po zhutnění tl. 300 mm</t>
  </si>
  <si>
    <t>806140490</t>
  </si>
  <si>
    <t>60</t>
  </si>
  <si>
    <t>564871116</t>
  </si>
  <si>
    <t>Podklad ze štěrkodrti ŠD s rozprostřením a zhutněním plochy přes 100 m2, po zhutnění tl. 300 mm</t>
  </si>
  <si>
    <t>2039069560</t>
  </si>
  <si>
    <t>61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</si>
  <si>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</si>
  <si>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</si>
  <si>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529350730</t>
  </si>
  <si>
    <t>62</t>
  </si>
  <si>
    <t>59245018</t>
  </si>
  <si>
    <t>dlažba skladebná betonová 200x100mm tl 60mm přírodní</t>
  </si>
  <si>
    <t>1210627693</t>
  </si>
  <si>
    <t>43*1,03 'Přepočtené koeficientem množství</t>
  </si>
  <si>
    <t>Úpravy povrchů, podlahy a osazování výplní</t>
  </si>
  <si>
    <t>63</t>
  </si>
  <si>
    <t>612131301</t>
  </si>
  <si>
    <t>Podkladní a spojovací vrstva vnitřních omítaných ploch cementový postřik nanášený strojně celoplošně stěn</t>
  </si>
  <si>
    <t>-1998245005</t>
  </si>
  <si>
    <t>"viz omítky pol. 612321311" 698,553</t>
  </si>
  <si>
    <t>64</t>
  </si>
  <si>
    <t>612321311</t>
  </si>
  <si>
    <t>Omítka vápenocementová vnitřních ploch nanášená strojně jednovrstvá, tloušťky do 10 mm hrubá zatřená svislých konstrukcí stěn</t>
  </si>
  <si>
    <t>-2003507981</t>
  </si>
  <si>
    <t>"001" (4,8+2,5)*2*3,1</t>
  </si>
  <si>
    <t>"002" (6,1+4,55)*2*2,6-(1,1*2,1*3)-(1,4*2,1*2)-(1,8*2,1)</t>
  </si>
  <si>
    <t>"004" (6,43+4,0)*2*2,6-(1,8*2,1)</t>
  </si>
  <si>
    <t>"005" (1,9+1,4)*2*2,5-(0,8*2,0)</t>
  </si>
  <si>
    <t>"006" (1,35+0,95)*2*2,5-(0,8*2,0)</t>
  </si>
  <si>
    <t>"007" (1,35+0,95)*2*2,5-(0,8*2,0)</t>
  </si>
  <si>
    <t>"008" (3,27+1,87+4,1+2,5)*2*2,5-(1,0*2,0)</t>
  </si>
  <si>
    <t>"009" (4,1+1,63)*2*2,5-(0,8*2,0*4)</t>
  </si>
  <si>
    <t>"010" (3,1+1,9)*2*2,5-(1,0*2,0*3)</t>
  </si>
  <si>
    <t>"011" (2,65+4,1+2,5+1,87)*2*2,5-(1,0*2,0)</t>
  </si>
  <si>
    <t>"012" (2,1+1,9)*2*2,5-(1,0*2,0-2)</t>
  </si>
  <si>
    <t>"013" (3,4+1,3)*2*2,5-(0,9*2,0*3)</t>
  </si>
  <si>
    <t>"014" (1,5+1,1)*2*2,5-(0,8*2,0)</t>
  </si>
  <si>
    <t>"015" (1,5+1,1)*2*2,5-(0,8*2,0)</t>
  </si>
  <si>
    <t>"016" (2,35+2,2)*2*2,5-(1,0*2,0)</t>
  </si>
  <si>
    <t>"101" (12,7+2,5)*2*3,4+(2,2*2,9)-(1,3*2,1)-(1,0*2,0*2)</t>
  </si>
  <si>
    <t>"102" (8,85+6,1)*2*3,4+(2,2*2,9)-(2,5*2,0*3)-(1*2,5)</t>
  </si>
  <si>
    <t>"103" (8,86+6,13)*2*3,4+(2,2*2,9)-(2,5*2,0*2)-(1,7*2,9)</t>
  </si>
  <si>
    <t>65</t>
  </si>
  <si>
    <t>612321131</t>
  </si>
  <si>
    <t>Vápenocementový štuk vnitřních ploch tloušťky do 3 mm svislých konstrukcí stěn</t>
  </si>
  <si>
    <t>-633464040</t>
  </si>
  <si>
    <t>"005" (1,9+1,4)*2*1,0-(0,8*2,0)</t>
  </si>
  <si>
    <t>"006" (1,35+0,95)*2*1,0-(0,8*2,0)</t>
  </si>
  <si>
    <t>"007" (1,35+0,95)*2*1,0-(0,8*2,0)</t>
  </si>
  <si>
    <t>"008" (3,27+1,87+4,1+2,5)*2*0,4-(1,0*2,0)</t>
  </si>
  <si>
    <t>"009" (4,1*1,63)*2*1,0-(0,8*2,0*4)</t>
  </si>
  <si>
    <t>"010" (3,1*1,9)*2*2,5-(1,0*2,0*3)</t>
  </si>
  <si>
    <t>"011" (2,65+4,1+2,5+1,87)*2*0,4-(1,0*2,0)</t>
  </si>
  <si>
    <t>"013" (3,4+1,3)*2*1,0-(0,9*2,0*3)</t>
  </si>
  <si>
    <t>"014" (1,5+1,1)*2*1,0-(0,8*2,0)</t>
  </si>
  <si>
    <t>"015" (1,5+1,1)*2*1,0-(0,8*2,0)</t>
  </si>
  <si>
    <t>"016" (2,35+2,2)*2*1,0-(1,0*2,0)</t>
  </si>
  <si>
    <t>66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</si>
  <si>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</si>
  <si>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</si>
  <si>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1643589599</t>
  </si>
  <si>
    <t>"S0.3 a S0.4" 253</t>
  </si>
  <si>
    <t>"S0.5 a S1.1" 131</t>
  </si>
  <si>
    <t>67</t>
  </si>
  <si>
    <t>28375952</t>
  </si>
  <si>
    <t>deska EPS 70 fasádní λ=0,039 tl 160mm</t>
  </si>
  <si>
    <t>283764518</t>
  </si>
  <si>
    <t>131*1,05 'Přepočtené koeficientem množství</t>
  </si>
  <si>
    <t>68</t>
  </si>
  <si>
    <t>622211033</t>
  </si>
  <si>
    <t>Montáž kontaktního zateplení lepením a mechanickým kotvením z polystyrenových desek (dodávka ve specifikaci) na vnější stěny, na podklad dřevěný nebo kovový, tloušťky desek přes 120 do 160 mm</t>
  </si>
  <si>
    <t>-392620634</t>
  </si>
  <si>
    <t>"S 1.2" 159</t>
  </si>
  <si>
    <t>69</t>
  </si>
  <si>
    <t>28375951</t>
  </si>
  <si>
    <t>deska EPS 70 fasádní λ=0,039 tl 140mm</t>
  </si>
  <si>
    <t>1721077995</t>
  </si>
  <si>
    <t>412*1,05 'Přepočtené koeficientem množství</t>
  </si>
  <si>
    <t>70</t>
  </si>
  <si>
    <t>622213031</t>
  </si>
  <si>
    <t>Montáž kontaktního zateplení lepením na vnější stěny, na podklad betonový nebo z tvárnic keramických nebo vápenopískových, z desek polystyrenových (dodávka ve specifikaci), tloušťky desek přes 120 do 160 mm</t>
  </si>
  <si>
    <t>1652838506</t>
  </si>
  <si>
    <t>"S0.1 a S0.2" 262</t>
  </si>
  <si>
    <t>71</t>
  </si>
  <si>
    <t>28376019</t>
  </si>
  <si>
    <t>deska perimetrická fasádní soklová 150kPa λ=0,035 tl 140mm</t>
  </si>
  <si>
    <t>1577180947</t>
  </si>
  <si>
    <t>262*1,05 'Přepočtené koeficientem množství</t>
  </si>
  <si>
    <t>72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</si>
  <si>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</si>
  <si>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</si>
  <si>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-1618571312</t>
  </si>
  <si>
    <t>543</t>
  </si>
  <si>
    <t>73</t>
  </si>
  <si>
    <t>622252002</t>
  </si>
  <si>
    <t>Montáž profilů kontaktního zateplení ostatních stěnových, dilatačních apod. lepených do tmelu</t>
  </si>
  <si>
    <t>-363235932</t>
  </si>
  <si>
    <t>543*0,25</t>
  </si>
  <si>
    <t>74</t>
  </si>
  <si>
    <t>59051486</t>
  </si>
  <si>
    <t>profil rohový PVC 15x15mm s výztužnou tkaninou š 100mm pro ETICS</t>
  </si>
  <si>
    <t>375473941</t>
  </si>
  <si>
    <t>135,75*0,75</t>
  </si>
  <si>
    <t>101,813*1,05 'Přepočtené koeficientem množství</t>
  </si>
  <si>
    <t>75</t>
  </si>
  <si>
    <t>59051510</t>
  </si>
  <si>
    <t>profil začišťovací s okapnicí PVC s výztužnou tkaninou pro nadpraží ETICS</t>
  </si>
  <si>
    <t>-767096454</t>
  </si>
  <si>
    <t>135,75*0,25</t>
  </si>
  <si>
    <t>33,938*1,05 'Přepočtené koeficientem množství</t>
  </si>
  <si>
    <t>76</t>
  </si>
  <si>
    <t>622151011</t>
  </si>
  <si>
    <t>Penetrační nátěr vnějších pastovitých tenkovrstvých omítek silikátový stěn</t>
  </si>
  <si>
    <t>-316338274</t>
  </si>
  <si>
    <t>77</t>
  </si>
  <si>
    <t>622521012</t>
  </si>
  <si>
    <t>Omítka tenkovrstvá silikátová vnějších ploch probarvená bez penetrace zatíraná (škrábaná ), zrnitost 1,5 mm stěn</t>
  </si>
  <si>
    <t>-826223206</t>
  </si>
  <si>
    <t>78</t>
  </si>
  <si>
    <t>632451234</t>
  </si>
  <si>
    <t>Potěr cementový samonivelační litý tř. C 25, tl. přes 45 do 50 mm</t>
  </si>
  <si>
    <t>-2034763465</t>
  </si>
  <si>
    <t>"skladba P0.1" 131</t>
  </si>
  <si>
    <t>"skladba P0.2" 295</t>
  </si>
  <si>
    <t>"skladba P1.1" 31,7</t>
  </si>
  <si>
    <t>"skladba P1.2" 107,7</t>
  </si>
  <si>
    <t>79</t>
  </si>
  <si>
    <t>642942111</t>
  </si>
  <si>
    <t>Osazování zárubní nebo rámů kovových dveřních lisovaných nebo z úhelníků bez dveřních křídel na cementovou maltu, plochy otvoru do 2,5 m2</t>
  </si>
  <si>
    <t>1606570483</t>
  </si>
  <si>
    <t>"1.PP" 12</t>
  </si>
  <si>
    <t>"1.NP" 2</t>
  </si>
  <si>
    <t>80</t>
  </si>
  <si>
    <t>55331486</t>
  </si>
  <si>
    <t>zárubeň jednokřídlá ocelová pro zdění tl stěny 110-150mm rozměru 700/1970, 2100mm</t>
  </si>
  <si>
    <t>781172316</t>
  </si>
  <si>
    <t>"1.PP" 5</t>
  </si>
  <si>
    <t>81</t>
  </si>
  <si>
    <t>55331487</t>
  </si>
  <si>
    <t>zárubeň jednokřídlá ocelová pro zdění tl stěny 110-150mm rozměru 800/1970, 2100mm</t>
  </si>
  <si>
    <t>-1748132413</t>
  </si>
  <si>
    <t>"1.PP" 2</t>
  </si>
  <si>
    <t>82</t>
  </si>
  <si>
    <t>55331488</t>
  </si>
  <si>
    <t>zárubeň jednokřídlá ocelová pro zdění tl stěny 110-150mm rozměru 900/1970, 2100mm</t>
  </si>
  <si>
    <t>-1894507274</t>
  </si>
  <si>
    <t>83</t>
  </si>
  <si>
    <t>642942221</t>
  </si>
  <si>
    <t>Osazování zárubní nebo rámů kovových dveřních lisovaných nebo z úhelníků bez dveřních křídel na cementovou maltu, plochy otvoru přes 2,5 do 4,5 m2</t>
  </si>
  <si>
    <t>-1786031232</t>
  </si>
  <si>
    <t>84</t>
  </si>
  <si>
    <t>55331747</t>
  </si>
  <si>
    <t>zárubeň dvoukřídlá ocelová pro zdění tl stěny 110-150mm rozměru 1450/1970, 2100mm</t>
  </si>
  <si>
    <t>-338775093</t>
  </si>
  <si>
    <t>"1.PP" 1</t>
  </si>
  <si>
    <t>85</t>
  </si>
  <si>
    <t>55331748-R01</t>
  </si>
  <si>
    <t>zárubeň dvoukřídlá ocelová pro zdění tl stěny 110-150mm rozměru 1600/1970, 2100mm</t>
  </si>
  <si>
    <t>1699527058</t>
  </si>
  <si>
    <t>86</t>
  </si>
  <si>
    <t>642945111</t>
  </si>
  <si>
    <t>Osazování ocelových zárubní protipožárních nebo protiplynových dveří do vynechaného otvoru, s obetonováním, dveří jednokřídlových do 2,5 m2</t>
  </si>
  <si>
    <t>-1527333645</t>
  </si>
  <si>
    <t>"1.NP" 1</t>
  </si>
  <si>
    <t>87</t>
  </si>
  <si>
    <t>55331563</t>
  </si>
  <si>
    <t>zárubeň jednokřídlá ocelová pro zdění s protipožární úpravou tl stěny 110-150mm rozměru 900/1970, 2100mm</t>
  </si>
  <si>
    <t>1715464623</t>
  </si>
  <si>
    <t>Ostatní konstrukce a práce, bourání</t>
  </si>
  <si>
    <t>88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</si>
  <si>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</si>
  <si>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</si>
  <si>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-1664164418</t>
  </si>
  <si>
    <t>"zpevněné plochy" 11,5</t>
  </si>
  <si>
    <t>"okapní chodník" 89,7</t>
  </si>
  <si>
    <t>89</t>
  </si>
  <si>
    <t>59217016</t>
  </si>
  <si>
    <t>obrubník betonový chodníkový 1000x80x250mm</t>
  </si>
  <si>
    <t>-778534118</t>
  </si>
  <si>
    <t>101,2*1,02 'Přepočtené koeficientem množství</t>
  </si>
  <si>
    <t>90</t>
  </si>
  <si>
    <t>941211111</t>
  </si>
  <si>
    <t>Lešení řadové rámové lehké pracovní s podlahami s provozním zatížením tř. 3 do 200 kg/m2 šířky tř. SW06 od 0,6 do 0,9 m výšky do 10 m montáž</t>
  </si>
  <si>
    <t>-917489923</t>
  </si>
  <si>
    <t>91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</si>
  <si>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</si>
  <si>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</si>
  <si>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-608530559</t>
  </si>
  <si>
    <t>543*120</t>
  </si>
  <si>
    <t>92</t>
  </si>
  <si>
    <t>941211811</t>
  </si>
  <si>
    <t>Lešení řadové rámové lehké pracovní s podlahami s provozním zatížením tř. 3 do 200 kg/m2 šířky tř. SW06 od 0,6 do 0,9 m výšky do 10 m demontáž</t>
  </si>
  <si>
    <t>-2009344558</t>
  </si>
  <si>
    <t>93</t>
  </si>
  <si>
    <t>944511111</t>
  </si>
  <si>
    <t>Síť ochranná zavěšená na konstrukci lešení z textilie z umělých vláken montáž</t>
  </si>
  <si>
    <t>764635737</t>
  </si>
  <si>
    <t>94</t>
  </si>
  <si>
    <t>944511211</t>
  </si>
  <si>
    <t>Síť ochranná zavěšená na konstrukci lešení z textilie z umělých vláken příplatek k ceně za každý den použití</t>
  </si>
  <si>
    <t>2086279031</t>
  </si>
  <si>
    <t>95</t>
  </si>
  <si>
    <t>944511811</t>
  </si>
  <si>
    <t>Síť ochranná zavěšená na konstrukci lešení z textilie z umělých vláken demontáž</t>
  </si>
  <si>
    <t>1076129154</t>
  </si>
  <si>
    <t>96</t>
  </si>
  <si>
    <t>949101111</t>
  </si>
  <si>
    <t>Lešení pomocné pracovní pro objekty pozemních staveb pro zatížení do 150 kg/m2, o výšce lešeňové podlahy do 1,9 m</t>
  </si>
  <si>
    <t>-1839398540</t>
  </si>
  <si>
    <t>97</t>
  </si>
  <si>
    <t>949101112</t>
  </si>
  <si>
    <t>Lešení pomocné pracovní pro objekty pozemních staveb pro zatížení do 150 kg/m2, o výšce lešeňové podlahy přes 1,9 do 3,5 m</t>
  </si>
  <si>
    <t>-1000906176</t>
  </si>
  <si>
    <t>300</t>
  </si>
  <si>
    <t>98</t>
  </si>
  <si>
    <t>952901111</t>
  </si>
  <si>
    <t>Vyčištění budov nebo objektů před předáním do užívání budov bytové nebo občanské výstavby, světlé výšky podlaží do 4 m</t>
  </si>
  <si>
    <t>-518279929</t>
  </si>
  <si>
    <t>"1.PP"425,8</t>
  </si>
  <si>
    <t>"1.NP"139,4</t>
  </si>
  <si>
    <t>99</t>
  </si>
  <si>
    <t>900-X1</t>
  </si>
  <si>
    <t>Montáž a dodávka, truhlářský výrobek - Věšáky s lavicí, celková délka 3,1m, viz specifikace X1</t>
  </si>
  <si>
    <t>kpl</t>
  </si>
  <si>
    <t>-377140310</t>
  </si>
  <si>
    <t>100</t>
  </si>
  <si>
    <t>900-X2</t>
  </si>
  <si>
    <t>Montáž a dodávka, truhlářský výrobek - Věšáky s lavicí, celková délka 4,0m, viz specifikace X2</t>
  </si>
  <si>
    <t>627085856</t>
  </si>
  <si>
    <t>101</t>
  </si>
  <si>
    <t>900-X3</t>
  </si>
  <si>
    <t>Montáž a dodávka, kompletní vybavení wc imobilní, viz specifikace X3</t>
  </si>
  <si>
    <t>969467799</t>
  </si>
  <si>
    <t>102</t>
  </si>
  <si>
    <t>900-X4</t>
  </si>
  <si>
    <t>Montáž a dodávka, basketbalový koš s deskou 140x80 se sklopnou konstrukcí, viz specifikace X4</t>
  </si>
  <si>
    <t>1897732047</t>
  </si>
  <si>
    <t>103</t>
  </si>
  <si>
    <t>900-X5</t>
  </si>
  <si>
    <t>Montáž a dodávka, multifukční sloupky na síť pr.83mm, včetně osazení pouzdra a sítě na volejbal, viz specifikace X5</t>
  </si>
  <si>
    <t>-1271574502</t>
  </si>
  <si>
    <t>104</t>
  </si>
  <si>
    <t>900-X6</t>
  </si>
  <si>
    <t>Montáž a dodávka, venkovní čistící rohož 900x1550, viz specifikace X6</t>
  </si>
  <si>
    <t>1364781361</t>
  </si>
  <si>
    <t>105</t>
  </si>
  <si>
    <t>900-X7</t>
  </si>
  <si>
    <t>Montáž a dodávka, vnitřní čistící rohož 1350x1700, viz specifikace X7</t>
  </si>
  <si>
    <t>-692331705</t>
  </si>
  <si>
    <t>106</t>
  </si>
  <si>
    <t>900-X8</t>
  </si>
  <si>
    <t>Montáž a dodávka, trulářský výrobek, posuvná krycí stěna 1900x2250, viz specifikace X8</t>
  </si>
  <si>
    <t>-1295592415</t>
  </si>
  <si>
    <t>107</t>
  </si>
  <si>
    <t>900-X9</t>
  </si>
  <si>
    <t>Montáž a dodávka, truhlářský výrobek - vestavěná nábytková stěna v učebně 3600x2300, viz specifikace X9</t>
  </si>
  <si>
    <t>411701806</t>
  </si>
  <si>
    <t>108</t>
  </si>
  <si>
    <t>900-X10</t>
  </si>
  <si>
    <t>Montáž a dodávka, ochraná sít na okna, rozměr 2000x2500, viz specifikace X10</t>
  </si>
  <si>
    <t>384757818</t>
  </si>
  <si>
    <t>109</t>
  </si>
  <si>
    <t>900-X11</t>
  </si>
  <si>
    <t>Montáž a dodávka, zásobník na papírové ručníky, nerez, viz specifikace X11</t>
  </si>
  <si>
    <t>1266366098</t>
  </si>
  <si>
    <t>110</t>
  </si>
  <si>
    <t>900-X12</t>
  </si>
  <si>
    <t>Montáž a dodávka, odpadkový koš, nerez, viz specifikace X12</t>
  </si>
  <si>
    <t>617761270</t>
  </si>
  <si>
    <t>111</t>
  </si>
  <si>
    <t>900-X13</t>
  </si>
  <si>
    <t>Montáž a dodávka, dávkovač mýdla, nerez, viz specifikace X13</t>
  </si>
  <si>
    <t>1157510486</t>
  </si>
  <si>
    <t>112</t>
  </si>
  <si>
    <t>900-X14</t>
  </si>
  <si>
    <t>Montáž a dodávka, zásobník na toaletní papír, nerez, viz specifikace X14</t>
  </si>
  <si>
    <t>-2092133665</t>
  </si>
  <si>
    <t>113</t>
  </si>
  <si>
    <t>900-X15</t>
  </si>
  <si>
    <t>Montáž a dodávka, záchodová štětka závěsná, nerez, viz specifikace X15</t>
  </si>
  <si>
    <t>868492601</t>
  </si>
  <si>
    <t>998</t>
  </si>
  <si>
    <t>Přesun hmot</t>
  </si>
  <si>
    <t>114</t>
  </si>
  <si>
    <t>998012102</t>
  </si>
  <si>
    <t>Přesun hmot pro budovy občanské výstavby, bydlení, výrobu a služby nosnou svislou konstrukcí tyčovou s vyzdívaným obvodovým pláštěm vodorovná dopravní vzdálenost do 100 m základní pro budovy výšky přes 6 do 12 m</t>
  </si>
  <si>
    <t>1759768019</t>
  </si>
  <si>
    <t>PSV</t>
  </si>
  <si>
    <t>Práce a dodávky PSV</t>
  </si>
  <si>
    <t>711</t>
  </si>
  <si>
    <t>Izolace proti vodě, vlhkosti a plynům</t>
  </si>
  <si>
    <t>115</t>
  </si>
  <si>
    <t>711111002</t>
  </si>
  <si>
    <t>Provedení izolace proti zemní vlhkosti natěradly a tmely za studena na ploše vodorovné V nátěrem lakem asfaltovým</t>
  </si>
  <si>
    <t>-1881839112</t>
  </si>
  <si>
    <t>116</t>
  </si>
  <si>
    <t>11163152</t>
  </si>
  <si>
    <t>lak hydroizolační asfaltový</t>
  </si>
  <si>
    <t>-101585283</t>
  </si>
  <si>
    <t>486,42*0,00039 'Přepočtené koeficientem množství</t>
  </si>
  <si>
    <t>117</t>
  </si>
  <si>
    <t>711112002</t>
  </si>
  <si>
    <t>Provedení izolace proti zemní vlhkosti natěradly a tmely za studena na ploše svislé S nátěrem lakem asfaltovým</t>
  </si>
  <si>
    <t>-678903852</t>
  </si>
  <si>
    <t>"skladba S0.1 a S0.2" 284,3</t>
  </si>
  <si>
    <t>118</t>
  </si>
  <si>
    <t>-1910409628</t>
  </si>
  <si>
    <t>284,3*0,00041 'Přepočtené koeficientem množství</t>
  </si>
  <si>
    <t>119</t>
  </si>
  <si>
    <t>711141559</t>
  </si>
  <si>
    <t>Provedení izolace proti zemní vlhkosti pásy přitavením NAIP na ploše vodorovné V</t>
  </si>
  <si>
    <t>1218369736</t>
  </si>
  <si>
    <t>120</t>
  </si>
  <si>
    <t>62856010</t>
  </si>
  <si>
    <t>pás asfaltový natavitelný modifikovaný SBS s vložkou z hliníkové fólie s textilií a spalitelnou PE fólií nebo jemnozrnným minerálním posypem na horním povrchu tl 3,5mm</t>
  </si>
  <si>
    <t>353978055</t>
  </si>
  <si>
    <t>770,72*1,15 'Přepočtené koeficientem množství</t>
  </si>
  <si>
    <t>121</t>
  </si>
  <si>
    <t>62853004</t>
  </si>
  <si>
    <t>pás asfaltový natavitelný modifikovaný SBS s vložkou ze skleněné tkaniny a spalitelnou PE fólií nebo jemnozrnným minerálním posypem na horním povrchu tl 4,0mm</t>
  </si>
  <si>
    <t>997338199</t>
  </si>
  <si>
    <t>122</t>
  </si>
  <si>
    <t>711142559</t>
  </si>
  <si>
    <t>Provedení izolace proti zemní vlhkosti pásy přitavením NAIP na ploše svislé S</t>
  </si>
  <si>
    <t>458973950</t>
  </si>
  <si>
    <t>"skladba S0.1" 284,3</t>
  </si>
  <si>
    <t>123</t>
  </si>
  <si>
    <t>711161273</t>
  </si>
  <si>
    <t>Provedení izolace proti zemní vlhkosti nopovou fólií na ploše svislé S z nopové fólie</t>
  </si>
  <si>
    <t>260252772</t>
  </si>
  <si>
    <t>124</t>
  </si>
  <si>
    <t>28323005</t>
  </si>
  <si>
    <t>fólie profilovaná (nopová) drenážní HDPE s výškou nopů 8mm</t>
  </si>
  <si>
    <t>1607134996</t>
  </si>
  <si>
    <t>284,3*1,221 'Přepočtené koeficientem množství</t>
  </si>
  <si>
    <t>125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</si>
  <si>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</si>
  <si>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</si>
  <si>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-1359278517</t>
  </si>
  <si>
    <t>712</t>
  </si>
  <si>
    <t>Povlakové krytiny</t>
  </si>
  <si>
    <t>126</t>
  </si>
  <si>
    <t>712311101</t>
  </si>
  <si>
    <t>Provedení povlakové krytiny střech plochých do 10° natěradly a tmely za studena nátěrem lakem penetračním nebo asfaltovým</t>
  </si>
  <si>
    <t>1710335846</t>
  </si>
  <si>
    <t>"tělocvična"24,45*13,21</t>
  </si>
  <si>
    <t>"učebny" 12,5*12,42</t>
  </si>
  <si>
    <t>127</t>
  </si>
  <si>
    <t>11163153</t>
  </si>
  <si>
    <t>emulze asfaltová penetrační</t>
  </si>
  <si>
    <t>litr</t>
  </si>
  <si>
    <t>1441733810</t>
  </si>
  <si>
    <t>128</t>
  </si>
  <si>
    <t>712341559</t>
  </si>
  <si>
    <t>Provedení povlakové krytiny střech plochých do 10° pásy přitavením NAIP v plné ploše</t>
  </si>
  <si>
    <t>1451969015</t>
  </si>
  <si>
    <t>129</t>
  </si>
  <si>
    <t>1691443771</t>
  </si>
  <si>
    <t>478,235*1,1655 'Přepočtené koeficientem množství</t>
  </si>
  <si>
    <t>130</t>
  </si>
  <si>
    <t>712341715</t>
  </si>
  <si>
    <t>Provedení povlakové krytiny střech plochých do 10° pásy přitavením NAIP ostatní činnosti při pokládání pásů (materiál ve specifikaci) zaizolování prostupů střešní rovinou kruhový průřez, průměr do 300 mm</t>
  </si>
  <si>
    <t>-609849527</t>
  </si>
  <si>
    <t>131</t>
  </si>
  <si>
    <t>62851033</t>
  </si>
  <si>
    <t>prostup parozábranou s integrovanou manžetou z modifikovaného asfaltového pásu DN 125</t>
  </si>
  <si>
    <t>2118533595</t>
  </si>
  <si>
    <t>132</t>
  </si>
  <si>
    <t>712363605</t>
  </si>
  <si>
    <t>Provedení povlakové krytiny střech plochých do 10° z mechanicky kotvených hydroizolačních fólií včetně položení fólie a horkovzdušného svaření tl. tepelné izolace přes 240 mm budovy výšky do 18 m, kotvené do betonu krajní pole</t>
  </si>
  <si>
    <t>-1419200232</t>
  </si>
  <si>
    <t>133</t>
  </si>
  <si>
    <t>712363612</t>
  </si>
  <si>
    <t>Provedení povlakové krytiny střech plochých do 10° z mechanicky kotvených hydroizolačních fólií včetně položení fólie a horkovzdušného svaření tl. tepelné izolace přes 240 mm budovy výšky do 18 m, kotvené do trapézového plechu nebo do dřeva krajní pole</t>
  </si>
  <si>
    <t>-445494328</t>
  </si>
  <si>
    <t>134</t>
  </si>
  <si>
    <t>712861705</t>
  </si>
  <si>
    <t>Provedení povlakové krytiny střech samostatným vytažením izolačního povlaku fólií na konstrukce převyšující úroveň střechy, přilepenou se svařovanými spoji</t>
  </si>
  <si>
    <t>-555800813</t>
  </si>
  <si>
    <t>"učebny atika" (12,5+12,42)*2*(0,5+0,36)</t>
  </si>
  <si>
    <t>"tělocvična atika" (13,21*2+24,45)+(13,21*0,4)</t>
  </si>
  <si>
    <t>135</t>
  </si>
  <si>
    <t>28322013</t>
  </si>
  <si>
    <t>fólie hydroizolační střešní mPVC mechanicky kotvená barevná tl 1,5mm</t>
  </si>
  <si>
    <t>714053567</t>
  </si>
  <si>
    <t>"atiky" 99,016</t>
  </si>
  <si>
    <t>577,251*1,1655 'Přepočtené koeficientem množství</t>
  </si>
  <si>
    <t>136</t>
  </si>
  <si>
    <t>712391171</t>
  </si>
  <si>
    <t>Provedení povlakové krytiny střech plochých do 10° -ostatní práce provedení vrstvy textilní podkladní</t>
  </si>
  <si>
    <t>-1642800297</t>
  </si>
  <si>
    <t>137</t>
  </si>
  <si>
    <t>69311170</t>
  </si>
  <si>
    <t>geotextilie PP s ÚV stabilizací 250g/m2</t>
  </si>
  <si>
    <t>-100098137</t>
  </si>
  <si>
    <t>577,251*1,155 'Přepočtené koeficientem množství</t>
  </si>
  <si>
    <t>138</t>
  </si>
  <si>
    <t>998712102</t>
  </si>
  <si>
    <t>Přesun hmot pro povlakové krytiny stanovený z hmotnosti přesunovaného materiálu vodorovná dopravní vzdálenost do 50 m základní v objektech výšky přes 6 do 12 m</t>
  </si>
  <si>
    <t>785088642</t>
  </si>
  <si>
    <t>713</t>
  </si>
  <si>
    <t>Izolace tepelné</t>
  </si>
  <si>
    <t>139</t>
  </si>
  <si>
    <t>713121111</t>
  </si>
  <si>
    <t>Montáž tepelné izolace podlah rohožemi, pásy, deskami, dílci, bloky (izolační materiál ve specifikaci) kladenými volně jednovrstvá</t>
  </si>
  <si>
    <t>-263459968</t>
  </si>
  <si>
    <t>140</t>
  </si>
  <si>
    <t>28372316</t>
  </si>
  <si>
    <t>deska EPS 100 pro konstrukce s běžným zatížením λ=0,037 tl 140mm</t>
  </si>
  <si>
    <t>-865341745</t>
  </si>
  <si>
    <t>141</t>
  </si>
  <si>
    <t>28372305</t>
  </si>
  <si>
    <t>deska EPS 100 pro konstrukce s běžným zatížením λ=0,037 tl 50mm</t>
  </si>
  <si>
    <t>-644138708</t>
  </si>
  <si>
    <t>142</t>
  </si>
  <si>
    <t>28376558</t>
  </si>
  <si>
    <t>deska polystyrénová pro snížení kročejového hluku (max. zatížení 6,5 kN/m2) tl 40mm</t>
  </si>
  <si>
    <t>-524367768</t>
  </si>
  <si>
    <t>143</t>
  </si>
  <si>
    <t>28372318</t>
  </si>
  <si>
    <t>deska EPS 100 pro konstrukce s běžným zatížením λ=0,037 tl 170mm</t>
  </si>
  <si>
    <t>1060096</t>
  </si>
  <si>
    <t>144</t>
  </si>
  <si>
    <t>713121121</t>
  </si>
  <si>
    <t>Montáž tepelné izolace podlah rohožemi, pásy, deskami, dílci, bloky (izolační materiál ve specifikaci) kladenými volně dvouvrstvá</t>
  </si>
  <si>
    <t>1231601122</t>
  </si>
  <si>
    <t>145</t>
  </si>
  <si>
    <t>713132311</t>
  </si>
  <si>
    <t>Montáž tepelné izolace stěn do roštu jednosměrného svislého výšky do 6 m</t>
  </si>
  <si>
    <t>-1704429416</t>
  </si>
  <si>
    <t>"skladba S1.2" 254</t>
  </si>
  <si>
    <t>146</t>
  </si>
  <si>
    <t>63148162</t>
  </si>
  <si>
    <t>deska tepelně izolační minerální provětrávaných fasád λ=0,034-0,035 tl 120mm</t>
  </si>
  <si>
    <t>-1012195577</t>
  </si>
  <si>
    <t>254*1,05 'Přepočtené koeficientem množství</t>
  </si>
  <si>
    <t>147</t>
  </si>
  <si>
    <t>713141151</t>
  </si>
  <si>
    <t>Montáž tepelné izolace střech plochých rohožemi, pásy, deskami, dílci, bloky (izolační materiál ve specifikaci) kladenými volně jednovrstvá</t>
  </si>
  <si>
    <t>946159397</t>
  </si>
  <si>
    <t>148</t>
  </si>
  <si>
    <t>713141152</t>
  </si>
  <si>
    <t>Montáž tepelné izolace střech plochých rohožemi, pásy, deskami, dílci, bloky (izolační materiál ve specifikaci) kladenými volně dvouvrstvá</t>
  </si>
  <si>
    <t>-1029716765</t>
  </si>
  <si>
    <t>149</t>
  </si>
  <si>
    <t>28372320</t>
  </si>
  <si>
    <t>deska EPS 100 pro konstrukce s běžným zatížením λ=0,037 tl 180mm</t>
  </si>
  <si>
    <t>1533765976</t>
  </si>
  <si>
    <t>150</t>
  </si>
  <si>
    <t>28372309</t>
  </si>
  <si>
    <t>deska EPS 100 pro konstrukce s běžným zatížením λ=0,037 tl 100mm</t>
  </si>
  <si>
    <t>210312523</t>
  </si>
  <si>
    <t>151</t>
  </si>
  <si>
    <t>713141311</t>
  </si>
  <si>
    <t>Montáž tepelné izolace střech plochých spádovými klíny v ploše kladenými volně</t>
  </si>
  <si>
    <t>-47754567</t>
  </si>
  <si>
    <t>152</t>
  </si>
  <si>
    <t>28376141</t>
  </si>
  <si>
    <t>klín izolační spád do 5% EPS 100</t>
  </si>
  <si>
    <t>-1060367374</t>
  </si>
  <si>
    <t>"učebny" 12,5*12,42*0,26</t>
  </si>
  <si>
    <t>153</t>
  </si>
  <si>
    <t>713141358</t>
  </si>
  <si>
    <t>Montáž tepelné izolace střech plochých spádovými klíny na zhlaví atiky šířky do 500 mm mechanicky ukotvenými šrouby</t>
  </si>
  <si>
    <t>-1200058978</t>
  </si>
  <si>
    <t>"učebny atika" (12,5+12,42)*2*0,5</t>
  </si>
  <si>
    <t>"učebny atika" 13,21*2+24,45*0,32</t>
  </si>
  <si>
    <t>154</t>
  </si>
  <si>
    <t>28375912</t>
  </si>
  <si>
    <t>deska EPS 150 pro konstrukce s vysokým zatížením λ=0,035 tl 80mm</t>
  </si>
  <si>
    <t>-1298152802</t>
  </si>
  <si>
    <t>155</t>
  </si>
  <si>
    <t>998713102</t>
  </si>
  <si>
    <t>Přesun hmot pro izolace tepelné stanovený z hmotnosti přesunovaného materiálu vodorovná dopravní vzdálenost do 50 m s užitím mechanizace v objektech výšky přes 6 m do 12 m</t>
  </si>
  <si>
    <t>-867598743</t>
  </si>
  <si>
    <t>714</t>
  </si>
  <si>
    <t>Akustická a protiotřesová opatření</t>
  </si>
  <si>
    <t>156</t>
  </si>
  <si>
    <t>714121002</t>
  </si>
  <si>
    <t>Montáž akustických minerálních panelů podstropních nárazuvzdorných zavěšených na viditelný rošt odolnosti proti nárazu třídy 1A</t>
  </si>
  <si>
    <t>219679754</t>
  </si>
  <si>
    <t>"tělocvična 003" 23,9*12,4</t>
  </si>
  <si>
    <t>157</t>
  </si>
  <si>
    <t>631263-R01</t>
  </si>
  <si>
    <t>panel akustický hygienický povrch porézní skelná tkanina hrana zatřená rovná αw=0,95 viditelný rastr š 24mm bílý tl 15mm</t>
  </si>
  <si>
    <t>-941459820</t>
  </si>
  <si>
    <t>296,36*1,05 'Přepočtené koeficientem množství</t>
  </si>
  <si>
    <t>158</t>
  </si>
  <si>
    <t>714121011</t>
  </si>
  <si>
    <t>Montáž akustických minerálních panelů podstropních s rozšířenou pohltivostí zvuku zavěšených na rošt viditelný</t>
  </si>
  <si>
    <t>1810720613</t>
  </si>
  <si>
    <t>"102" 8,85*6,1</t>
  </si>
  <si>
    <t>"103" 8,86*6,13</t>
  </si>
  <si>
    <t>159</t>
  </si>
  <si>
    <t>631263-R02</t>
  </si>
  <si>
    <t>-164156952</t>
  </si>
  <si>
    <t>108,297*1,05 'Přepočtené koeficientem množství</t>
  </si>
  <si>
    <t>160</t>
  </si>
  <si>
    <t>998714102</t>
  </si>
  <si>
    <t>Přesun hmot pro akustická a protiotřesová opatření stanovený z hmotnosti přesunovaného materiálu vodorovná dopravní vzdálenost do 50 m základní v objektech výšky přes 6 do 12 m</t>
  </si>
  <si>
    <t>143481911</t>
  </si>
  <si>
    <t>751</t>
  </si>
  <si>
    <t>161</t>
  </si>
  <si>
    <t>751398052</t>
  </si>
  <si>
    <t>Montáž ostatních zařízení protidešťové žaluzie nebo žaluziové klapky na čtyřhranné potrubí, průřezu přes 0,150 do 0,300 m2</t>
  </si>
  <si>
    <t>1078056749</t>
  </si>
  <si>
    <t>162</t>
  </si>
  <si>
    <t>42972958-K7</t>
  </si>
  <si>
    <t>žaluzie přetlaková samočinná lamely z pozinkovaného plechu, pro potrubí 600x300mm</t>
  </si>
  <si>
    <t>-72017281</t>
  </si>
  <si>
    <t>762</t>
  </si>
  <si>
    <t>Konstrukce tesařské</t>
  </si>
  <si>
    <t>163</t>
  </si>
  <si>
    <t>762115110</t>
  </si>
  <si>
    <t>Montáž konstrukce stěn a příček na hladko (bez zářezů) z lepených hranolů průřezové plochy do 120 cm2</t>
  </si>
  <si>
    <t>-182032926</t>
  </si>
  <si>
    <t>"tělocvična - skladba S1.2 a S1.3"</t>
  </si>
  <si>
    <t>4,3*22*2*2</t>
  </si>
  <si>
    <t>(4,7*25+1,6*20+1,1*20)*2</t>
  </si>
  <si>
    <t>(4,3*17+1,2*28+1,1*28)*2</t>
  </si>
  <si>
    <t>164</t>
  </si>
  <si>
    <t>61223262</t>
  </si>
  <si>
    <t>hranol konstrukční KVH lepený průřezu 60x60-280mm nepohledový</t>
  </si>
  <si>
    <t>-2054004459</t>
  </si>
  <si>
    <t>996,4*0,06*0,12</t>
  </si>
  <si>
    <t>7,174*1,1 'Přepočtené koeficientem množství</t>
  </si>
  <si>
    <t>165</t>
  </si>
  <si>
    <t>762195000</t>
  </si>
  <si>
    <t>Spojovací prostředky stěn a příček hřebíky, svorníky, fixační prkna</t>
  </si>
  <si>
    <t>2122154001</t>
  </si>
  <si>
    <t>7,891</t>
  </si>
  <si>
    <t>166</t>
  </si>
  <si>
    <t>762361321</t>
  </si>
  <si>
    <t>Konstrukční vrstva pod klempířské prvky pro oplechování horních ploch zdí a nadezdívek (atik) z desek cementotřískových šroubovaných do podkladu, tloušťky desky 18 mm</t>
  </si>
  <si>
    <t>1113968927</t>
  </si>
  <si>
    <t>167</t>
  </si>
  <si>
    <t>762430012</t>
  </si>
  <si>
    <t>Obložení stěn z cementotřískových desek šroubovaných na sraz, tloušťky desky 12 mm</t>
  </si>
  <si>
    <t>47831951</t>
  </si>
  <si>
    <t>"S a J"3,5*12,4*2</t>
  </si>
  <si>
    <t>"Z"(3,5*25)-(2,5*2*7)+(0,4*2,05*14)</t>
  </si>
  <si>
    <t>"V"(3,5*25)-(2,5*2*5)+(0,4*2,05*10)</t>
  </si>
  <si>
    <t>221,48*1,15 'Přepočtené koeficientem množství</t>
  </si>
  <si>
    <t>168</t>
  </si>
  <si>
    <t>762431230</t>
  </si>
  <si>
    <t>Obložení stěn montáž deskami z dřevovláknitých hmot včetně tvarování a úpravy pro olištování spár cementotřískovými nebo cementovými na sraz</t>
  </si>
  <si>
    <t>1404122823</t>
  </si>
  <si>
    <t>"tělocvična - skladba S1.2"</t>
  </si>
  <si>
    <t>"S a J"4,7*12,4*2</t>
  </si>
  <si>
    <t>"Z"(4,3*25)-(2,5*2*7)</t>
  </si>
  <si>
    <t>"V"(3,7*25)-(2,5*2*5)</t>
  </si>
  <si>
    <t>169</t>
  </si>
  <si>
    <t>FMC.71133</t>
  </si>
  <si>
    <t>SVD fermacell 12,5, 2750x 1250x 12,5 mm</t>
  </si>
  <si>
    <t>951886839</t>
  </si>
  <si>
    <t>256,56*1,1 'Přepočtené koeficientem množství</t>
  </si>
  <si>
    <t>170</t>
  </si>
  <si>
    <t>762495000</t>
  </si>
  <si>
    <t>Spojovací prostředky olištování spár, obložení stropů, střešních podhledů a stěn hřebíky, vruty</t>
  </si>
  <si>
    <t>-1554633183</t>
  </si>
  <si>
    <t>256,56</t>
  </si>
  <si>
    <t>171</t>
  </si>
  <si>
    <t>998762102</t>
  </si>
  <si>
    <t>Přesun hmot pro konstrukce tesařské stanovený z hmotnosti přesunovaného materiálu vodorovná dopravní vzdálenost do 50 m základní v objektech výšky přes 6 do 12 m</t>
  </si>
  <si>
    <t>-310629639</t>
  </si>
  <si>
    <t>172</t>
  </si>
  <si>
    <t>-25071613</t>
  </si>
  <si>
    <t>763</t>
  </si>
  <si>
    <t>Konstrukce suché výstavby</t>
  </si>
  <si>
    <t>173</t>
  </si>
  <si>
    <t>763121415</t>
  </si>
  <si>
    <t>Stěna předsazená ze sádrokartonových desek s nosnou konstrukcí z ocelových profilů CW, UW jednoduše opláštěná deskou standardní A tl. 12,5 mm bez izolace, EI 15, stěna tl. 112,5 mm, profil 100</t>
  </si>
  <si>
    <t>-667065239</t>
  </si>
  <si>
    <t>"005" 1,9*2,5</t>
  </si>
  <si>
    <t>"006" 0,95*2,5</t>
  </si>
  <si>
    <t>"007" 0,95*2,5</t>
  </si>
  <si>
    <t>"014" 1,1*2,5</t>
  </si>
  <si>
    <t>"015" 1,1*2,5</t>
  </si>
  <si>
    <t>"016" 2,2*2,5</t>
  </si>
  <si>
    <t>174</t>
  </si>
  <si>
    <t>763131411</t>
  </si>
  <si>
    <t>Podhled ze sádrokartonových desek dvouvrstvá zavěšená spodní konstrukce z ocelových profilů CD, UD jednoduše opláštěná deskou standardní A, tl. 12,5 mm, bez izolace</t>
  </si>
  <si>
    <t>-841954357</t>
  </si>
  <si>
    <t>"001" 4,8*2,5</t>
  </si>
  <si>
    <t>"002" 6,1*4,55</t>
  </si>
  <si>
    <t>"004" 6,43*4,0</t>
  </si>
  <si>
    <t>"101" (12,7*2,5)+(2,2*2,9)</t>
  </si>
  <si>
    <t>175</t>
  </si>
  <si>
    <t>763135101</t>
  </si>
  <si>
    <t>Montáž sádrokartonového podhledu kazetového demontovatelného, velikosti kazet 600x600 mm včetně zavěšené nosné konstrukce viditelné</t>
  </si>
  <si>
    <t>-1490746971</t>
  </si>
  <si>
    <t>"005" 1,9*1,4</t>
  </si>
  <si>
    <t>"006" 1,35*0,95</t>
  </si>
  <si>
    <t>"007" 1,35*0,95</t>
  </si>
  <si>
    <t>"008" (3,27*1,8)+(4,1*2,5)</t>
  </si>
  <si>
    <t>"009" 4,1*1,63</t>
  </si>
  <si>
    <t>"010" 3,1*1,9</t>
  </si>
  <si>
    <t>"011" (2,5*1,8)+(4,1*2,65)</t>
  </si>
  <si>
    <t>"012" 2,1*1,9</t>
  </si>
  <si>
    <t>"013" 3,4*1,3</t>
  </si>
  <si>
    <t>"014" 1,5*1,1</t>
  </si>
  <si>
    <t>"015" 1,5*1,1</t>
  </si>
  <si>
    <t>"016" 2,35*2,2</t>
  </si>
  <si>
    <t>176</t>
  </si>
  <si>
    <t>59030570</t>
  </si>
  <si>
    <t>podhled kazetový bez děrování viditelný rastr tl 10mm 600x600mm</t>
  </si>
  <si>
    <t>-2085352443</t>
  </si>
  <si>
    <t>66,18*1,05 'Přepočtené koeficientem množství</t>
  </si>
  <si>
    <t>177</t>
  </si>
  <si>
    <t>763365131</t>
  </si>
  <si>
    <t>Montáž obkladu ocelových nosníků cementovláknitými deskami uzavřeného tvaru bez spodní konstrukce rozvinuté šíře přes 0,75 m do 1 m, opláštění deskou protipožární tl. 15 mm</t>
  </si>
  <si>
    <t>-75508128</t>
  </si>
  <si>
    <t>"viz oddíl statika, prvky 2,6,8,9,17,22"</t>
  </si>
  <si>
    <t>7,8+8,3+7,9+8+40,6+23,2</t>
  </si>
  <si>
    <t>178</t>
  </si>
  <si>
    <t>59030023</t>
  </si>
  <si>
    <t>deska SDK A tl 15mm</t>
  </si>
  <si>
    <t>-1097852108</t>
  </si>
  <si>
    <t>95,8*1,1 'Přepočtené koeficientem množství</t>
  </si>
  <si>
    <t>179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</si>
  <si>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</si>
  <si>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</si>
  <si>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439276604</t>
  </si>
  <si>
    <t>764</t>
  </si>
  <si>
    <t>Konstrukce klempířské</t>
  </si>
  <si>
    <t>180</t>
  </si>
  <si>
    <t>7642146-K4</t>
  </si>
  <si>
    <t>Montáž a dodávka oplechování vnější hrany střešní atiky, viplanyl 0,5mm, viz specifikace K4</t>
  </si>
  <si>
    <t>510490095</t>
  </si>
  <si>
    <t>181</t>
  </si>
  <si>
    <t>764216604</t>
  </si>
  <si>
    <t>Oplechování parapetů z pozinkovaného plechu s povrchovou úpravou rovných mechanicky kotvené, bez rohů rš 330 mm</t>
  </si>
  <si>
    <t>-1725867171</t>
  </si>
  <si>
    <t>"K1"18*2,5</t>
  </si>
  <si>
    <t>"K2" 1*1,0</t>
  </si>
  <si>
    <t>"K3"1*2,2</t>
  </si>
  <si>
    <t>182</t>
  </si>
  <si>
    <t>7642186R-K8</t>
  </si>
  <si>
    <t>Oplechování říms a ozdobných prvků z pozinkovaného plechu s povrchovou úpravou rovných, bez rohů mechanicky kotvené rš 330 mm</t>
  </si>
  <si>
    <t>356167661</t>
  </si>
  <si>
    <t>183</t>
  </si>
  <si>
    <t>764511602</t>
  </si>
  <si>
    <t>Žlab podokapní z pozinkovaného plechu s povrchovou úpravou včetně háků a čel půlkruhový rš 330 mm</t>
  </si>
  <si>
    <t>1087141438</t>
  </si>
  <si>
    <t>"K6"25</t>
  </si>
  <si>
    <t>184</t>
  </si>
  <si>
    <t>764518622</t>
  </si>
  <si>
    <t>Svod z pozinkovaného plechu s upraveným povrchem včetně objímek, kolen a odskoků kruhový, průměru 100 mm</t>
  </si>
  <si>
    <t>-1403777684</t>
  </si>
  <si>
    <t>"K5" 27</t>
  </si>
  <si>
    <t>185</t>
  </si>
  <si>
    <t>998764102</t>
  </si>
  <si>
    <t>Přesun hmot pro konstrukce klempířské stanovený z hmotnosti přesunovaného materiálu vodorovná dopravní vzdálenost do 50 m základní v objektech výšky přes 6 do 12 m</t>
  </si>
  <si>
    <t>-1874364878</t>
  </si>
  <si>
    <t>766</t>
  </si>
  <si>
    <t>Konstrukce truhlářské</t>
  </si>
  <si>
    <t>186</t>
  </si>
  <si>
    <t>766412214</t>
  </si>
  <si>
    <t>Montáž obložení stěn palubkami na pero a drážku plochy přes 5 m2 z měkkého dřeva, šířky přes 100 mm</t>
  </si>
  <si>
    <t>1392729056</t>
  </si>
  <si>
    <t>"tělocvična 1.PP"</t>
  </si>
  <si>
    <t>"skladba S0.2" 2,86*23,9</t>
  </si>
  <si>
    <t>"skladba S0.3" 2,86*12,6*2</t>
  </si>
  <si>
    <t>"skladba S0.4" 2,86*23,9</t>
  </si>
  <si>
    <t>187</t>
  </si>
  <si>
    <t>61191180</t>
  </si>
  <si>
    <t>palubky obkladové smrk profil klasický 19x146mm jakost A/B</t>
  </si>
  <si>
    <t>1927716159</t>
  </si>
  <si>
    <t>208,78*1,1 'Přepočtené koeficientem množství</t>
  </si>
  <si>
    <t>188</t>
  </si>
  <si>
    <t>766R001</t>
  </si>
  <si>
    <t>1638268458</t>
  </si>
  <si>
    <t>189</t>
  </si>
  <si>
    <t>766417211</t>
  </si>
  <si>
    <t>Montáž obložení stěn rošt podkladový</t>
  </si>
  <si>
    <t>-159963776</t>
  </si>
  <si>
    <t>208,78*3,8</t>
  </si>
  <si>
    <t>190</t>
  </si>
  <si>
    <t>60514103</t>
  </si>
  <si>
    <t>řezivo jehličnaté lať 30x50mm</t>
  </si>
  <si>
    <t>-1040965136</t>
  </si>
  <si>
    <t>793,364*0,00264 'Přepočtené koeficientem množství</t>
  </si>
  <si>
    <t>191</t>
  </si>
  <si>
    <t>766660001</t>
  </si>
  <si>
    <t>Montáž dveřních křídel dřevěných nebo plastových otevíravých do ocelové zárubně povrchově upravených jednokřídlových, šířky do 800 mm</t>
  </si>
  <si>
    <t>-1299860802</t>
  </si>
  <si>
    <t>192</t>
  </si>
  <si>
    <t>611620-5</t>
  </si>
  <si>
    <t>dveře jednokřídlé voštinové povrch laminátový plné 800x1970-2100mm</t>
  </si>
  <si>
    <t>-800394611</t>
  </si>
  <si>
    <t>193</t>
  </si>
  <si>
    <t>611620-7</t>
  </si>
  <si>
    <t>dveře jednokřídlé voštinové povrch laminátový plné 700x1970-2100mm</t>
  </si>
  <si>
    <t>356835097</t>
  </si>
  <si>
    <t>194</t>
  </si>
  <si>
    <t>611620-8</t>
  </si>
  <si>
    <t>1411656919</t>
  </si>
  <si>
    <t>195</t>
  </si>
  <si>
    <t>766660002</t>
  </si>
  <si>
    <t>Montáž dveřních křídel dřevěných nebo plastových otevíravých do ocelové zárubně povrchově upravených jednokřídlových, šířky přes 800 mm</t>
  </si>
  <si>
    <t>-481995782</t>
  </si>
  <si>
    <t>196</t>
  </si>
  <si>
    <t>611620-3</t>
  </si>
  <si>
    <t>dveře jednokřídlé voštinové povrch laminátový plné 900x1970-2100mm</t>
  </si>
  <si>
    <t>-2036149942</t>
  </si>
  <si>
    <t>197</t>
  </si>
  <si>
    <t>611620-4</t>
  </si>
  <si>
    <t>1020819805</t>
  </si>
  <si>
    <t>198</t>
  </si>
  <si>
    <t>611620-6</t>
  </si>
  <si>
    <t>2128011212</t>
  </si>
  <si>
    <t>199</t>
  </si>
  <si>
    <t>766660011</t>
  </si>
  <si>
    <t>Montáž dveřních křídel dřevěných nebo plastových otevíravých do ocelové zárubně povrchově upravených dvoukřídlových, šířky do 1450 mm</t>
  </si>
  <si>
    <t>550151299</t>
  </si>
  <si>
    <t>200</t>
  </si>
  <si>
    <t>611621-2</t>
  </si>
  <si>
    <t>dveře dvoukřídlé dřevotřískové povrch laminátový plné 1250x1970-2100mm</t>
  </si>
  <si>
    <t>375451827</t>
  </si>
  <si>
    <t>201</t>
  </si>
  <si>
    <t>766660012</t>
  </si>
  <si>
    <t>Montáž dveřních křídel dřevěných nebo plastových otevíravých do ocelové zárubně povrchově upravených dvoukřídlových, šířky přes 1450 mm</t>
  </si>
  <si>
    <t>318270497</t>
  </si>
  <si>
    <t>202</t>
  </si>
  <si>
    <t>611608-1</t>
  </si>
  <si>
    <t>dveře dvoukřídlé dřevotřískové skládací povrch fóliový částečně prosklené 1850x1970-2100mm</t>
  </si>
  <si>
    <t>1886788250</t>
  </si>
  <si>
    <t>203</t>
  </si>
  <si>
    <t>998766102</t>
  </si>
  <si>
    <t>Přesun hmot pro konstrukce truhlářské stanovený z hmotnosti přesunovaného materiálu vodorovná dopravní vzdálenost do 50 m základní v objektech výšky přes 6 do 12 m</t>
  </si>
  <si>
    <t>392796277</t>
  </si>
  <si>
    <t>767</t>
  </si>
  <si>
    <t>Konstrukce zámečnické</t>
  </si>
  <si>
    <t>204</t>
  </si>
  <si>
    <t>767-01</t>
  </si>
  <si>
    <t>Montáž oken s izolačními skly z hliníkových nebo ocelových profilů na polyuretanovou pěnu s trojskly otevíravých do zdiva, plochy přes 0,6 do 1,5 m2</t>
  </si>
  <si>
    <t>864963470</t>
  </si>
  <si>
    <t>205</t>
  </si>
  <si>
    <t>767-02</t>
  </si>
  <si>
    <t>-839747857</t>
  </si>
  <si>
    <t>206</t>
  </si>
  <si>
    <t>767-03</t>
  </si>
  <si>
    <t>939574323</t>
  </si>
  <si>
    <t>207</t>
  </si>
  <si>
    <t>767-04</t>
  </si>
  <si>
    <t>-925932265</t>
  </si>
  <si>
    <t>208</t>
  </si>
  <si>
    <t>767-05</t>
  </si>
  <si>
    <t>-113619320</t>
  </si>
  <si>
    <t>209</t>
  </si>
  <si>
    <t>767-06</t>
  </si>
  <si>
    <t>-321268584</t>
  </si>
  <si>
    <t>210</t>
  </si>
  <si>
    <t>767-07</t>
  </si>
  <si>
    <t>-801932339</t>
  </si>
  <si>
    <t>211</t>
  </si>
  <si>
    <t>767-08</t>
  </si>
  <si>
    <t>Montáž a dodávka hliníkového dvoudílného okna 2000x2050, viz. specifikace O8</t>
  </si>
  <si>
    <t>-1895008610</t>
  </si>
  <si>
    <t>212</t>
  </si>
  <si>
    <t>767-Z1</t>
  </si>
  <si>
    <t>Montáž a dodávka madla do schodišťového prostoru, dle specifikace Z1</t>
  </si>
  <si>
    <t>-1501676881</t>
  </si>
  <si>
    <t>213</t>
  </si>
  <si>
    <t>767-Z2</t>
  </si>
  <si>
    <t>Montáž a dodávka ocelového schodišťového zábradlí dle specifikace Z2</t>
  </si>
  <si>
    <t>-646526393</t>
  </si>
  <si>
    <t>214</t>
  </si>
  <si>
    <t>767-Z3</t>
  </si>
  <si>
    <t>Montáž a dodávka ocelového venkovního schodišťového zábradlí dle specifikace Z3</t>
  </si>
  <si>
    <t>1186561047</t>
  </si>
  <si>
    <t>215</t>
  </si>
  <si>
    <t>767-Z4</t>
  </si>
  <si>
    <t>Montáž a dodávka ocelové dělící stěny v nářaďovně, dle specifikace Z4</t>
  </si>
  <si>
    <t>-248089481</t>
  </si>
  <si>
    <t>216</t>
  </si>
  <si>
    <t>767316311</t>
  </si>
  <si>
    <t>Montáž světlíků bodových přes 1 do 1,5 m2</t>
  </si>
  <si>
    <t>1170763831</t>
  </si>
  <si>
    <t>217</t>
  </si>
  <si>
    <t>56245353-O9</t>
  </si>
  <si>
    <t>světlík bodový třívrstvá kopule, manžeta v 150mm 1,2x1,2m</t>
  </si>
  <si>
    <t>-584584020</t>
  </si>
  <si>
    <t>218</t>
  </si>
  <si>
    <t>998767102</t>
  </si>
  <si>
    <t>Přesun hmot pro zámečnické konstrukce stanovený z hmotnosti přesunovaného materiálu vodorovná dopravní vzdálenost do 50 m základní v objektech výšky přes 6 do 12 m</t>
  </si>
  <si>
    <t>-903865813</t>
  </si>
  <si>
    <t>771</t>
  </si>
  <si>
    <t>Podlahy z dlaždic</t>
  </si>
  <si>
    <t>219</t>
  </si>
  <si>
    <t>771111011</t>
  </si>
  <si>
    <t>Příprava podkladu před provedením dlažby vysátí podlah</t>
  </si>
  <si>
    <t>79709537</t>
  </si>
  <si>
    <t>"viz položka 771574416" 169,758</t>
  </si>
  <si>
    <t>220</t>
  </si>
  <si>
    <t>771121011</t>
  </si>
  <si>
    <t>Příprava podkladu před provedením dlažby nátěr penetrační na podlahu</t>
  </si>
  <si>
    <t>1092911201</t>
  </si>
  <si>
    <t>221</t>
  </si>
  <si>
    <t>771591112</t>
  </si>
  <si>
    <t>Izolace podlahy pod dlažbu nátěrem nebo stěrkou ve dvou vrstvách</t>
  </si>
  <si>
    <t>1112012013</t>
  </si>
  <si>
    <t>771574416</t>
  </si>
  <si>
    <t>Montáž podlah z dlaždic keramických lepených cementovým flexibilním lepidlem hladkých, tloušťky do 10 mm přes 9 do 12 ks/m2</t>
  </si>
  <si>
    <t>-908748571</t>
  </si>
  <si>
    <t>223</t>
  </si>
  <si>
    <t>59761121</t>
  </si>
  <si>
    <t>dlažba keramická slinutá mrazuvzdorná R9 povrch hladký/matný tl do 10mm přes 9 do 12ks/m2</t>
  </si>
  <si>
    <t>1889392261</t>
  </si>
  <si>
    <t>138,284*1,1 'Přepočtené koeficientem množství</t>
  </si>
  <si>
    <t>224</t>
  </si>
  <si>
    <t>59761265</t>
  </si>
  <si>
    <t>dlažba keramická slinutá mrazuvzdorná R10/B povrch hladký/matný tl přes 10 do 15mm přes 9 do 12ks/m2</t>
  </si>
  <si>
    <t>-193395975</t>
  </si>
  <si>
    <t>31,501*1,1 'Přepočtené koeficientem množství</t>
  </si>
  <si>
    <t>225</t>
  </si>
  <si>
    <t>998771102</t>
  </si>
  <si>
    <t>Přesun hmot pro podlahy z dlaždic stanovený z hmotnosti přesunovaného materiálu vodorovná dopravní vzdálenost do 50 m základní v objektech výšky přes 6 do 12 m</t>
  </si>
  <si>
    <t>797661438</t>
  </si>
  <si>
    <t>775</t>
  </si>
  <si>
    <t>Podlahy skládané</t>
  </si>
  <si>
    <t>226</t>
  </si>
  <si>
    <t>7755300-R01</t>
  </si>
  <si>
    <t>Montáž podlah palubkových masivních s tmelením a broušením, bez povrchové úpravy a olištování s podkladem z OSB desek, šířky palubky přes 120 do 135 mm šroubovaných</t>
  </si>
  <si>
    <t>-646602765</t>
  </si>
  <si>
    <t>227</t>
  </si>
  <si>
    <t>611980-R01</t>
  </si>
  <si>
    <t>palubky podlahové borovice tl 28mm A/B</t>
  </si>
  <si>
    <t>-568416068</t>
  </si>
  <si>
    <t>296,36*1,08 'Přepočtené koeficientem množství</t>
  </si>
  <si>
    <t>228</t>
  </si>
  <si>
    <t>775413310</t>
  </si>
  <si>
    <t>Montáž podlahového soklíku nebo lišty obvodové (soklové) dřevěné bez základního nátěru soklíku ze dřeva tvrdého nebo měkkého, v přírodní barvě přibíjeného, s přetmelením</t>
  </si>
  <si>
    <t>-790709040</t>
  </si>
  <si>
    <t>"tělocvična 003" (23,9+12,4)*2</t>
  </si>
  <si>
    <t>229</t>
  </si>
  <si>
    <t>61418155</t>
  </si>
  <si>
    <t>lišta soklová dřevěná š 15.0 mm, h 60.0 mm</t>
  </si>
  <si>
    <t>-2088257066</t>
  </si>
  <si>
    <t>72,6*1,08 'Přepočtené koeficientem množství</t>
  </si>
  <si>
    <t>230</t>
  </si>
  <si>
    <t>775591197</t>
  </si>
  <si>
    <t>Ostatní prvky pro plovoucí podlahy montáž parozábrany se samolepícím proužkem</t>
  </si>
  <si>
    <t>1073973246</t>
  </si>
  <si>
    <t>231</t>
  </si>
  <si>
    <t>61155363</t>
  </si>
  <si>
    <t>podložka izolační z pěnového PE s parozábranou 2mm na povrchu s LDPE fólií 0,1mm a samolepícím proužkem 15mm celková š 1,1m</t>
  </si>
  <si>
    <t>-1323804464</t>
  </si>
  <si>
    <t>232</t>
  </si>
  <si>
    <t>7755913-R01</t>
  </si>
  <si>
    <t>Skládané podlahy - ostatní práce lakování jednotlivé operace základní lak</t>
  </si>
  <si>
    <t>1853814742</t>
  </si>
  <si>
    <t>233</t>
  </si>
  <si>
    <t>775591313</t>
  </si>
  <si>
    <t>Skládané podlahy - ostatní práce lakování jednotlivé operace vrchní lak pro vysokou zátěž (sportovní prostory)</t>
  </si>
  <si>
    <t>712453391</t>
  </si>
  <si>
    <t>234</t>
  </si>
  <si>
    <t>775591316</t>
  </si>
  <si>
    <t>Skládané podlahy - ostatní práce lakování jednotlivé operace mezibroušení mezi vrstvami laku</t>
  </si>
  <si>
    <t>-1887293635</t>
  </si>
  <si>
    <t>235</t>
  </si>
  <si>
    <t>998775102</t>
  </si>
  <si>
    <t>Přesun hmot pro podlahy skládané stanovený z hmotnosti přesunovaného materiálu vodorovná dopravní vzdálenost do 50 m základní v objektech výšky přes 6 do 12 m</t>
  </si>
  <si>
    <t>-1749449964</t>
  </si>
  <si>
    <t>776</t>
  </si>
  <si>
    <t>Podlahy povlakové</t>
  </si>
  <si>
    <t>236</t>
  </si>
  <si>
    <t>776111112</t>
  </si>
  <si>
    <t>Příprava podkladu povlakových podlah a stěn broušení podlah nového podkladu betonového</t>
  </si>
  <si>
    <t>-312178074</t>
  </si>
  <si>
    <t>"viz položka 776221111" 108,3</t>
  </si>
  <si>
    <t>237</t>
  </si>
  <si>
    <t>776111311</t>
  </si>
  <si>
    <t>Příprava podkladu povlakových podlah a stěn vysátí podlah</t>
  </si>
  <si>
    <t>888268960</t>
  </si>
  <si>
    <t>238</t>
  </si>
  <si>
    <t>776221111</t>
  </si>
  <si>
    <t>Montáž podlahovin z PVC lepením standardním lepidlem z pásů</t>
  </si>
  <si>
    <t>707218846</t>
  </si>
  <si>
    <t>239</t>
  </si>
  <si>
    <t>28411105</t>
  </si>
  <si>
    <t>PVC vinyl heterogenní zátěžový akustický tl 3,35mm, nášlapná vrstva 0,65mm, hořlavost Bfl-s1, smykové tření µ &gt;=0,5, třída zátěže 34/42, útlum 19dB, otlak 0,08</t>
  </si>
  <si>
    <t>-1119177948</t>
  </si>
  <si>
    <t>108,297*1,1 'Přepočtené koeficientem množství</t>
  </si>
  <si>
    <t>240</t>
  </si>
  <si>
    <t>776411111</t>
  </si>
  <si>
    <t>Montáž soklíků lepením obvodových, výšky do 80 mm</t>
  </si>
  <si>
    <t>1613250902</t>
  </si>
  <si>
    <t>"102" (8,85+6,1)*2</t>
  </si>
  <si>
    <t>"103" (8,86+6,13)*2</t>
  </si>
  <si>
    <t>241</t>
  </si>
  <si>
    <t>28411001</t>
  </si>
  <si>
    <t>lišta soklová PVC 9,7x58mm</t>
  </si>
  <si>
    <t>-433142485</t>
  </si>
  <si>
    <t>59,88*1,02 'Přepočtené koeficientem množství</t>
  </si>
  <si>
    <t>242</t>
  </si>
  <si>
    <t>998776102</t>
  </si>
  <si>
    <t>Přesun hmot pro podlahy povlakové stanovený z hmotnosti přesunovaného materiálu vodorovná dopravní vzdálenost do 50 m základní v objektech výšky přes 6 do 12 m</t>
  </si>
  <si>
    <t>-1918409807</t>
  </si>
  <si>
    <t>781</t>
  </si>
  <si>
    <t>Dokončovací práce - obklady</t>
  </si>
  <si>
    <t>243</t>
  </si>
  <si>
    <t>781121011</t>
  </si>
  <si>
    <t>Příprava podkladu před provedením obkladu nátěr penetrační na stěnu</t>
  </si>
  <si>
    <t>1493268257</t>
  </si>
  <si>
    <t>"viz položka 781472219)" 111,43</t>
  </si>
  <si>
    <t>244</t>
  </si>
  <si>
    <t>781131112</t>
  </si>
  <si>
    <t>Izolace stěny pod obklad izolace nátěrem nebo stěrkou ve dvou vrstvách</t>
  </si>
  <si>
    <t>208812211</t>
  </si>
  <si>
    <t>"008" (3,27+1,87)*2*2,1</t>
  </si>
  <si>
    <t>"011" (2,5+1,87)*2*2,1</t>
  </si>
  <si>
    <t>245</t>
  </si>
  <si>
    <t>781472219</t>
  </si>
  <si>
    <t>Montáž keramických obkladů stěn lepených cementovým flexibilním lepidlem hladkých přes 22 do 25 ks/m2</t>
  </si>
  <si>
    <t>-38168747</t>
  </si>
  <si>
    <t>"005" (1,9+1,4)*2*1,5-(0,8*1,5)</t>
  </si>
  <si>
    <t>"006" (1,35+0,95)*2*1,5-(0,8*1,5)</t>
  </si>
  <si>
    <t>"007" (1,35+0,95)*2*1,5-(0,8*1,5)</t>
  </si>
  <si>
    <t>"009" (4,1+1,63)*2*1,5-(0,8*1,5*4)</t>
  </si>
  <si>
    <t>"013" (3,4+1,3)*2*1,5-(0,9*1,5*3)</t>
  </si>
  <si>
    <t>"014" (1,5+1,1)*2*1,5-(0,8*1,5)</t>
  </si>
  <si>
    <t>"015" (1,5+1,1)*2*1,5-(0,8*1,5)</t>
  </si>
  <si>
    <t>"016" (2,35+2,2)*2*1,5-(1,0*1,5)</t>
  </si>
  <si>
    <t>"102" 1,5*1,2</t>
  </si>
  <si>
    <t>"103" 1,5*1,2</t>
  </si>
  <si>
    <t>246</t>
  </si>
  <si>
    <t>59761714</t>
  </si>
  <si>
    <t>obklad keramický nemrazuvzdorný povrch hladký/matný tl do 10mm přes 22 do 25ks/m2</t>
  </si>
  <si>
    <t>1260992684</t>
  </si>
  <si>
    <t>111,432*1,1 'Přepočtené koeficientem množství</t>
  </si>
  <si>
    <t>247</t>
  </si>
  <si>
    <t>998781102</t>
  </si>
  <si>
    <t>Přesun hmot pro obklady keramické stanovený z hmotnosti přesunovaného materiálu vodorovná dopravní vzdálenost do 50 m základní v objektech výšky přes 6 do 12 m</t>
  </si>
  <si>
    <t>-140410431</t>
  </si>
  <si>
    <t>783</t>
  </si>
  <si>
    <t>Dokončovací práce - nátěry</t>
  </si>
  <si>
    <t>248</t>
  </si>
  <si>
    <t>783138213</t>
  </si>
  <si>
    <t>Lakovací nátěr truhlářských konstrukcí dvojnásobný s mezibroušením epoxidový</t>
  </si>
  <si>
    <t>290734459</t>
  </si>
  <si>
    <t>784</t>
  </si>
  <si>
    <t>Dokončovací práce - malby a tapety</t>
  </si>
  <si>
    <t>249</t>
  </si>
  <si>
    <t>784181101</t>
  </si>
  <si>
    <t>Penetrace podkladu jednonásobná základní akrylátová bezbarvá v místnostech výšky do 3,80 m</t>
  </si>
  <si>
    <t>-1968947451</t>
  </si>
  <si>
    <t>250</t>
  </si>
  <si>
    <t>784221101</t>
  </si>
  <si>
    <t>Malby z malířských směsí otěruvzdorných za sucha dvojnásobné, bílé za sucha otěruvzdorné dobře v místnostech výšky do 3,80 m</t>
  </si>
  <si>
    <t>428034673</t>
  </si>
  <si>
    <t>D1.4.a - Zdravotechnické instalace</t>
  </si>
  <si>
    <t>Ondřej Zikán</t>
  </si>
  <si>
    <t xml:space="preserve">    8 - Trubní vedení</t>
  </si>
  <si>
    <t>721 - Zdravotechnika - vnitřní kanalizace</t>
  </si>
  <si>
    <t>722 - Zdravotechnika - vnitřní vodovod</t>
  </si>
  <si>
    <t>725 - Zdravotechnika - zařizovací předměty</t>
  </si>
  <si>
    <t>726 - Zdravotechnika - předstěnové instalace</t>
  </si>
  <si>
    <t xml:space="preserve">    02 - Venkovní sítě</t>
  </si>
  <si>
    <t xml:space="preserve">    732 - Ústřední vytápění - strojovny</t>
  </si>
  <si>
    <t xml:space="preserve">    734 - Ústřední vytápění - armatury</t>
  </si>
  <si>
    <t>HZS - Hodinové zúčtovací sazby</t>
  </si>
  <si>
    <t>Ostatní - Ostatní náklady</t>
  </si>
  <si>
    <t>131251101</t>
  </si>
  <si>
    <t>Hloubení jam do 15 m3 nezapažených v hornině tř. 3 při překopech inženýrských sítí</t>
  </si>
  <si>
    <t>132202102</t>
  </si>
  <si>
    <t>Hloubení rýh š do 600 mm v nesoudržných horninách tř. 3</t>
  </si>
  <si>
    <t>130*0,6*1,5</t>
  </si>
  <si>
    <t>Součet</t>
  </si>
  <si>
    <t>161101101</t>
  </si>
  <si>
    <t>Svislé přemístění výkopku z horniny tř. 1 až 4 hl výkopu do 2,5 m</t>
  </si>
  <si>
    <t>90+117</t>
  </si>
  <si>
    <t>162701105</t>
  </si>
  <si>
    <t>Vodorovné přemístění do 10000 m výkopku z horniny tř. 1 až 4</t>
  </si>
  <si>
    <t>171201201</t>
  </si>
  <si>
    <t>Uložení sypaniny na skládky</t>
  </si>
  <si>
    <t>171201202</t>
  </si>
  <si>
    <t>Skladné</t>
  </si>
  <si>
    <t>583312000</t>
  </si>
  <si>
    <t>kamenivo těžené - obsypový a podsypový materiál - velikost zrn do 15mm</t>
  </si>
  <si>
    <t>110*1,8</t>
  </si>
  <si>
    <t>174101101</t>
  </si>
  <si>
    <t>Zásyp jam, šachet rýh nebo kolem objektů sypaninou se zhutněním - původní navážkou</t>
  </si>
  <si>
    <t>207-50</t>
  </si>
  <si>
    <t>175101101</t>
  </si>
  <si>
    <t>Obsyp, podsyp potrubí a objektů bez prohození sypaniny z hornin tř. 1 až 4 uloženým do 3 m od kraje výkopu</t>
  </si>
  <si>
    <t>(130*0,6*0,5)+10</t>
  </si>
  <si>
    <t>180404111</t>
  </si>
  <si>
    <t>Založení trávníku výsevem na vrstvě zeminy</t>
  </si>
  <si>
    <t>005724100</t>
  </si>
  <si>
    <t>osivo směs travní parková</t>
  </si>
  <si>
    <t>kg</t>
  </si>
  <si>
    <t>200*0,1</t>
  </si>
  <si>
    <t>181151311</t>
  </si>
  <si>
    <t>Plošná úprava terénu přes 500 m2 zemina tř 1 až 4 nerovnosti do 100 mm v rovinně a svahu do 1:5</t>
  </si>
  <si>
    <t>Trubní vedení</t>
  </si>
  <si>
    <t>894812315</t>
  </si>
  <si>
    <t>Revizní a čistící šachta z PP typ DN 600/200 šachtové dno průtočné</t>
  </si>
  <si>
    <t>894812332</t>
  </si>
  <si>
    <t>Revizní a čistící šachta z PP DN 600 šachtová roura korugovaná světlé hloubky 2000 mm</t>
  </si>
  <si>
    <t>894812339</t>
  </si>
  <si>
    <t>Příplatek k rourám revizní a čistící šachty z PP DN 600 za uříznutí šachtové roury</t>
  </si>
  <si>
    <t>894812358</t>
  </si>
  <si>
    <t>Revizní a čistící šachta z PP DN 600 poklop litinový do 12,5 t s betonovým prstencem a adaptérem</t>
  </si>
  <si>
    <t>pc.K01</t>
  </si>
  <si>
    <t>Propojení na stávající kanalizaci - odpadní jímku</t>
  </si>
  <si>
    <t>28613598.1</t>
  </si>
  <si>
    <t>potrubí dvouvrstvé PE100 s 10% signalizační vrstvou SDR 11 32x3 včetně tvarovek a montáže</t>
  </si>
  <si>
    <t>721</t>
  </si>
  <si>
    <t>Zdravotechnika - vnitřní kanalizace</t>
  </si>
  <si>
    <t>721173317</t>
  </si>
  <si>
    <t>Potrubí kanalizační plastové dešťové systém KG DN 160</t>
  </si>
  <si>
    <t>721173317.1</t>
  </si>
  <si>
    <t>Potrubí kanalizační plastové dešťové systém KG DN 200</t>
  </si>
  <si>
    <t>721173401</t>
  </si>
  <si>
    <t>Potrubí kanalizační plastové svodné systém PVC DN 110</t>
  </si>
  <si>
    <t>721173402</t>
  </si>
  <si>
    <t>Potrubí kanalizační plastové svodné systém PVC DN 125</t>
  </si>
  <si>
    <t>721173403</t>
  </si>
  <si>
    <t>Potrubí kanalizační plastové svodné systém PVC DN 160</t>
  </si>
  <si>
    <t>721173404.1</t>
  </si>
  <si>
    <t>Potrubí kanalizační plastové svodné systém PVC DN 200</t>
  </si>
  <si>
    <t>721174025</t>
  </si>
  <si>
    <t>Potrubí kanalizační z PP odpadní DN 110</t>
  </si>
  <si>
    <t>721174042</t>
  </si>
  <si>
    <t>Potrubí kanalizační z PP připojovací DN 40</t>
  </si>
  <si>
    <t>721174043</t>
  </si>
  <si>
    <t>Potrubí kanalizační z PP připojovací DN 50</t>
  </si>
  <si>
    <t>721174045</t>
  </si>
  <si>
    <t>Potrubí kanalizační z PP připojovací DN 110</t>
  </si>
  <si>
    <t>721174063</t>
  </si>
  <si>
    <t>Potrubí kanalizační z PP větrací systém DN 110</t>
  </si>
  <si>
    <t>721194104</t>
  </si>
  <si>
    <t>Vyvedení a upevnění odpadních výpustek DN 32 a DN 40</t>
  </si>
  <si>
    <t>721194105</t>
  </si>
  <si>
    <t>Vyvedení a upevnění odpadních výpustek DN 50</t>
  </si>
  <si>
    <t>721194109</t>
  </si>
  <si>
    <t>Vyvedení a upevnění odpadních výpustek DN 100</t>
  </si>
  <si>
    <t>721211422</t>
  </si>
  <si>
    <t>Vpusť podlahová se svislým odtokem DN 110 mřížka nerez 138x138</t>
  </si>
  <si>
    <t>721242106</t>
  </si>
  <si>
    <t>Lapač střešních splavenin z PP se zápachovou klapkou a lapacím košem DN 125</t>
  </si>
  <si>
    <t>721273153</t>
  </si>
  <si>
    <t>Hlavice ventilační polypropylen PP DN 110</t>
  </si>
  <si>
    <t>721290112</t>
  </si>
  <si>
    <t>Zkouška těsnosti potrubí kanalizace vodou do DN 200</t>
  </si>
  <si>
    <t>721XK101.1</t>
  </si>
  <si>
    <t>Nálevka se suchou zápachovou uzávěrkou DN32 - kuličkou</t>
  </si>
  <si>
    <t>721XK101.2</t>
  </si>
  <si>
    <t>Zápachový uzávěr DN40 se svislou přípojkou DN32 k odvodu kondenzátu se svislým napojením zásuvné trubice, s doplňkovým mechanickým zápachovým uzávěrem (kulička) , s čistícím otvorem a zátkou</t>
  </si>
  <si>
    <t>721XK101.3</t>
  </si>
  <si>
    <t>Vtok se zápachovou zátkou - kuličkou - DN32 pro myčku a pračku s výtokem vody pro napojení zapuštěný ve stěně</t>
  </si>
  <si>
    <t>721XK103</t>
  </si>
  <si>
    <t>Zátkování hrdla potrubí kanalizačního</t>
  </si>
  <si>
    <t>721XK104</t>
  </si>
  <si>
    <t>Čistící kus na odpaadním potrubí PP 110</t>
  </si>
  <si>
    <t>722</t>
  </si>
  <si>
    <t>Zdravotechnika - vnitřní vodovod</t>
  </si>
  <si>
    <t>722130234</t>
  </si>
  <si>
    <t>Potrubí vodovodní ocelové závitové pozinkované svařované běžné DN 32</t>
  </si>
  <si>
    <t>722130235</t>
  </si>
  <si>
    <t>Potrubí vodovodní ocelové závitové pozinkované svařované běžné DN 40</t>
  </si>
  <si>
    <t>722131915</t>
  </si>
  <si>
    <t>Potrubí pozinkované závitové vsazení odbočky do potrubí DN 40</t>
  </si>
  <si>
    <t>722173407</t>
  </si>
  <si>
    <t>Potrubí z plastových trubek z vícevrstvého polyethylenu (PE-Xc/Al/PE-Xc) spojované lisováním PN 10 do 70°C D 63/4,5</t>
  </si>
  <si>
    <t>1490325368</t>
  </si>
  <si>
    <t>722174002</t>
  </si>
  <si>
    <t>Potrubí vodovodní plastové PPR svar polyfuze PN 16 D 20 x 2,8 mm</t>
  </si>
  <si>
    <t>722174003</t>
  </si>
  <si>
    <t>Potrubí vodovodní plastové PPR svar polyfuze PN 16 D 25 x 3,5 mm</t>
  </si>
  <si>
    <t>722174004</t>
  </si>
  <si>
    <t>Potrubí vodovodní plastové PPR svar polyfuze PN 16 D 32 x 4,4 mm</t>
  </si>
  <si>
    <t>722174005</t>
  </si>
  <si>
    <t>Potrubí vodovodní plastové PPR svar polyfuze PN 16 D 40 x 5,5 mm</t>
  </si>
  <si>
    <t>722174006</t>
  </si>
  <si>
    <t>Potrubí vodovodní plastové PPR svar polyfuze PN 16 D 50 x 6,9 mm</t>
  </si>
  <si>
    <t>722174007</t>
  </si>
  <si>
    <t>Potrubí vodovodní plastové PPR svar polyfuze PN 16 D 63 x 8,6 mm</t>
  </si>
  <si>
    <t>722181113</t>
  </si>
  <si>
    <t>Ochrana vodovodního potrubí plstěnými pásy do DN 25 mm</t>
  </si>
  <si>
    <t>722181221</t>
  </si>
  <si>
    <t>Ochrana vodovodního potrubí přilepenými tepelně izolačními trubicemi z PE tl do 10 mm DN do 22 mm</t>
  </si>
  <si>
    <t>722181222</t>
  </si>
  <si>
    <t>Ochrana vodovodního potrubí přilepenými tepelně izolačními trubicemi z PE tl do 10 mm DN do 42 mm</t>
  </si>
  <si>
    <t>722181223</t>
  </si>
  <si>
    <t>Ochrana vodovodního potrubí přilepenými termoizolačními trubicemi z PE tl do 10 mm DN do 63 mm</t>
  </si>
  <si>
    <t>722181231</t>
  </si>
  <si>
    <t>Ochrana vodovodního potrubí přilepenými tepelně izolačními trubicemi z PE tl do 15 mm DN do 22 mm</t>
  </si>
  <si>
    <t>722181252</t>
  </si>
  <si>
    <t>Ochrana vodovodního potrubí přilepenými tepelně izolačními trubicemi z PE tl do 25 mm DN do 42 mm</t>
  </si>
  <si>
    <t>722220151</t>
  </si>
  <si>
    <t>Nástěnka závitová plastová PPR PN 16 DN 16 x G 1/2</t>
  </si>
  <si>
    <t>722220231</t>
  </si>
  <si>
    <t>Přechodka dGK PPR PN 20 D 20 x G 1/2 s kovovým vnitřním závitem</t>
  </si>
  <si>
    <t>722220232</t>
  </si>
  <si>
    <t>Přechodka dGK PPR PN 20 D 25 x G 3/4 s kovovým vnitřním závitem</t>
  </si>
  <si>
    <t>722220233</t>
  </si>
  <si>
    <t>Přechodka PPR PN 20 D 32 x G 1 s kovovým vnitřním závitem</t>
  </si>
  <si>
    <t>722220234</t>
  </si>
  <si>
    <t>Přechodka dGK PPR PN 20 D 40 x G 5/4 s kovovým vnitřním závitem</t>
  </si>
  <si>
    <t>722220235</t>
  </si>
  <si>
    <t>Přechodka dGK PPR PN 20 D 50 x G 6/4 s kovovým vnitřním závitem</t>
  </si>
  <si>
    <t>722220236</t>
  </si>
  <si>
    <t>Přechodka dGK PPR PN 20 D 63 x G 2 s kovovým vnitřním závitem</t>
  </si>
  <si>
    <t>722221134</t>
  </si>
  <si>
    <t>Ventil výtokový G 1/2 s jedním závitem</t>
  </si>
  <si>
    <t>722224115</t>
  </si>
  <si>
    <t>Kohout plnicí nebo vypouštěcí G 1/2 PN 10 s jedním závitem</t>
  </si>
  <si>
    <t>722224151</t>
  </si>
  <si>
    <t>Kulový kohout zahradní nezámrzný s vnějším závitem a páčkou PN 15, T 120°C G 3/4"</t>
  </si>
  <si>
    <t>722231074</t>
  </si>
  <si>
    <t>Ventil zpětný mosazný G 1 PN 10 do 110°C se dvěma závity</t>
  </si>
  <si>
    <t>722231076</t>
  </si>
  <si>
    <t>Ventil zpětný mosazný G 6/4 PN 10 do 110°C se dvěma závity</t>
  </si>
  <si>
    <t>722231141</t>
  </si>
  <si>
    <t>Ventil závitový pojistný rohový G 1 / 7 bar vč. zpětného ventilu ( otvírací tlak musí být upřesněn podle parametrů skutečně dodané technologie )</t>
  </si>
  <si>
    <t>722232123</t>
  </si>
  <si>
    <t>Kohout kulový přímý G 3/4 PN 42 do 185°C plnoprůtokový vnitřní závit</t>
  </si>
  <si>
    <t>722232124</t>
  </si>
  <si>
    <t>Kohout kulový přímý G 1 PN 42 do 185°C plnoprůtokový s koulí vnitřní závit</t>
  </si>
  <si>
    <t>722232125</t>
  </si>
  <si>
    <t>Kohout kulový přímý G 5/4 PN 42 do 185°C plnoprůtokový vnitřní závit</t>
  </si>
  <si>
    <t>722232126</t>
  </si>
  <si>
    <t>Kohout kulový přímý G 6/4 PN 42 do 185°C plnoprůtokový vnitřní závit</t>
  </si>
  <si>
    <t>722232127</t>
  </si>
  <si>
    <t>Kohout kulový přímý G 2 PN 42 do 185°C plnoprůtokový vnitřní závit</t>
  </si>
  <si>
    <t>722234265</t>
  </si>
  <si>
    <t>Filtr mosazný G 1 PN 16 do 120°C s 2x vnitřním závitem</t>
  </si>
  <si>
    <t>722250133</t>
  </si>
  <si>
    <t>Hydrantový systém s tvarově stálou hadicí D 25 x 30 m celoplechový ve skříni</t>
  </si>
  <si>
    <t>722262212</t>
  </si>
  <si>
    <t>Vodoměr závitový jednovtokový suchoběžný do 40°C G 1/2 x 110 mm Qn 1,5 m3/h horizontální</t>
  </si>
  <si>
    <t>722263206</t>
  </si>
  <si>
    <t>Vodoměr závitový jednovtokový suchoběžný do 100°C G 1/2 x 110 mm Qn 1,5 m3/h horizontální</t>
  </si>
  <si>
    <t>722290226</t>
  </si>
  <si>
    <t>Zkouška těsnosti vodovodního potrubí do DN 50</t>
  </si>
  <si>
    <t>722290234</t>
  </si>
  <si>
    <t>Proplach a dezinfekce vodovodního potrubí do DN 80</t>
  </si>
  <si>
    <t>722V01</t>
  </si>
  <si>
    <t>Vyvažovací a seřizovací armatura cirkulace teplé vody DN20, PN20, bez vypouštění</t>
  </si>
  <si>
    <t>722V02</t>
  </si>
  <si>
    <t>Termostatický třícestný ventil ohřevu teplé vody 6/4" 40-70 °C havarijní</t>
  </si>
  <si>
    <t>725</t>
  </si>
  <si>
    <t>Zdravotechnika - zařizovací předměty</t>
  </si>
  <si>
    <t>725111132</t>
  </si>
  <si>
    <t>Splachovač nádržkový plastový nízkopoložený nebo vysokopoložený</t>
  </si>
  <si>
    <t>725112021</t>
  </si>
  <si>
    <t>Klozet keramický závěsný na nosné stěny s hlubokým splachováním odpad vodorovný vč. klozetového sedátka</t>
  </si>
  <si>
    <t>725211601</t>
  </si>
  <si>
    <t>Umyvadlo keramické bílé šířky 500 mm bez krytu na sifon připevněné na stěnu šrouby vč. připojovací sady a zápachové uzávěrky</t>
  </si>
  <si>
    <t>725211603</t>
  </si>
  <si>
    <t>Umyvadlo keramické bílé šířky 600 mm bez krytu na sifon připevněné na stěnu šrouby vč. připojovací sady a zápachové uzávěrky</t>
  </si>
  <si>
    <t>725331111</t>
  </si>
  <si>
    <t>Výlevka bez výtokových armatur keramická závěsná se sklopnou plastovou mřížkou 500 mm</t>
  </si>
  <si>
    <t>725813111</t>
  </si>
  <si>
    <t>Ventil rohový bez připojovací trubičky nebo flexi hadičky G 1/2</t>
  </si>
  <si>
    <t>725821316</t>
  </si>
  <si>
    <t>Baterie dřezové nástěnné pákové s otáčivým plochým ústím a délkou ramínka 300 mm</t>
  </si>
  <si>
    <t>725822611</t>
  </si>
  <si>
    <t>Baterie umyvadlové stojánkové pákové bez výpusti</t>
  </si>
  <si>
    <t>725841311</t>
  </si>
  <si>
    <t>Baterie sprchová nástěnná pákové</t>
  </si>
  <si>
    <t>725980123</t>
  </si>
  <si>
    <t>Revizní dvířka plechová magnetická 300mm x 300mm k čistícím kusům</t>
  </si>
  <si>
    <t>726</t>
  </si>
  <si>
    <t>Zdravotechnika - předstěnové instalace</t>
  </si>
  <si>
    <t>726131041</t>
  </si>
  <si>
    <t>Instalační předstěna - klozet závěsný v 1120 mm s ovládáním zepředu a volitelnou výškou instalace pro nejmenší wc</t>
  </si>
  <si>
    <t>726191001</t>
  </si>
  <si>
    <t>Zvukoizolační souprava pro zařizovací předměty</t>
  </si>
  <si>
    <t>726191002</t>
  </si>
  <si>
    <t>Souprava pro předstěnovou montáž</t>
  </si>
  <si>
    <t>02</t>
  </si>
  <si>
    <t>Venkovní sítě</t>
  </si>
  <si>
    <t>02X101</t>
  </si>
  <si>
    <t>Akumulační nádrž dešťových vod - 10m3 - dodávka a instalace</t>
  </si>
  <si>
    <t>02X102</t>
  </si>
  <si>
    <t>Revizní šachta PVC DN400 - kompletní sestavení - dodávka a instalace</t>
  </si>
  <si>
    <t>02X103</t>
  </si>
  <si>
    <t>Liniový odvodňovací žlad - kompletní sestavení - dodávka a instalace</t>
  </si>
  <si>
    <t>02X104</t>
  </si>
  <si>
    <t>Vsakovací blok - kompletní sestavení - dodávka a instalace</t>
  </si>
  <si>
    <t>02X105</t>
  </si>
  <si>
    <t>Čerpací šachta odpadních vod s kalovým čerpadlem - kompletní sestavení - dodávka a instalace</t>
  </si>
  <si>
    <t>732</t>
  </si>
  <si>
    <t>Ústřední vytápění - strojovny</t>
  </si>
  <si>
    <t>732ST01</t>
  </si>
  <si>
    <t>Nádoba tlaková expanzní membránová pro soustavy pitné vody 33l / 10bar vč. připojovacího členu 3/4" se zpětnou klapkou</t>
  </si>
  <si>
    <t>732ST02</t>
  </si>
  <si>
    <t>Montáž nádoby tlakové expanzní</t>
  </si>
  <si>
    <t>732ST03</t>
  </si>
  <si>
    <t>Cirkulační čerpadlo DN 25, Qn=0,5m3/hod vč. uvedení do provozu a spínacích hodin</t>
  </si>
  <si>
    <t>732429111</t>
  </si>
  <si>
    <t>Montáž čerpadla oběhového spirálního DN 25 do potrubí</t>
  </si>
  <si>
    <t>sada</t>
  </si>
  <si>
    <t>734</t>
  </si>
  <si>
    <t>Ústřední vytápění - armatury</t>
  </si>
  <si>
    <t>734411101</t>
  </si>
  <si>
    <t>Teploměr technický s pevným stonkem a jímkou zadní připojení průměr 63 mm délky 50 mm včetně jímky</t>
  </si>
  <si>
    <t>734421112</t>
  </si>
  <si>
    <t>Tlakoměr s pevným stonkem a zpětnou klapkou tlak 0-16 bar průměr 63 mm zadní připojení včetně jímky</t>
  </si>
  <si>
    <t>HZS</t>
  </si>
  <si>
    <t>Hodinové zúčtovací sazby</t>
  </si>
  <si>
    <t>HZS1292</t>
  </si>
  <si>
    <t>Hodinová zúčtovací sazba stavební dělník</t>
  </si>
  <si>
    <t>hod</t>
  </si>
  <si>
    <t>262144</t>
  </si>
  <si>
    <t>HZS1312</t>
  </si>
  <si>
    <t>Hodinová zúčtovací sazba omítkář - štukatér</t>
  </si>
  <si>
    <t>HZS2311</t>
  </si>
  <si>
    <t>Hodinová zúčtovací sazba malíř, natěrač, lakýrník</t>
  </si>
  <si>
    <t>HZS3112</t>
  </si>
  <si>
    <t>Hodinová zúčtovací sazba montér potrubí odborný</t>
  </si>
  <si>
    <t>HZS3122</t>
  </si>
  <si>
    <t>Hodinová zúčtovací sazba montér ocelových konstrukcí odborný</t>
  </si>
  <si>
    <t>HZS3132</t>
  </si>
  <si>
    <t>Hodinová zúčtovací sazba elektromontér NN odborný</t>
  </si>
  <si>
    <t>Ostatní</t>
  </si>
  <si>
    <t>Ostatní náklady</t>
  </si>
  <si>
    <t>0007510001</t>
  </si>
  <si>
    <t>Doprava na místo stavby a ostatní režijní náklady</t>
  </si>
  <si>
    <t>h</t>
  </si>
  <si>
    <t>0007510002</t>
  </si>
  <si>
    <t>Spojovací, těsnící, montážní materiál, pomocné atypické ocelové konstrukce, třmeny, objímky, závěsy, apod.</t>
  </si>
  <si>
    <t>0007510003</t>
  </si>
  <si>
    <t>Pomocné zařízení při montáži zařízení výšky do 3 m ( lešení, přenosná mobilní plošina atd.) vč. jeho montáže a demontáže</t>
  </si>
  <si>
    <t>D1.4.c - Vzduchotechnika</t>
  </si>
  <si>
    <t>ZŠ Tuklaty</t>
  </si>
  <si>
    <t>Ing. Jiří Rýdl</t>
  </si>
  <si>
    <t xml:space="preserve">D1 - </t>
  </si>
  <si>
    <t>D2 - OSTATNÍ</t>
  </si>
  <si>
    <t>D1</t>
  </si>
  <si>
    <t>1.001</t>
  </si>
  <si>
    <t xml:space="preserve">Vzduchotechnická jednotka v podstropním provedení P: 875m3/h, 300Pa O: 875m3/h, 300Pa, filtrace M5, protiproudý rekuperátor s obtokem, vodní ohřívač, jednotka včetně směšovacího uzlu se čtyřcestným směšovacím ventilem a čerpadlem, včetně kompletního systému měření a regulace a nástěnného ovladače s dotykovým displejem, oživení a zprovoznění_x000d_
Přívodní část je ve složení : pružná manžeta, filtr M5, protiproudý rekuperační výměník s obtokem, účinnost zimní 89%, účinnost letní 7%, výkon výměníku zimní 10,3kW,  výkon výměníku letní  1,4kW,  vodní ohřívač 50/40°C, výkon 4,1kW, ventilátor přívod Vp=870m/h,  300Pa, pružná manžeta_x000d_
Odvodní část je ve složení : pružná manžeta, filtr M5, protiproudý rekuperační výměník s obtokem, účinnost zimní 89%, účinnost letní 7%, výkon výměníku zimní 10,3kW,  výkon výměníku letní  1,4kW,  vodní ohřívač 50/40°C výkon 4,1kW, ventilátor odvod Vo=870m/h, 300Pa, pružná manžeta</t>
  </si>
  <si>
    <t>1.051</t>
  </si>
  <si>
    <t>Tlumič hluku buňkový 200x500x1000mm</t>
  </si>
  <si>
    <t>ks</t>
  </si>
  <si>
    <t>1.052</t>
  </si>
  <si>
    <t>Ohebný tlumič hluku pr. 250mm dl. 1m</t>
  </si>
  <si>
    <t>1.101</t>
  </si>
  <si>
    <t xml:space="preserve">Regulační klapka  těsná 600x200 se servopohonem 24V</t>
  </si>
  <si>
    <t>1.102</t>
  </si>
  <si>
    <t xml:space="preserve">Regulační klapka  200x200mm, ovládání ruční</t>
  </si>
  <si>
    <t>1.201</t>
  </si>
  <si>
    <t>Plastový talířivý ventil pro přívod pr. 160mm včetně zděře</t>
  </si>
  <si>
    <t>1.251</t>
  </si>
  <si>
    <t>Plastový talířivý ventil pro odvod pr. 125mm včetně zděře</t>
  </si>
  <si>
    <t>1.252</t>
  </si>
  <si>
    <t>Plastový talířivý ventil pro odvod pr. 160mm včetně zděře</t>
  </si>
  <si>
    <t>1.301</t>
  </si>
  <si>
    <t>Komfortní dveřní mřížka neprůhledná 400x100mm, oboustranné provedení, hliník, vč. připojovavího rámečku, provedení eloxovaný hliník</t>
  </si>
  <si>
    <t>1.501</t>
  </si>
  <si>
    <t>Protidešťová žaluzie 600x200mm, pozink se sítem 10x10mm, RAL dojasnit dle požadavku architekta a investora</t>
  </si>
  <si>
    <t>1.601</t>
  </si>
  <si>
    <t>Ohebná izolovaná hluktlumící hadice DN125mm /10m izolovná 25mm minerální vlnou s Al folií</t>
  </si>
  <si>
    <t>1.602</t>
  </si>
  <si>
    <t>Ohebná izolovaná hluktlumící hadice DN160mm /10m izolovná 25mm minerální vlnou s Al folií</t>
  </si>
  <si>
    <t>1.603</t>
  </si>
  <si>
    <t>Ohebná izolovaná hluktlumící hadice DN250mm /10m izolovná 25mm minerální vlnou s Al folií</t>
  </si>
  <si>
    <t>1.701</t>
  </si>
  <si>
    <t>Spiro potrubí pozink pr.160mm, 70%tv.</t>
  </si>
  <si>
    <t>bm</t>
  </si>
  <si>
    <t>1.702</t>
  </si>
  <si>
    <t>Spiro potrubí pozink pr.200mm, 60%tv.</t>
  </si>
  <si>
    <t>1.801</t>
  </si>
  <si>
    <t>Potrubí čtyřhranné skupiny I., 40% tvarovek</t>
  </si>
  <si>
    <t>1.901</t>
  </si>
  <si>
    <t xml:space="preserve">Tepelná izolace kaučuková  tl. 20mm s AL polepem - potrubí sání a výfuku</t>
  </si>
  <si>
    <t>D2</t>
  </si>
  <si>
    <t>OSTATNÍ</t>
  </si>
  <si>
    <t>Pol147</t>
  </si>
  <si>
    <t>Doprava a přesun hmot</t>
  </si>
  <si>
    <t>Pol148</t>
  </si>
  <si>
    <t>Lešení, manipulační technika</t>
  </si>
  <si>
    <t>Pol149</t>
  </si>
  <si>
    <t>Montážní, kotevní a závěsový materiál</t>
  </si>
  <si>
    <t>Pol150</t>
  </si>
  <si>
    <t>Spojovací a těsnící materiál</t>
  </si>
  <si>
    <t>Pol151</t>
  </si>
  <si>
    <t>Předávací dokumentace, dokumentace skutečného stavu</t>
  </si>
  <si>
    <t>Pol152</t>
  </si>
  <si>
    <t>Inženýrská činnost, technická příprava zakázky, kontrolní dny</t>
  </si>
  <si>
    <t>Pol153</t>
  </si>
  <si>
    <t>Zprovoznění, zaregulování</t>
  </si>
  <si>
    <t>D1.4.d - Vytápění</t>
  </si>
  <si>
    <t xml:space="preserve">    731 - Ústřední topení, kotelny</t>
  </si>
  <si>
    <t xml:space="preserve">    733 - Ústřední vytápění - rozvodné potrubí</t>
  </si>
  <si>
    <t xml:space="preserve">    735 - Ústřední vytápění - otopná tělesa</t>
  </si>
  <si>
    <t>713411121</t>
  </si>
  <si>
    <t>Montáž izolace tepelné potrubí pásy nebo rohožemi s Al fólií staženými drátem 1x</t>
  </si>
  <si>
    <t>60+30+20+180+40+20+20</t>
  </si>
  <si>
    <t>63154012</t>
  </si>
  <si>
    <t>pouzdro izolační potrubní z minerální vlny s Al fólií max. 250/100°C 15/30mm</t>
  </si>
  <si>
    <t>63154013</t>
  </si>
  <si>
    <t>pouzdro izolační potrubní z minerální vlny s Al fólií max. 250/100°C 18/30mm</t>
  </si>
  <si>
    <t>63154570</t>
  </si>
  <si>
    <t>pouzdro izolační potrubní z minerální vlny s Al fólií max. 250/100°C 22/40mm</t>
  </si>
  <si>
    <t>63154601</t>
  </si>
  <si>
    <t>pouzdro izolační potrubní z minerální vlny s Al fólií max. 250/100°C 28/50mm</t>
  </si>
  <si>
    <t>63154602</t>
  </si>
  <si>
    <t>pouzdro izolační potrubní z minerální vlny s Al fólií max. 250/100°C 35/50mm</t>
  </si>
  <si>
    <t>63154603</t>
  </si>
  <si>
    <t>pouzdro izolační potrubní z minerální vlny s Al fólií max. 250/100°C 42/50mm</t>
  </si>
  <si>
    <t>63154022</t>
  </si>
  <si>
    <t>pouzdro izolační potrubní z minerální vlny s Al fólií max. 250/100°C 54/50mm</t>
  </si>
  <si>
    <t>700700191</t>
  </si>
  <si>
    <t>Al páska šířky 50mm</t>
  </si>
  <si>
    <t>713X10110</t>
  </si>
  <si>
    <t>Oplechování vnější části vedení u tepelných čerpadel pozinkovaným plechem - dodávka a montáž</t>
  </si>
  <si>
    <t>Přesun hmot tonážní pro izolace tepelné v objektech v přes 6 do 12 m</t>
  </si>
  <si>
    <t>998713193</t>
  </si>
  <si>
    <t>Příplatek k přesunu hmot tonážní 713 za zvětšený přesun do 500 m</t>
  </si>
  <si>
    <t>731</t>
  </si>
  <si>
    <t>Ústřední topení, kotelny</t>
  </si>
  <si>
    <t>731TC01</t>
  </si>
  <si>
    <t>Kompaktní monoblokové tepelné čerpadlo systém vzduch / voda, tepelný výkon při A-7 / W35 12,86kW, COP A2 / W35 4,14, hladina akustického výkonu 55 dB(A), včetně integrované řídící automatiky s čidly venkonvní teploty</t>
  </si>
  <si>
    <t>731TC02</t>
  </si>
  <si>
    <t>Montáž a uvedení do provozu regulace tepelných čerpadel včetně kabelových tras vedených v instalačních lištách</t>
  </si>
  <si>
    <t>731TC03</t>
  </si>
  <si>
    <t>Montáž tepelných čerpadel, zprovoznění tepelných čerpadel, zaregulování, zaškolení obsluhy. Zajištění odvodu kondenzátu s topným kabelem. Montáž příslušenství s akumulační nádobou.</t>
  </si>
  <si>
    <t>731TC04</t>
  </si>
  <si>
    <t>Akumulační zásobník topné vody, včetně originální tepelné izolace s opláštěním 475l</t>
  </si>
  <si>
    <t>731TC05</t>
  </si>
  <si>
    <t>Elektrické topné těleso 6kW / 400V pro akumulační nádobu, včetně regulace topného výkonu</t>
  </si>
  <si>
    <t>731TC06</t>
  </si>
  <si>
    <t>Topný kabel - samoregulační topný kabel odvodu kondenzátu, topná délka 2 m, přívod 2 m</t>
  </si>
  <si>
    <t>732199100</t>
  </si>
  <si>
    <t>Montáž a dodávka orientačních štítků</t>
  </si>
  <si>
    <t>732AN01</t>
  </si>
  <si>
    <t>Nepřímoohřívaný zásobník TV stacionární o objemu 352l pro tepelná čerpadla, ocelový smaltovaný s tepelnou izolací tl. 50mm a plastovou povrchovou úpravou</t>
  </si>
  <si>
    <t>732AN02</t>
  </si>
  <si>
    <t>Elektrické topné těleso 3kW / 400V pro zásobník teplé vody, včetně regulace topného výkonu</t>
  </si>
  <si>
    <t>732H01</t>
  </si>
  <si>
    <t>Hadice tlaková pozinkovaná 1" délky 200mm pro připojení tepelného čerpadla</t>
  </si>
  <si>
    <t>732331617</t>
  </si>
  <si>
    <t>Nádoba tlaková expanzní pro topnou a chladicí soustavu s membránou závitové připojení PN 0,6 o objemu 80 l - dodávka a montáž</t>
  </si>
  <si>
    <t>732421415</t>
  </si>
  <si>
    <t>Čerpadlo teplovodní mokroběžné závitové oběhové DN 25 výtlak do 6,0 m průtok do 4,5 m3/h pro vytápění - 25-60 - dodávka a montáž</t>
  </si>
  <si>
    <t>732421474</t>
  </si>
  <si>
    <t>Čerpadlo teplovodní mokroběžné závitové oběhové DN 32 výtlak do 10,0 m průtok do 4,5 m3/h pro vytápění - 32-100 - dodávka a montáž</t>
  </si>
  <si>
    <t>732XS01</t>
  </si>
  <si>
    <t>Úpravna topné vody včetně příslušenství, uzavíracích a revizních armatur - dodávka a montáž</t>
  </si>
  <si>
    <t>998732102</t>
  </si>
  <si>
    <t>Přesun hmot tonážní pro strojovny v objektech v přes 6 do 12 m</t>
  </si>
  <si>
    <t>998732193</t>
  </si>
  <si>
    <t>Příplatek k přesunu hmot tonážní 732 za zvětšený přesun do 500 m</t>
  </si>
  <si>
    <t>733</t>
  </si>
  <si>
    <t>Ústřední vytápění - rozvodné potrubí</t>
  </si>
  <si>
    <t>733223301</t>
  </si>
  <si>
    <t>Potrubí měděné tvrdé spojované lisováním D 15x1 mm - dodávka a montáž</t>
  </si>
  <si>
    <t>733223302</t>
  </si>
  <si>
    <t>Potrubí měděné tvrdé spojované lisováním D 18x1 mm - dodávka a montáž</t>
  </si>
  <si>
    <t>733223303</t>
  </si>
  <si>
    <t>Potrubí měděné tvrdé spojované lisováním D 22x1 mm - dodávka a montáž</t>
  </si>
  <si>
    <t>733223304</t>
  </si>
  <si>
    <t>Potrubí měděné tvrdé spojované lisováním D 28x1,5 mm - dodávka a montáž</t>
  </si>
  <si>
    <t>733223305</t>
  </si>
  <si>
    <t>Potrubí měděné tvrdé spojované lisováním D 35x1,5 mm - dodávka a montáž</t>
  </si>
  <si>
    <t>733223306</t>
  </si>
  <si>
    <t>Potrubí měděné tvrdé spojované lisováním D 42x1,5 mm - dodávka a montáž</t>
  </si>
  <si>
    <t>733223307</t>
  </si>
  <si>
    <t>Potrubí měděné tvrdé spojované lisováním D 54x2 mm - dodávka a montáž</t>
  </si>
  <si>
    <t>733224222</t>
  </si>
  <si>
    <t>Příplatek k potrubí měděnému za zhotovení přípojky z trubek měděných D 15x1</t>
  </si>
  <si>
    <t>733224224</t>
  </si>
  <si>
    <t>Příplatek k potrubí měděnému za zhotovení přípojky z trubek měděných D 22x1</t>
  </si>
  <si>
    <t>733224225</t>
  </si>
  <si>
    <t>Příplatek k potrubí měděnému za zhotovení přípojky z trubek měděných D 28x1,5</t>
  </si>
  <si>
    <t>733224226</t>
  </si>
  <si>
    <t>Příplatek k potrubí měděnému za zhotovení přípojky z trubek měděných D 35x1,5 mm</t>
  </si>
  <si>
    <t>733224227</t>
  </si>
  <si>
    <t>Příplatek k potrubí měděnému za zhotovení přípojky z trubek měděných D 42x1,5 mm</t>
  </si>
  <si>
    <t>733224228</t>
  </si>
  <si>
    <t>Příplatek k potrubí měděnému za zhotovení přípojky z trubek měděných D 54x2 mm</t>
  </si>
  <si>
    <t>733291101</t>
  </si>
  <si>
    <t>Zkouška těsnosti potrubí měděné do D 35x1,5</t>
  </si>
  <si>
    <t>60+30+20+180+40</t>
  </si>
  <si>
    <t>733291102</t>
  </si>
  <si>
    <t>Zkouška těsnosti potrubí měděné D přes 35x1,5 do 64x2</t>
  </si>
  <si>
    <t>20+20</t>
  </si>
  <si>
    <t>733PX01</t>
  </si>
  <si>
    <t>Topná, provozní a dilatační zkouška</t>
  </si>
  <si>
    <t>733PX02</t>
  </si>
  <si>
    <t>Stavební přípomoci a ostatní pomocné práce</t>
  </si>
  <si>
    <t>733PX03</t>
  </si>
  <si>
    <t>Koordinace stavby, ostatní pomocné a režijní náklady</t>
  </si>
  <si>
    <t>733PX04</t>
  </si>
  <si>
    <t>Těsnění prostupů požárně dělícími stavebními konstrukcemi požárním tmelem nebo ucpávkou</t>
  </si>
  <si>
    <t>733PX06</t>
  </si>
  <si>
    <t>Plnění otopného systému upravenou vodou</t>
  </si>
  <si>
    <t>l</t>
  </si>
  <si>
    <t>998733102</t>
  </si>
  <si>
    <t>Přesun hmot tonážní pro rozvody potrubí v objektech v přes 6 do 12 m</t>
  </si>
  <si>
    <t>998733193</t>
  </si>
  <si>
    <t>Příplatek k přesunu hmot tonážní 733 za zvětšený přesun do 500 m</t>
  </si>
  <si>
    <t>734211120</t>
  </si>
  <si>
    <t>Ventil závitový odvzdušňovací G 1/2 PN 14 do 120°C automatický - dodávka a montáž</t>
  </si>
  <si>
    <t>734221682</t>
  </si>
  <si>
    <t>Termostatická hlavice kapalinová PN 10 do 110°C otopných těles VK - dodávka a montáž</t>
  </si>
  <si>
    <t>734242414</t>
  </si>
  <si>
    <t>Ventil závitový zpětný přímý G 1 PN 16 do 110°C - dodávka a montáž</t>
  </si>
  <si>
    <t>734242417</t>
  </si>
  <si>
    <t>Ventil závitový zpětný přímý G 2 PN 16 do 110°C - dodávka a montáž</t>
  </si>
  <si>
    <t>734251211</t>
  </si>
  <si>
    <t>Ventil závitový pojistný rohový G 1/2, otvírací tlak 3 bar - dodávka a montáž</t>
  </si>
  <si>
    <t>734261403</t>
  </si>
  <si>
    <t>Armatura připojovací rohová G 3/4x18 PN 10 do 110°C radiátorů typu VK - dodávka a montáž</t>
  </si>
  <si>
    <t>734291123</t>
  </si>
  <si>
    <t>Kohout plnící a vypouštěcí G 1/2 PN 10 do 110°C závitový - dodávka a montáž</t>
  </si>
  <si>
    <t>734291247</t>
  </si>
  <si>
    <t>Filtr závitový přímý G 2 PN 16 do 130°C s vnitřními závity - dodávka a montáž</t>
  </si>
  <si>
    <t>734292774</t>
  </si>
  <si>
    <t>Kohout kulový přímý G 1 PN 42 do 185°C plnoprůtokový s koulí vnitřní závit - dodávka a montáž</t>
  </si>
  <si>
    <t>734292777</t>
  </si>
  <si>
    <t>Kohout kulový přímý G 2 PN 42 do 185°C plnoprůtokový s koulí vnitřní závit - dodávka a montáž</t>
  </si>
  <si>
    <t>734411127</t>
  </si>
  <si>
    <t>Teploměr technický s pevným stonkem a jímkou zadní připojení průměr 100 mm délky 100 mm - 0°C - 110°C - dodávka a montáž</t>
  </si>
  <si>
    <t>734421102.1</t>
  </si>
  <si>
    <t>Tlakoměr s pevným stonkem, zpětnou klapkou a manometrickým kohoutrm 1/2" tlak 0-16 bar průměr 100 mm spodní připojení - dodávka a montáž</t>
  </si>
  <si>
    <t>734421112.1</t>
  </si>
  <si>
    <t>Tlakoměr s pevným stonkem a zpětnou klapkou tlak 0-16 bar průměr 100 mm zadní připojení - dodávka a montáž</t>
  </si>
  <si>
    <t>734OSX01</t>
  </si>
  <si>
    <t>příslušenství armatur, ostatní a topenářská šroubení</t>
  </si>
  <si>
    <t>734EN01</t>
  </si>
  <si>
    <t>Kulový kohout se zajištěním a vypouštěním pro expanzní nádoby 1" - dodávka a montáž</t>
  </si>
  <si>
    <t>734ARX102</t>
  </si>
  <si>
    <t>kombinovaný automatický vyvažovací ventil 3/4" s regulátorem diferenčního tlaku - dodávka a montáž</t>
  </si>
  <si>
    <t>734ARX103</t>
  </si>
  <si>
    <t>kombinovaný automatický vyvažovací ventil 1" s regulátorem diferenčního tlaku - dodávka a montáž</t>
  </si>
  <si>
    <t>734ARX104</t>
  </si>
  <si>
    <t>pohon kombinovaného ventilu s ovládacím napětím 230V - otevřeno / zavřeno - dodávka a montáž</t>
  </si>
  <si>
    <t>734ARX105</t>
  </si>
  <si>
    <t>regulátor tlakového rozdílu 3/4" - partnerský ventil - dodávka a montáž</t>
  </si>
  <si>
    <t>734ARX106</t>
  </si>
  <si>
    <t>regulátor tlakového rozdílu 1" - partnerský ventil - dodávka a montáž</t>
  </si>
  <si>
    <t>734ARX109</t>
  </si>
  <si>
    <t>prostorový termostat digitální s časovým programem ke kombinovanému ventilu pro ovládání prostorové teploty v režimu vytápění i chlazení, včetně prokabelování trasy - dodávka a montáž</t>
  </si>
  <si>
    <t>998734102</t>
  </si>
  <si>
    <t>Přesun hmot tonážní pro armatury v objektech v přes 6 do 12 m</t>
  </si>
  <si>
    <t>998734193</t>
  </si>
  <si>
    <t>Příplatek k přesunu hmot tonážní 734 za zvětšený přesun do 500 m</t>
  </si>
  <si>
    <t>735</t>
  </si>
  <si>
    <t>Ústřední vytápění - otopná tělesa</t>
  </si>
  <si>
    <t>735000912</t>
  </si>
  <si>
    <t>Vyregulování regulačního šroubení smyček podlahového vytápění</t>
  </si>
  <si>
    <t>735152683</t>
  </si>
  <si>
    <t>Otopné těleso panelové VK třídeskové 3 přídavné přestupní plochy výška/délka 600/2000 mm - dodávka a montáž</t>
  </si>
  <si>
    <t>735191905</t>
  </si>
  <si>
    <t>Odvzdušnění otopných těles a podlahových smyček</t>
  </si>
  <si>
    <t>735191910</t>
  </si>
  <si>
    <t>Napuštění vody do otopného systému</t>
  </si>
  <si>
    <t>735511006</t>
  </si>
  <si>
    <t>Podlahové vytápění - rozvodné potrubí polyethylen PE-Xa 17x2,0 mm pro pokládací rozteč 50 mm - dodávka a montáž</t>
  </si>
  <si>
    <t>735511008</t>
  </si>
  <si>
    <t>Podlahové vytápění - systémová deska s kombinovanou tepelnou a kročejovou izolací celkové výšky 50 až 53 mm - dodávka a montáž</t>
  </si>
  <si>
    <t>735511039</t>
  </si>
  <si>
    <t>Podlahové vytápění - plastová příchytka - dodávka a montáž</t>
  </si>
  <si>
    <t>735511062</t>
  </si>
  <si>
    <t>Podlahové vytápění - obvodový dilatační pás samolepící s folií - dilatační páska - dodávka a montáž</t>
  </si>
  <si>
    <t>735511063</t>
  </si>
  <si>
    <t>Podlahové vytápění - průchod dilatační spárou - dodávka a montáž</t>
  </si>
  <si>
    <t>735511086</t>
  </si>
  <si>
    <t>Podlahové vytápění - rozdělovač nerezový s průtokoměry - 7 okruhů - dodávka a montáž</t>
  </si>
  <si>
    <t>735511091</t>
  </si>
  <si>
    <t>Podlahové vytápění - rozdělovač nerezový s průtokoměry - 12 okruhů - dodávka a montáž</t>
  </si>
  <si>
    <t>735511103</t>
  </si>
  <si>
    <t>Podlahové vytápění - skříň podomítková pro rozdělovač 7 okruhů - rozměry skříně 750mm x 705mm x 110mm - skříň v bílém provedení, uzamykatelná - dodávka a montáž</t>
  </si>
  <si>
    <t>735511108</t>
  </si>
  <si>
    <t>Podlahové vytápění - skříň podomítková pro rozdělovač 12 okruhů - rozměry skříně 1150mm x 705mm x 110mm - skříň v bílém provedení, uzamykatelná - dodávka a montáž</t>
  </si>
  <si>
    <t>735511135</t>
  </si>
  <si>
    <t>Podlahové vytápění - připojovací šroubení rozdělovače - dodávka a montáž</t>
  </si>
  <si>
    <t>2*2</t>
  </si>
  <si>
    <t>998735102</t>
  </si>
  <si>
    <t>Přesun hmot tonážní pro otopná tělesa v objektech v přes 6 do 12 m</t>
  </si>
  <si>
    <t>998735193</t>
  </si>
  <si>
    <t>Příplatek k přesunu hmot tonážní 735 za zvětšený přesun do 500 m</t>
  </si>
  <si>
    <t>D1.4.g - Slaboproudé elektronické komunikace</t>
  </si>
  <si>
    <t>Ing. Zdeněk Zbirovský</t>
  </si>
  <si>
    <t>Hsig</t>
  </si>
  <si>
    <t>Sada nouzové signalizace 3280B-C10001</t>
  </si>
  <si>
    <t>JYTY 2x1mm2, p.p.</t>
  </si>
  <si>
    <t>1216 Trubka ohebná 16 750N</t>
  </si>
  <si>
    <t>Krabice přistrojová</t>
  </si>
  <si>
    <t>SKtabule</t>
  </si>
  <si>
    <t xml:space="preserve">Zásuvka 1xRJ45 UTP Cat.6 na omítku  hranátá, záclonka</t>
  </si>
  <si>
    <t>Zásuvka 2xRJ45 UTP Cat.6 pod omítku , záclonka</t>
  </si>
  <si>
    <t xml:space="preserve">Keystone,  UTP, RJ45, černýP Cat.6</t>
  </si>
  <si>
    <t>Maska nosná</t>
  </si>
  <si>
    <t>Kabel UTP Cat.6 4páry LSZH</t>
  </si>
  <si>
    <t>Ukončení a měření kabelu v rozvaděči - UTP</t>
  </si>
  <si>
    <t>Certifikace systému (záruka 15let)</t>
  </si>
  <si>
    <t>Protahovací vodič CY1,5</t>
  </si>
  <si>
    <t>Zatažení TP kabelu do trubky,lišty,kanálu v = do 4m</t>
  </si>
  <si>
    <t>Krabice př. do SDK a pod omítku</t>
  </si>
  <si>
    <t>Krabice př. na povrch</t>
  </si>
  <si>
    <t>1225 Trubka ohebná 25 750N</t>
  </si>
  <si>
    <t>1236 Trubka ohebná 36 750N</t>
  </si>
  <si>
    <t>Podružný montážní a upevňovací materiál</t>
  </si>
  <si>
    <t>Montáž,oživení,zkušební provoz</t>
  </si>
  <si>
    <t>Provozní dokumentace a dokumentace skutečného provedení</t>
  </si>
  <si>
    <t>Drobné stavební práce - sekání drážek do 5cm se zapravením</t>
  </si>
  <si>
    <t>Drobné stavební práce - sekání prostupů</t>
  </si>
  <si>
    <t>VÝSLEDKY</t>
  </si>
  <si>
    <t xml:space="preserve">Podružný montážní a upevňovací a ukončovací  materiál</t>
  </si>
  <si>
    <t>ZVONEK</t>
  </si>
  <si>
    <t>Zvonkové tlačítko 2násobné 230 V/6 A</t>
  </si>
  <si>
    <t>Dvoutónový zvonek 230V v plastovém krytu , s hlasitostí vyzvánění 78 dB.</t>
  </si>
  <si>
    <t>CCTV</t>
  </si>
  <si>
    <t>Demontáž a opětovna montáž kamery,včetně nastavení a zkoušek</t>
  </si>
  <si>
    <t>ka</t>
  </si>
  <si>
    <t xml:space="preserve">LHD 16x20 LIŠTA HRANATÁ  - DVOJ. ZÁMEK</t>
  </si>
  <si>
    <t>OZVUČENÍ</t>
  </si>
  <si>
    <t>Dvoupasmová reprosoustava s držákem</t>
  </si>
  <si>
    <t>Koncový 100V zasilovač do racku</t>
  </si>
  <si>
    <t>Mixážní konzola s přehrávačem do racku</t>
  </si>
  <si>
    <t>Kabel reproduktorový 2x1,5 LSZH pro 100V rozvody</t>
  </si>
  <si>
    <t>Bezdrátový mikrofon diverzitní ruční</t>
  </si>
  <si>
    <t>Ochranná klec pro reprosoustavy 400x500x400 ,oko 50x50</t>
  </si>
  <si>
    <t>ROZHLAS</t>
  </si>
  <si>
    <t>CXKER 4Jx1,5</t>
  </si>
  <si>
    <t>Repro nástěnné 5W</t>
  </si>
  <si>
    <t>Úrava stáv.ustředny, montážní a upevňovací materiál</t>
  </si>
  <si>
    <t>Montáž,oživení,nastavení a zkušební provoz</t>
  </si>
  <si>
    <t>KU 68 LA/2 KRABICE ODBOČNÁ</t>
  </si>
  <si>
    <t>OPZTS</t>
  </si>
  <si>
    <t>Ústředna s LAN, GSM a rádiovým modulem</t>
  </si>
  <si>
    <t>Bezúdržbový akumulátor</t>
  </si>
  <si>
    <t>Instalační kabel pro systém</t>
  </si>
  <si>
    <t>Modul izolátoru sběrnice</t>
  </si>
  <si>
    <t>Sběrnicový přístupový modul s displejem a klávesnicí</t>
  </si>
  <si>
    <t>Sběrnicový kombinovaný detektor kouře a teploty</t>
  </si>
  <si>
    <t>Sběrnicový PIR detektor pohybu</t>
  </si>
  <si>
    <t>Sběrnicovy akusticky detektor rozbiti skla</t>
  </si>
  <si>
    <t>Sběrnicový modul připojení drátového detektoru</t>
  </si>
  <si>
    <t>Sběrnicový magnetický detektor otevření</t>
  </si>
  <si>
    <t>1232 Trubka ohebná 25 750N+CY4</t>
  </si>
  <si>
    <t xml:space="preserve">UKONČENÍ VODIČŮ  DO   1,5 mm2</t>
  </si>
  <si>
    <t>CY 6 mm2, pod omítkou</t>
  </si>
  <si>
    <t>Tuhá dvouplášťová chránička kabelů Ø 75mm</t>
  </si>
  <si>
    <t xml:space="preserve">LHD 20x20 LIŠTA HRANATÁ  - DVOJ. ZÁMEK</t>
  </si>
  <si>
    <t xml:space="preserve">Drobný instalační  a upevňovací materiál</t>
  </si>
  <si>
    <t>Protipožární ucpávky,kabelelové přepážky do EI120</t>
  </si>
  <si>
    <t>Pomocné stavební práce - sekání drážek do 5cm se zapravením</t>
  </si>
  <si>
    <t>Pomocné stavební práce - sekání prostupů,krabic,rozvaděčů</t>
  </si>
  <si>
    <t>Náklady na zařízení staveniště, BOZP, úklid</t>
  </si>
  <si>
    <t>Lešení/plošiny/jištění práce ve výškách</t>
  </si>
  <si>
    <t>Individuální funkční a komplexní zkoušky</t>
  </si>
  <si>
    <t>Výchozí revize elektrického zařízení</t>
  </si>
  <si>
    <t xml:space="preserve">Výrobní, dílenská, předávací  dokumentace</t>
  </si>
  <si>
    <t>Konfigurace/programování</t>
  </si>
  <si>
    <t>Úpravy stávající instalce v místě vstupu do stávající části</t>
  </si>
  <si>
    <t>Zkušební provoz a zaškolení uživatele</t>
  </si>
  <si>
    <t>D1.4.h - Silnoproudá elektrotechnika a bleskosvod</t>
  </si>
  <si>
    <t>Ing. Zbirovský</t>
  </si>
  <si>
    <t>D1 - Rozvaděč RT</t>
  </si>
  <si>
    <t>D2 - Doplnění RM1 1p</t>
  </si>
  <si>
    <t>D3 - Doplnění RM1 2+3p</t>
  </si>
  <si>
    <t>D4 - Rozvaděč ROVL</t>
  </si>
  <si>
    <t>D5 - Elektromontáže</t>
  </si>
  <si>
    <t>D6 - Elektromontáže - celkem</t>
  </si>
  <si>
    <t>Rozvaděč RT</t>
  </si>
  <si>
    <t>Pol1</t>
  </si>
  <si>
    <t>Rozvodnice oceloplechová pod omítku bez EI 800x1500x250</t>
  </si>
  <si>
    <t>Pol2</t>
  </si>
  <si>
    <t>Přepěťová ochrana TNC 1+2.stupeň</t>
  </si>
  <si>
    <t>Pol3</t>
  </si>
  <si>
    <t>40/3 Jistič, char B, 3-pólový 10kA</t>
  </si>
  <si>
    <t>Pol4</t>
  </si>
  <si>
    <t>Pomocné kontakty sp+roz</t>
  </si>
  <si>
    <t>Pol5</t>
  </si>
  <si>
    <t>Vypínací spoušť 230V</t>
  </si>
  <si>
    <t>Pol6</t>
  </si>
  <si>
    <t>Poj odpínač pro válc pojistky 10x38 do 32 A, 1-pól</t>
  </si>
  <si>
    <t>Pol7</t>
  </si>
  <si>
    <t>Poj vložky válcové Vel: 10x38, Un=500 V, In= 4 A</t>
  </si>
  <si>
    <t>Pol8</t>
  </si>
  <si>
    <t>Poj odpínače pro válc pojistky do 100 A, 3-pól</t>
  </si>
  <si>
    <t>Pol9</t>
  </si>
  <si>
    <t>Poj vložky válcové Vel: 22x58, Un=500 V, In=100 A</t>
  </si>
  <si>
    <t>Pol10</t>
  </si>
  <si>
    <t>Podružná ek.připojnice</t>
  </si>
  <si>
    <t>Pol11</t>
  </si>
  <si>
    <t>4/1 Jistič PL7, char C, 1-pólový</t>
  </si>
  <si>
    <t>Pol12</t>
  </si>
  <si>
    <t>10/1 Jistič PL7, char C, 1-pólový</t>
  </si>
  <si>
    <t>Pol13</t>
  </si>
  <si>
    <t>16/1 Jistič PL7, char B, 1-pólový</t>
  </si>
  <si>
    <t>Pol14</t>
  </si>
  <si>
    <t>10/3 Jistič, char B, 3-pólový 10kA</t>
  </si>
  <si>
    <t>Pol15</t>
  </si>
  <si>
    <t>32/3 Jistič, char B, 3-pólový 10kA</t>
  </si>
  <si>
    <t>Pol16</t>
  </si>
  <si>
    <t>Impulsní paměťové relé</t>
  </si>
  <si>
    <t>Pol17</t>
  </si>
  <si>
    <t>RCD-10/1N/B/003 Chránič s nadpr.ochr,Ir=250A,A,1+N pól,char.B</t>
  </si>
  <si>
    <t>Pol18</t>
  </si>
  <si>
    <t>RCD-16/1N/B/003 Chránič s nadpr.ochr,Ir=250A,A,1+N pól,char.B</t>
  </si>
  <si>
    <t>Pol19</t>
  </si>
  <si>
    <t>TL vypnutí</t>
  </si>
  <si>
    <t>Pol20</t>
  </si>
  <si>
    <t>Zvonkový transformátor GT 3173 4/8/12VAC</t>
  </si>
  <si>
    <t>Pol21</t>
  </si>
  <si>
    <t>Stykač 230V</t>
  </si>
  <si>
    <t>Pol22</t>
  </si>
  <si>
    <t>Senzor soumrakový s čidlem</t>
  </si>
  <si>
    <t>Pol23</t>
  </si>
  <si>
    <t>Přepinač otočný r,o,a</t>
  </si>
  <si>
    <t>Doplnění RM1 1p</t>
  </si>
  <si>
    <t>Pol24</t>
  </si>
  <si>
    <t>16/3 Jistič, char B, 3-pólový 10kA</t>
  </si>
  <si>
    <t>D3</t>
  </si>
  <si>
    <t>Doplnění RM1 2+3p</t>
  </si>
  <si>
    <t>Pol25</t>
  </si>
  <si>
    <t>50/3 Jistič, char B, 3-pólový 10kA</t>
  </si>
  <si>
    <t>D4</t>
  </si>
  <si>
    <t>Rozvaděč ROVL</t>
  </si>
  <si>
    <t>Pol26</t>
  </si>
  <si>
    <t>Rozvodnice oceloplechová pod omítku bez EI 500x600x250</t>
  </si>
  <si>
    <t>Pol27</t>
  </si>
  <si>
    <t>Přepěťová ochrana TNC 2.stupeň</t>
  </si>
  <si>
    <t>Pol28</t>
  </si>
  <si>
    <t>Vypínač 40/3A, 3-pól</t>
  </si>
  <si>
    <t>Pol29</t>
  </si>
  <si>
    <t>4/1 Jistič PL7, char B, 1-pólový</t>
  </si>
  <si>
    <t>Pol30</t>
  </si>
  <si>
    <t>Stykač 25-40-A230V</t>
  </si>
  <si>
    <t>Pol31</t>
  </si>
  <si>
    <t>Poj odpínače pro válc pojistky do 100 A, 1-pól</t>
  </si>
  <si>
    <t>Pol32</t>
  </si>
  <si>
    <t>Ovladací vypinače na DIN</t>
  </si>
  <si>
    <t>D5</t>
  </si>
  <si>
    <t>Elektromontáže</t>
  </si>
  <si>
    <t>Pol33</t>
  </si>
  <si>
    <t>Přistroj centrálního vypnutí v proskleném boxu</t>
  </si>
  <si>
    <t>Pol34</t>
  </si>
  <si>
    <t>Přístroj ovládače zapínacího se svorkou N (bezšroubové svorky); řazení 1/0</t>
  </si>
  <si>
    <t>Pol35</t>
  </si>
  <si>
    <t>Přístroj ovládače zapínacího se svorkou N (bezšroubové svorky); řazení,1/0S</t>
  </si>
  <si>
    <t>Pol36</t>
  </si>
  <si>
    <t>Přístroj přepínače střídavého; řazení 6, 6So (1, 1So) (do hořlavých podkladů do C2)</t>
  </si>
  <si>
    <t>Pol37</t>
  </si>
  <si>
    <t>Přístroj přepínače sériového (bezšroubové svorky); řazení 5 (do hořlavých podkladů do C2)</t>
  </si>
  <si>
    <t>Pol38</t>
  </si>
  <si>
    <t>Žaluziový - roletový spínač č.1+1 s blokováním</t>
  </si>
  <si>
    <t>Pol39</t>
  </si>
  <si>
    <t xml:space="preserve">Přístroj přepínače křížového, řazení 7, 7So,  (do hořlavých podkladů do C2)</t>
  </si>
  <si>
    <t>Pol40</t>
  </si>
  <si>
    <t>Kryt spínače kolébkového; b. bílá</t>
  </si>
  <si>
    <t>Pol41</t>
  </si>
  <si>
    <t>Kryt spínače kolébkového, dělený; b. bílá</t>
  </si>
  <si>
    <t>Pol42</t>
  </si>
  <si>
    <t>Kryt spínače žaluziového; b. bílá</t>
  </si>
  <si>
    <t>Pol43</t>
  </si>
  <si>
    <t xml:space="preserve">Zásuvka jednonásobná (bezšroubové svorky), s ochranným kolíkem, s clonkami;  b. bílá</t>
  </si>
  <si>
    <t>Pol44</t>
  </si>
  <si>
    <t>Zásuvka jednonásobná, s ochranným kolíkem, s ochranou před přepětím; d. Tango; b. bílá na povrch</t>
  </si>
  <si>
    <t>Pol45</t>
  </si>
  <si>
    <t>Zásuvka dvojnasobná 2x16A/230V s natočením, b. bílá</t>
  </si>
  <si>
    <t>Pol46</t>
  </si>
  <si>
    <t>Zásuvka jednonásobná (bezšroubové svorky), s ochrannými kolíky, s clonkami; b. bílá IP44</t>
  </si>
  <si>
    <t>Pol47</t>
  </si>
  <si>
    <t>Rámeček pro elektroinstalační přístroje, jednonásobný; b. bílá</t>
  </si>
  <si>
    <t>Pol48</t>
  </si>
  <si>
    <t xml:space="preserve">Odpinač bezpečnostní  IP 55 32 A, 400 V AC</t>
  </si>
  <si>
    <t>Pol49</t>
  </si>
  <si>
    <t>Sporákový spínač trojpólový páčkový 25A/3</t>
  </si>
  <si>
    <t>Pol50</t>
  </si>
  <si>
    <t xml:space="preserve">Odpinač bezpečnostní  16 A, 230 V AC</t>
  </si>
  <si>
    <t>Pol51</t>
  </si>
  <si>
    <t>Ochranná přípojnice W1242</t>
  </si>
  <si>
    <t>Pol52</t>
  </si>
  <si>
    <t>Zásuvkovýá skříň s dvířky 2x 16A/230V</t>
  </si>
  <si>
    <t>Pol53</t>
  </si>
  <si>
    <t>Krabice přístrojová</t>
  </si>
  <si>
    <t>Pol54</t>
  </si>
  <si>
    <t>Instalační krabice se svorkovnicí na povrch</t>
  </si>
  <si>
    <t>Pol55</t>
  </si>
  <si>
    <t>Instalační krabice se svorkovnicí pod omítku</t>
  </si>
  <si>
    <t>Pol56</t>
  </si>
  <si>
    <t>Sestava instalační krabice do betonu - víčko,krabice ,spodek,rozpěrna trubka,rozpěrná tyčka,podpora,vruty</t>
  </si>
  <si>
    <t>Pol57</t>
  </si>
  <si>
    <t>Vývodka instalační trubky do betonu ,vruty</t>
  </si>
  <si>
    <t>Pol58</t>
  </si>
  <si>
    <t xml:space="preserve">Nouzové svítidlo typu downlight  antipanik.LED 3 Area (A), (0 lm; 0.0 W)</t>
  </si>
  <si>
    <t>Pol59</t>
  </si>
  <si>
    <t xml:space="preserve">Nouzové svítidlo typu downlight  antipanik.LED 3 Area Plus (B) (0 lm; 0W)</t>
  </si>
  <si>
    <t>Pol60</t>
  </si>
  <si>
    <t xml:space="preserve">Nouzové svítidlo typu downlight  antipanik.LED 3 Koridor C (0 lm; 0.0 W)</t>
  </si>
  <si>
    <t>Pol61</t>
  </si>
  <si>
    <t>EL NARA G2 2 DMPP 1k7 840; Přisazené LED svítidlo, difuzor mikroprismatický (1410 lm; 12.0 W)</t>
  </si>
  <si>
    <t>Pol62</t>
  </si>
  <si>
    <t>EL NARA G2 2 DMPP 2k2 840; Přisazené LED svítidlo, difuzor mikroprismatický (1824 lm; 15.0 W)</t>
  </si>
  <si>
    <t>Pol63</t>
  </si>
  <si>
    <t>EL NARA G2 6 DMPP 2k5 840; Přisazené LED svítidlo, difuzor mikroprismatický (2131 lm; 17.0 W)</t>
  </si>
  <si>
    <t>Pol64</t>
  </si>
  <si>
    <t>EL NARA G2 6 DMPP 3k7 840; Přisazené LED svítidlo, difuzor mikroprismatický (3143 lm; 25.0 W)</t>
  </si>
  <si>
    <t>Pol65</t>
  </si>
  <si>
    <t>EL NARA G2 6 DMPP 4k7 840; Přisazené LED svítidlo, difuzor mikroprismatický (3898 lm; 33.0 W)</t>
  </si>
  <si>
    <t>Pol66</t>
  </si>
  <si>
    <t>EL NARA G2 SUN 12 DMPP 6k0 940; Plnospektrální LED svítidlo, dif. mikroprismatický (4976 lm; 58.0 W)</t>
  </si>
  <si>
    <t>Pol67</t>
  </si>
  <si>
    <t>EL SAVITA G1 24k7 840 Asymetrické svítidlo pro sportoviště, ochranná mříž (17916 lm; 149.0 W)</t>
  </si>
  <si>
    <t>Pol68</t>
  </si>
  <si>
    <t>EL TARA 3k0 840 Přisazené LED svítidlo, opálový difuzor, IP65 (2349 lm; 23.0 W)</t>
  </si>
  <si>
    <t>Pol69</t>
  </si>
  <si>
    <t>EL WALL G1 6 DPO 3k2 840 Designové LED svítidlo, přisazením na zeď, dif. opálový (2143 lm; 20.0 W)</t>
  </si>
  <si>
    <t>Pol70</t>
  </si>
  <si>
    <t>Nástěnné LED 18W IP 44 +IR ČIDLO</t>
  </si>
  <si>
    <t>Pol71</t>
  </si>
  <si>
    <t>Nástěnné LED 18W IP 20</t>
  </si>
  <si>
    <t>Pol72</t>
  </si>
  <si>
    <t>EL ELTAL ST C LED W4 s piktogramem, nouzové svítidlo přisazeno na zeď, 3W, 1 hod</t>
  </si>
  <si>
    <t>Pol73</t>
  </si>
  <si>
    <t>Recyklační poplatek svitidla</t>
  </si>
  <si>
    <t>Pol74</t>
  </si>
  <si>
    <t>LED pásek (2516lm/25W/m 4000K) profilem a difuzorem 1,5m</t>
  </si>
  <si>
    <t>Pol75</t>
  </si>
  <si>
    <t>Příchytka Omega 5220 s kotvou</t>
  </si>
  <si>
    <t>Pol76</t>
  </si>
  <si>
    <t xml:space="preserve">Kabelový žlab podhledový  M2 50/100 G sdružený bez PO</t>
  </si>
  <si>
    <t>Pol77</t>
  </si>
  <si>
    <t>Spojka žlabu SZM 1</t>
  </si>
  <si>
    <t>Pol78</t>
  </si>
  <si>
    <t>Držák DZM12</t>
  </si>
  <si>
    <t>Pol79</t>
  </si>
  <si>
    <t>Závitová tyč Závitová tyč 8mm/1m</t>
  </si>
  <si>
    <t>Pol80</t>
  </si>
  <si>
    <t>Kovová hmoždinka M8</t>
  </si>
  <si>
    <t>Pol81</t>
  </si>
  <si>
    <t xml:space="preserve">Kabelový žlab podhledový  M2 300/100 sdružený bez PO</t>
  </si>
  <si>
    <t>Pol82</t>
  </si>
  <si>
    <t xml:space="preserve">Kabelový žlab podhledový  M2 50/100 sdružený bez PO</t>
  </si>
  <si>
    <t>Pol83</t>
  </si>
  <si>
    <t>Přepážka KPZM 100</t>
  </si>
  <si>
    <t>Pol84</t>
  </si>
  <si>
    <t>Spojka žlabu SZM 1 G5</t>
  </si>
  <si>
    <t>Pol85</t>
  </si>
  <si>
    <t>Spojka přepážky SPM 1 (M6x10 + M6)</t>
  </si>
  <si>
    <t>Pol86</t>
  </si>
  <si>
    <t>Pol87</t>
  </si>
  <si>
    <t>Podpěra PZM 300</t>
  </si>
  <si>
    <t>Pol88</t>
  </si>
  <si>
    <t>Spojka žlabu SZM 4</t>
  </si>
  <si>
    <t>Pol89</t>
  </si>
  <si>
    <t>Šroub vratový M6/16 (Bal = 100 Ks)</t>
  </si>
  <si>
    <t>Pol90</t>
  </si>
  <si>
    <t>Matice M6 límcová (Bal = 100 Ks)</t>
  </si>
  <si>
    <t>Pol91</t>
  </si>
  <si>
    <t xml:space="preserve">Ukončení vodičů do  2,5 mm2</t>
  </si>
  <si>
    <t>Pol92</t>
  </si>
  <si>
    <t xml:space="preserve">Ukončení vodičů do  16   mm2</t>
  </si>
  <si>
    <t>Pol93</t>
  </si>
  <si>
    <t xml:space="preserve">Ukončení vodičů do  35   mm2</t>
  </si>
  <si>
    <t>Pol94</t>
  </si>
  <si>
    <t>1216 TRUBKA OHEBNÁ 162 750N+CY4</t>
  </si>
  <si>
    <t>Pol95</t>
  </si>
  <si>
    <t>1220 TRUBKA OHEBNÁ 20 750N+CY4</t>
  </si>
  <si>
    <t>Pol96</t>
  </si>
  <si>
    <t>1232 TRUBKA OHEBNÁ 32 750N+CY4</t>
  </si>
  <si>
    <t>Pol97</t>
  </si>
  <si>
    <t>Pol98</t>
  </si>
  <si>
    <t>CY 10 mm2, pod omítkou</t>
  </si>
  <si>
    <t>Pol99</t>
  </si>
  <si>
    <t>CY 25 mm2,, volně</t>
  </si>
  <si>
    <t>Pol100</t>
  </si>
  <si>
    <t>CYKY 3x2.5 mm2, volně</t>
  </si>
  <si>
    <t>Pol101</t>
  </si>
  <si>
    <t>CYKY 5x2.5 mm2, volně</t>
  </si>
  <si>
    <t>Pol102</t>
  </si>
  <si>
    <t>CYKY 4x16 mm2, volně</t>
  </si>
  <si>
    <t>Pol103</t>
  </si>
  <si>
    <t>CYKY 5x10 mm2, volně</t>
  </si>
  <si>
    <t>Pol104</t>
  </si>
  <si>
    <t>CXKER 3Jx1,5</t>
  </si>
  <si>
    <t>Pol105</t>
  </si>
  <si>
    <t>CXKER 3Jx2,5</t>
  </si>
  <si>
    <t>Pol106</t>
  </si>
  <si>
    <t>CXKER 2x1,5</t>
  </si>
  <si>
    <t>Pol107</t>
  </si>
  <si>
    <t>CXKE R 5x1,5</t>
  </si>
  <si>
    <t>Pol108</t>
  </si>
  <si>
    <t xml:space="preserve">AlMgSi-D8  pevně 840 008</t>
  </si>
  <si>
    <t>Pol109</t>
  </si>
  <si>
    <t>Jímací tyč AL 750</t>
  </si>
  <si>
    <t>Pol110</t>
  </si>
  <si>
    <t>SP připojovací</t>
  </si>
  <si>
    <t>Pol111</t>
  </si>
  <si>
    <t>Betonový podstavec s klínem d=337mm102010</t>
  </si>
  <si>
    <t>Pol112</t>
  </si>
  <si>
    <t>Podložka 106050</t>
  </si>
  <si>
    <t>Pol113</t>
  </si>
  <si>
    <t>Podpěra svodu do zateplení</t>
  </si>
  <si>
    <t>Pol114</t>
  </si>
  <si>
    <t xml:space="preserve">Podpěra  vedení v ploše se zavažím a podložkou</t>
  </si>
  <si>
    <t>Pol115</t>
  </si>
  <si>
    <t>SK připojovací</t>
  </si>
  <si>
    <t>Pol116</t>
  </si>
  <si>
    <t>SZa zkušební</t>
  </si>
  <si>
    <t>Pol117</t>
  </si>
  <si>
    <t>SR03</t>
  </si>
  <si>
    <t>Pol118</t>
  </si>
  <si>
    <t>Štítek pro označení svodu</t>
  </si>
  <si>
    <t>Pol119</t>
  </si>
  <si>
    <t>Tvarování mont.dílu</t>
  </si>
  <si>
    <t>Pol120</t>
  </si>
  <si>
    <t>Tvarování mont.dílu - úprava stávajícího svodu</t>
  </si>
  <si>
    <t>252</t>
  </si>
  <si>
    <t>Pol121</t>
  </si>
  <si>
    <t>Ochranní trubka 1m s držáky</t>
  </si>
  <si>
    <t>254</t>
  </si>
  <si>
    <t>Pol122</t>
  </si>
  <si>
    <t>FeZn-D10 (0,62kg/m), pevně</t>
  </si>
  <si>
    <t>256</t>
  </si>
  <si>
    <t>Pol123</t>
  </si>
  <si>
    <t>FeZn30x4 (0,95 kg/m), pevně</t>
  </si>
  <si>
    <t>258</t>
  </si>
  <si>
    <t>Pol124</t>
  </si>
  <si>
    <t>260</t>
  </si>
  <si>
    <t>Pol125</t>
  </si>
  <si>
    <t>EI 120 Kabel. přepážka PROMASTOP FOAM</t>
  </si>
  <si>
    <t>262</t>
  </si>
  <si>
    <t>Pol126</t>
  </si>
  <si>
    <t>Drobné stavební práce - sekání frezování drážek do 5cm se zapravením</t>
  </si>
  <si>
    <t>264</t>
  </si>
  <si>
    <t>Pol127</t>
  </si>
  <si>
    <t>Drobné stavební práce - sekání frezování drážek do 15cm se zapravením</t>
  </si>
  <si>
    <t>266</t>
  </si>
  <si>
    <t>Pol128</t>
  </si>
  <si>
    <t>Drobné stavební práce - sekání frezování kapes krabic</t>
  </si>
  <si>
    <t>268</t>
  </si>
  <si>
    <t>Pol129</t>
  </si>
  <si>
    <t>Drobné stavební práce - sekání vrtání hlavních prostupů</t>
  </si>
  <si>
    <t>270</t>
  </si>
  <si>
    <t>Pol130</t>
  </si>
  <si>
    <t>Koordinace kabelových tras a prostupů</t>
  </si>
  <si>
    <t>272</t>
  </si>
  <si>
    <t>Pol131</t>
  </si>
  <si>
    <t>Koordinace se subdodavateli a profesemi</t>
  </si>
  <si>
    <t>274</t>
  </si>
  <si>
    <t>Pol132</t>
  </si>
  <si>
    <t>Koordinace s napojením technologie</t>
  </si>
  <si>
    <t>276</t>
  </si>
  <si>
    <t>Pol133</t>
  </si>
  <si>
    <t>Ověření a koordinace dodávky osvětlení, finalní měření parametrů</t>
  </si>
  <si>
    <t>278</t>
  </si>
  <si>
    <t>Pol134</t>
  </si>
  <si>
    <t>Dodavatelská dokumentace</t>
  </si>
  <si>
    <t>280</t>
  </si>
  <si>
    <t>Pol135</t>
  </si>
  <si>
    <t>Dokumentace skutečného provedení</t>
  </si>
  <si>
    <t>282</t>
  </si>
  <si>
    <t>Pol136</t>
  </si>
  <si>
    <t>Kontrola stávající instalace před úpravami</t>
  </si>
  <si>
    <t>284</t>
  </si>
  <si>
    <t>286</t>
  </si>
  <si>
    <t>Pol137</t>
  </si>
  <si>
    <t>Úpravy stávajících rozvaděčů v 3.np - odpojování a doplnění</t>
  </si>
  <si>
    <t>288</t>
  </si>
  <si>
    <t>Pol138</t>
  </si>
  <si>
    <t>Nastavení jištění dle měření odběru v RE,RM1/1p,2p,3p</t>
  </si>
  <si>
    <t>290</t>
  </si>
  <si>
    <t>Pol139</t>
  </si>
  <si>
    <t>Revizni technik</t>
  </si>
  <si>
    <t>292</t>
  </si>
  <si>
    <t>Pol140</t>
  </si>
  <si>
    <t>Spoluprace s reviz.technikem</t>
  </si>
  <si>
    <t>294</t>
  </si>
  <si>
    <t>Pol141</t>
  </si>
  <si>
    <t>Priprava ke komplexni zkoušce , kolaudaci</t>
  </si>
  <si>
    <t>296</t>
  </si>
  <si>
    <t>Pol142</t>
  </si>
  <si>
    <t>Zkusebni provoz</t>
  </si>
  <si>
    <t>298</t>
  </si>
  <si>
    <t>Pol143</t>
  </si>
  <si>
    <t>Zauceni obsluhy</t>
  </si>
  <si>
    <t>Pol144</t>
  </si>
  <si>
    <t>Hloubení zemní rýhy zemina třídy 3, šíře 300mm,hloubka 600mm</t>
  </si>
  <si>
    <t>302</t>
  </si>
  <si>
    <t>Pol145</t>
  </si>
  <si>
    <t>Výstražná folie šířka 33cm</t>
  </si>
  <si>
    <t>304</t>
  </si>
  <si>
    <t>Pol146</t>
  </si>
  <si>
    <t>Zához zemní rýhy zemina třídy 3, šíře 300mm,hloubka 600mm</t>
  </si>
  <si>
    <t>306</t>
  </si>
  <si>
    <t>D6</t>
  </si>
  <si>
    <t>Elektromontáže - celkem</t>
  </si>
  <si>
    <t>D0.0 - Příprava území,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</si>
  <si>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</si>
  <si>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</si>
  <si>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</si>
  <si>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</si>
  <si>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</si>
  <si>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</si>
  <si>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</si>
  <si>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</si>
  <si>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</si>
  <si>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</si>
  <si>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010001000</t>
  </si>
  <si>
    <t>1024</t>
  </si>
  <si>
    <t>-648716932</t>
  </si>
  <si>
    <t>VRN3</t>
  </si>
  <si>
    <t>Zařízení staveniště</t>
  </si>
  <si>
    <t>030001000</t>
  </si>
  <si>
    <t>906085563</t>
  </si>
  <si>
    <t>VRN4</t>
  </si>
  <si>
    <t>Inženýrská činnost</t>
  </si>
  <si>
    <t>040001000</t>
  </si>
  <si>
    <t>-1035390196</t>
  </si>
  <si>
    <t>VRN7</t>
  </si>
  <si>
    <t>Provozní vlivy</t>
  </si>
  <si>
    <t>070001000</t>
  </si>
  <si>
    <t>1821036462</t>
  </si>
  <si>
    <t>VRN9</t>
  </si>
  <si>
    <t>090001000</t>
  </si>
  <si>
    <t>-1101885175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</si>
</sst>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8" fillId="0" borderId="19" xfId="0" applyFont="1" applyBorder="1" applyAlignment="1" applyProtection="1"/>
    <xf numFmtId="0" fontId="8" fillId="0" borderId="20" xfId="0" applyFont="1" applyBorder="1" applyAlignment="1" applyProtection="1"/>
    <xf numFmtId="166" fontId="8" fillId="0" borderId="20" xfId="0" applyNumberFormat="1" applyFont="1" applyBorder="1" applyAlignment="1" applyProtection="1"/>
    <xf numFmtId="166" fontId="8" fillId="0" borderId="21" xfId="0" applyNumberFormat="1" applyFont="1" applyBorder="1" applyAlignment="1" applyProtection="1"/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34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32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41</v>
      </c>
      <c r="E29" s="47"/>
      <c r="F29" s="32" t="s">
        <v>42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43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44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45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50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51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52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53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52</v>
      </c>
      <c r="AI60" s="42"/>
      <c r="AJ60" s="42"/>
      <c r="AK60" s="42"/>
      <c r="AL60" s="42"/>
      <c r="AM60" s="64" t="s">
        <v>53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54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55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52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53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52</v>
      </c>
      <c r="AI75" s="42"/>
      <c r="AJ75" s="42"/>
      <c r="AK75" s="42"/>
      <c r="AL75" s="42"/>
      <c r="AM75" s="64" t="s">
        <v>53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56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222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Základní škola Tuklaty – Přístavba tělocvičny a učeben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21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23</v>
      </c>
      <c r="AJ87" s="40"/>
      <c r="AK87" s="40"/>
      <c r="AL87" s="40"/>
      <c r="AM87" s="79" t="str">
        <f>IF(AN8= "","",AN8)</f>
        <v>23. 2. 2024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25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Tuklaty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31</v>
      </c>
      <c r="AJ89" s="40"/>
      <c r="AK89" s="40"/>
      <c r="AL89" s="40"/>
      <c r="AM89" s="80" t="str">
        <f>IF(E17="","",E17)</f>
        <v>INGARA s.r.o.</v>
      </c>
      <c r="AN89" s="71"/>
      <c r="AO89" s="71"/>
      <c r="AP89" s="71"/>
      <c r="AQ89" s="40"/>
      <c r="AR89" s="44"/>
      <c r="AS89" s="81" t="s">
        <v>57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29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35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58</v>
      </c>
      <c r="D92" s="94"/>
      <c r="E92" s="94"/>
      <c r="F92" s="94"/>
      <c r="G92" s="94"/>
      <c r="H92" s="95"/>
      <c r="I92" s="96" t="s">
        <v>59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60</v>
      </c>
      <c r="AH92" s="94"/>
      <c r="AI92" s="94"/>
      <c r="AJ92" s="94"/>
      <c r="AK92" s="94"/>
      <c r="AL92" s="94"/>
      <c r="AM92" s="94"/>
      <c r="AN92" s="96" t="s">
        <v>61</v>
      </c>
      <c r="AO92" s="94"/>
      <c r="AP92" s="98"/>
      <c r="AQ92" s="99" t="s">
        <v>62</v>
      </c>
      <c r="AR92" s="44"/>
      <c r="AS92" s="100" t="s">
        <v>63</v>
      </c>
      <c r="AT92" s="101" t="s">
        <v>64</v>
      </c>
      <c r="AU92" s="101" t="s">
        <v>65</v>
      </c>
      <c r="AV92" s="101" t="s">
        <v>66</v>
      </c>
      <c r="AW92" s="101" t="s">
        <v>67</v>
      </c>
      <c r="AX92" s="101" t="s">
        <v>68</v>
      </c>
      <c r="AY92" s="101" t="s">
        <v>69</v>
      </c>
      <c r="AZ92" s="101" t="s">
        <v>70</v>
      </c>
      <c r="BA92" s="101" t="s">
        <v>71</v>
      </c>
      <c r="BB92" s="101" t="s">
        <v>72</v>
      </c>
      <c r="BC92" s="101" t="s">
        <v>73</v>
      </c>
      <c r="BD92" s="102" t="s">
        <v>74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75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ROUND(SUM(AG95:AG101),2)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ROUND(SUM(AS95:AS101),2)</f>
        <v>0</v>
      </c>
      <c r="AT94" s="114">
        <f>ROUND(SUM(AV94:AW94),2)</f>
        <v>0</v>
      </c>
      <c r="AU94" s="115">
        <f>ROUND(SUM(AU95:AU101),5)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ROUND(SUM(AZ95:AZ101),2)</f>
        <v>0</v>
      </c>
      <c r="BA94" s="114">
        <f>ROUND(SUM(BA95:BA101),2)</f>
        <v>0</v>
      </c>
      <c r="BB94" s="114">
        <f>ROUND(SUM(BB95:BB101),2)</f>
        <v>0</v>
      </c>
      <c r="BC94" s="114">
        <f>ROUND(SUM(BC95:BC101),2)</f>
        <v>0</v>
      </c>
      <c r="BD94" s="116">
        <f>ROUND(SUM(BD95:BD101),2)</f>
        <v>0</v>
      </c>
      <c r="BE94" s="6"/>
      <c r="BS94" s="117" t="s">
        <v>76</v>
      </c>
      <c r="BT94" s="117" t="s">
        <v>77</v>
      </c>
      <c r="BU94" s="118" t="s">
        <v>78</v>
      </c>
      <c r="BV94" s="117" t="s">
        <v>79</v>
      </c>
      <c r="BW94" s="117" t="s">
        <v>5</v>
      </c>
      <c r="BX94" s="117" t="s">
        <v>80</v>
      </c>
      <c r="CL94" s="117" t="s">
        <v>19</v>
      </c>
    </row>
    <row r="95" s="7" customFormat="1" ht="16.5" customHeight="1">
      <c r="A95" s="119" t="s">
        <v>81</v>
      </c>
      <c r="B95" s="120"/>
      <c r="C95" s="121"/>
      <c r="D95" s="122" t="s">
        <v>82</v>
      </c>
      <c r="E95" s="122"/>
      <c r="F95" s="122"/>
      <c r="G95" s="122"/>
      <c r="H95" s="122"/>
      <c r="I95" s="123"/>
      <c r="J95" s="122" t="s">
        <v>83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'D1.1. - Architektonicko s...'!J30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84</v>
      </c>
      <c r="AR95" s="126"/>
      <c r="AS95" s="127">
        <v>0</v>
      </c>
      <c r="AT95" s="128">
        <f>ROUND(SUM(AV95:AW95),2)</f>
        <v>0</v>
      </c>
      <c r="AU95" s="129">
        <f>'D1.1. - Architektonicko s...'!P142</f>
        <v>0</v>
      </c>
      <c r="AV95" s="128">
        <f>'D1.1. - Architektonicko s...'!J33</f>
        <v>0</v>
      </c>
      <c r="AW95" s="128">
        <f>'D1.1. - Architektonicko s...'!J34</f>
        <v>0</v>
      </c>
      <c r="AX95" s="128">
        <f>'D1.1. - Architektonicko s...'!J35</f>
        <v>0</v>
      </c>
      <c r="AY95" s="128">
        <f>'D1.1. - Architektonicko s...'!J36</f>
        <v>0</v>
      </c>
      <c r="AZ95" s="128">
        <f>'D1.1. - Architektonicko s...'!F33</f>
        <v>0</v>
      </c>
      <c r="BA95" s="128">
        <f>'D1.1. - Architektonicko s...'!F34</f>
        <v>0</v>
      </c>
      <c r="BB95" s="128">
        <f>'D1.1. - Architektonicko s...'!F35</f>
        <v>0</v>
      </c>
      <c r="BC95" s="128">
        <f>'D1.1. - Architektonicko s...'!F36</f>
        <v>0</v>
      </c>
      <c r="BD95" s="130">
        <f>'D1.1. - Architektonicko s...'!F37</f>
        <v>0</v>
      </c>
      <c r="BE95" s="7"/>
      <c r="BT95" s="131" t="s">
        <v>85</v>
      </c>
      <c r="BV95" s="131" t="s">
        <v>79</v>
      </c>
      <c r="BW95" s="131" t="s">
        <v>86</v>
      </c>
      <c r="BX95" s="131" t="s">
        <v>5</v>
      </c>
      <c r="CL95" s="131" t="s">
        <v>19</v>
      </c>
      <c r="CM95" s="131" t="s">
        <v>87</v>
      </c>
    </row>
    <row r="96" s="7" customFormat="1" ht="16.5" customHeight="1">
      <c r="A96" s="119" t="s">
        <v>81</v>
      </c>
      <c r="B96" s="120"/>
      <c r="C96" s="121"/>
      <c r="D96" s="122" t="s">
        <v>88</v>
      </c>
      <c r="E96" s="122"/>
      <c r="F96" s="122"/>
      <c r="G96" s="122"/>
      <c r="H96" s="122"/>
      <c r="I96" s="123"/>
      <c r="J96" s="122" t="s">
        <v>89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'D1.4.a - Zdravotechnické ...'!J30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84</v>
      </c>
      <c r="AR96" s="126"/>
      <c r="AS96" s="127">
        <v>0</v>
      </c>
      <c r="AT96" s="128">
        <f>ROUND(SUM(AV96:AW96),2)</f>
        <v>0</v>
      </c>
      <c r="AU96" s="129">
        <f>'D1.4.a - Zdravotechnické ...'!P129</f>
        <v>0</v>
      </c>
      <c r="AV96" s="128">
        <f>'D1.4.a - Zdravotechnické ...'!J33</f>
        <v>0</v>
      </c>
      <c r="AW96" s="128">
        <f>'D1.4.a - Zdravotechnické ...'!J34</f>
        <v>0</v>
      </c>
      <c r="AX96" s="128">
        <f>'D1.4.a - Zdravotechnické ...'!J35</f>
        <v>0</v>
      </c>
      <c r="AY96" s="128">
        <f>'D1.4.a - Zdravotechnické ...'!J36</f>
        <v>0</v>
      </c>
      <c r="AZ96" s="128">
        <f>'D1.4.a - Zdravotechnické ...'!F33</f>
        <v>0</v>
      </c>
      <c r="BA96" s="128">
        <f>'D1.4.a - Zdravotechnické ...'!F34</f>
        <v>0</v>
      </c>
      <c r="BB96" s="128">
        <f>'D1.4.a - Zdravotechnické ...'!F35</f>
        <v>0</v>
      </c>
      <c r="BC96" s="128">
        <f>'D1.4.a - Zdravotechnické ...'!F36</f>
        <v>0</v>
      </c>
      <c r="BD96" s="130">
        <f>'D1.4.a - Zdravotechnické ...'!F37</f>
        <v>0</v>
      </c>
      <c r="BE96" s="7"/>
      <c r="BT96" s="131" t="s">
        <v>85</v>
      </c>
      <c r="BV96" s="131" t="s">
        <v>79</v>
      </c>
      <c r="BW96" s="131" t="s">
        <v>90</v>
      </c>
      <c r="BX96" s="131" t="s">
        <v>5</v>
      </c>
      <c r="CL96" s="131" t="s">
        <v>1</v>
      </c>
      <c r="CM96" s="131" t="s">
        <v>87</v>
      </c>
    </row>
    <row r="97" s="7" customFormat="1" ht="16.5" customHeight="1">
      <c r="A97" s="119" t="s">
        <v>81</v>
      </c>
      <c r="B97" s="120"/>
      <c r="C97" s="121"/>
      <c r="D97" s="122" t="s">
        <v>91</v>
      </c>
      <c r="E97" s="122"/>
      <c r="F97" s="122"/>
      <c r="G97" s="122"/>
      <c r="H97" s="122"/>
      <c r="I97" s="123"/>
      <c r="J97" s="122" t="s">
        <v>92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'D1.4.c - Vzduchotechnika'!J30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84</v>
      </c>
      <c r="AR97" s="126"/>
      <c r="AS97" s="127">
        <v>0</v>
      </c>
      <c r="AT97" s="128">
        <f>ROUND(SUM(AV97:AW97),2)</f>
        <v>0</v>
      </c>
      <c r="AU97" s="129">
        <f>'D1.4.c - Vzduchotechnika'!P118</f>
        <v>0</v>
      </c>
      <c r="AV97" s="128">
        <f>'D1.4.c - Vzduchotechnika'!J33</f>
        <v>0</v>
      </c>
      <c r="AW97" s="128">
        <f>'D1.4.c - Vzduchotechnika'!J34</f>
        <v>0</v>
      </c>
      <c r="AX97" s="128">
        <f>'D1.4.c - Vzduchotechnika'!J35</f>
        <v>0</v>
      </c>
      <c r="AY97" s="128">
        <f>'D1.4.c - Vzduchotechnika'!J36</f>
        <v>0</v>
      </c>
      <c r="AZ97" s="128">
        <f>'D1.4.c - Vzduchotechnika'!F33</f>
        <v>0</v>
      </c>
      <c r="BA97" s="128">
        <f>'D1.4.c - Vzduchotechnika'!F34</f>
        <v>0</v>
      </c>
      <c r="BB97" s="128">
        <f>'D1.4.c - Vzduchotechnika'!F35</f>
        <v>0</v>
      </c>
      <c r="BC97" s="128">
        <f>'D1.4.c - Vzduchotechnika'!F36</f>
        <v>0</v>
      </c>
      <c r="BD97" s="130">
        <f>'D1.4.c - Vzduchotechnika'!F37</f>
        <v>0</v>
      </c>
      <c r="BE97" s="7"/>
      <c r="BT97" s="131" t="s">
        <v>85</v>
      </c>
      <c r="BV97" s="131" t="s">
        <v>79</v>
      </c>
      <c r="BW97" s="131" t="s">
        <v>93</v>
      </c>
      <c r="BX97" s="131" t="s">
        <v>5</v>
      </c>
      <c r="CL97" s="131" t="s">
        <v>1</v>
      </c>
      <c r="CM97" s="131" t="s">
        <v>87</v>
      </c>
    </row>
    <row r="98" s="7" customFormat="1" ht="16.5" customHeight="1">
      <c r="A98" s="119" t="s">
        <v>81</v>
      </c>
      <c r="B98" s="120"/>
      <c r="C98" s="121"/>
      <c r="D98" s="122" t="s">
        <v>94</v>
      </c>
      <c r="E98" s="122"/>
      <c r="F98" s="122"/>
      <c r="G98" s="122"/>
      <c r="H98" s="122"/>
      <c r="I98" s="123"/>
      <c r="J98" s="122" t="s">
        <v>95</v>
      </c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4">
        <f>'D1.4.d - Vytápění'!J30</f>
        <v>0</v>
      </c>
      <c r="AH98" s="123"/>
      <c r="AI98" s="123"/>
      <c r="AJ98" s="123"/>
      <c r="AK98" s="123"/>
      <c r="AL98" s="123"/>
      <c r="AM98" s="123"/>
      <c r="AN98" s="124">
        <f>SUM(AG98,AT98)</f>
        <v>0</v>
      </c>
      <c r="AO98" s="123"/>
      <c r="AP98" s="123"/>
      <c r="AQ98" s="125" t="s">
        <v>84</v>
      </c>
      <c r="AR98" s="126"/>
      <c r="AS98" s="127">
        <v>0</v>
      </c>
      <c r="AT98" s="128">
        <f>ROUND(SUM(AV98:AW98),2)</f>
        <v>0</v>
      </c>
      <c r="AU98" s="129">
        <f>'D1.4.d - Vytápění'!P123</f>
        <v>0</v>
      </c>
      <c r="AV98" s="128">
        <f>'D1.4.d - Vytápění'!J33</f>
        <v>0</v>
      </c>
      <c r="AW98" s="128">
        <f>'D1.4.d - Vytápění'!J34</f>
        <v>0</v>
      </c>
      <c r="AX98" s="128">
        <f>'D1.4.d - Vytápění'!J35</f>
        <v>0</v>
      </c>
      <c r="AY98" s="128">
        <f>'D1.4.d - Vytápění'!J36</f>
        <v>0</v>
      </c>
      <c r="AZ98" s="128">
        <f>'D1.4.d - Vytápění'!F33</f>
        <v>0</v>
      </c>
      <c r="BA98" s="128">
        <f>'D1.4.d - Vytápění'!F34</f>
        <v>0</v>
      </c>
      <c r="BB98" s="128">
        <f>'D1.4.d - Vytápění'!F35</f>
        <v>0</v>
      </c>
      <c r="BC98" s="128">
        <f>'D1.4.d - Vytápění'!F36</f>
        <v>0</v>
      </c>
      <c r="BD98" s="130">
        <f>'D1.4.d - Vytápění'!F37</f>
        <v>0</v>
      </c>
      <c r="BE98" s="7"/>
      <c r="BT98" s="131" t="s">
        <v>85</v>
      </c>
      <c r="BV98" s="131" t="s">
        <v>79</v>
      </c>
      <c r="BW98" s="131" t="s">
        <v>96</v>
      </c>
      <c r="BX98" s="131" t="s">
        <v>5</v>
      </c>
      <c r="CL98" s="131" t="s">
        <v>1</v>
      </c>
      <c r="CM98" s="131" t="s">
        <v>87</v>
      </c>
    </row>
    <row r="99" s="7" customFormat="1" ht="16.5" customHeight="1">
      <c r="A99" s="119" t="s">
        <v>81</v>
      </c>
      <c r="B99" s="120"/>
      <c r="C99" s="121"/>
      <c r="D99" s="122" t="s">
        <v>97</v>
      </c>
      <c r="E99" s="122"/>
      <c r="F99" s="122"/>
      <c r="G99" s="122"/>
      <c r="H99" s="122"/>
      <c r="I99" s="123"/>
      <c r="J99" s="122" t="s">
        <v>98</v>
      </c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4">
        <f>'D1.4.g - Slaboproudé elek...'!J30</f>
        <v>0</v>
      </c>
      <c r="AH99" s="123"/>
      <c r="AI99" s="123"/>
      <c r="AJ99" s="123"/>
      <c r="AK99" s="123"/>
      <c r="AL99" s="123"/>
      <c r="AM99" s="123"/>
      <c r="AN99" s="124">
        <f>SUM(AG99,AT99)</f>
        <v>0</v>
      </c>
      <c r="AO99" s="123"/>
      <c r="AP99" s="123"/>
      <c r="AQ99" s="125" t="s">
        <v>84</v>
      </c>
      <c r="AR99" s="126"/>
      <c r="AS99" s="127">
        <v>0</v>
      </c>
      <c r="AT99" s="128">
        <f>ROUND(SUM(AV99:AW99),2)</f>
        <v>0</v>
      </c>
      <c r="AU99" s="129">
        <f>'D1.4.g - Slaboproudé elek...'!P116</f>
        <v>0</v>
      </c>
      <c r="AV99" s="128">
        <f>'D1.4.g - Slaboproudé elek...'!J33</f>
        <v>0</v>
      </c>
      <c r="AW99" s="128">
        <f>'D1.4.g - Slaboproudé elek...'!J34</f>
        <v>0</v>
      </c>
      <c r="AX99" s="128">
        <f>'D1.4.g - Slaboproudé elek...'!J35</f>
        <v>0</v>
      </c>
      <c r="AY99" s="128">
        <f>'D1.4.g - Slaboproudé elek...'!J36</f>
        <v>0</v>
      </c>
      <c r="AZ99" s="128">
        <f>'D1.4.g - Slaboproudé elek...'!F33</f>
        <v>0</v>
      </c>
      <c r="BA99" s="128">
        <f>'D1.4.g - Slaboproudé elek...'!F34</f>
        <v>0</v>
      </c>
      <c r="BB99" s="128">
        <f>'D1.4.g - Slaboproudé elek...'!F35</f>
        <v>0</v>
      </c>
      <c r="BC99" s="128">
        <f>'D1.4.g - Slaboproudé elek...'!F36</f>
        <v>0</v>
      </c>
      <c r="BD99" s="130">
        <f>'D1.4.g - Slaboproudé elek...'!F37</f>
        <v>0</v>
      </c>
      <c r="BE99" s="7"/>
      <c r="BT99" s="131" t="s">
        <v>85</v>
      </c>
      <c r="BV99" s="131" t="s">
        <v>79</v>
      </c>
      <c r="BW99" s="131" t="s">
        <v>99</v>
      </c>
      <c r="BX99" s="131" t="s">
        <v>5</v>
      </c>
      <c r="CL99" s="131" t="s">
        <v>1</v>
      </c>
      <c r="CM99" s="131" t="s">
        <v>87</v>
      </c>
    </row>
    <row r="100" s="7" customFormat="1" ht="16.5" customHeight="1">
      <c r="A100" s="119" t="s">
        <v>81</v>
      </c>
      <c r="B100" s="120"/>
      <c r="C100" s="121"/>
      <c r="D100" s="122" t="s">
        <v>100</v>
      </c>
      <c r="E100" s="122"/>
      <c r="F100" s="122"/>
      <c r="G100" s="122"/>
      <c r="H100" s="122"/>
      <c r="I100" s="123"/>
      <c r="J100" s="122" t="s">
        <v>101</v>
      </c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4">
        <f>'D1.4.h - Silnoproudá elek...'!J30</f>
        <v>0</v>
      </c>
      <c r="AH100" s="123"/>
      <c r="AI100" s="123"/>
      <c r="AJ100" s="123"/>
      <c r="AK100" s="123"/>
      <c r="AL100" s="123"/>
      <c r="AM100" s="123"/>
      <c r="AN100" s="124">
        <f>SUM(AG100,AT100)</f>
        <v>0</v>
      </c>
      <c r="AO100" s="123"/>
      <c r="AP100" s="123"/>
      <c r="AQ100" s="125" t="s">
        <v>84</v>
      </c>
      <c r="AR100" s="126"/>
      <c r="AS100" s="127">
        <v>0</v>
      </c>
      <c r="AT100" s="128">
        <f>ROUND(SUM(AV100:AW100),2)</f>
        <v>0</v>
      </c>
      <c r="AU100" s="129">
        <f>'D1.4.h - Silnoproudá elek...'!P122</f>
        <v>0</v>
      </c>
      <c r="AV100" s="128">
        <f>'D1.4.h - Silnoproudá elek...'!J33</f>
        <v>0</v>
      </c>
      <c r="AW100" s="128">
        <f>'D1.4.h - Silnoproudá elek...'!J34</f>
        <v>0</v>
      </c>
      <c r="AX100" s="128">
        <f>'D1.4.h - Silnoproudá elek...'!J35</f>
        <v>0</v>
      </c>
      <c r="AY100" s="128">
        <f>'D1.4.h - Silnoproudá elek...'!J36</f>
        <v>0</v>
      </c>
      <c r="AZ100" s="128">
        <f>'D1.4.h - Silnoproudá elek...'!F33</f>
        <v>0</v>
      </c>
      <c r="BA100" s="128">
        <f>'D1.4.h - Silnoproudá elek...'!F34</f>
        <v>0</v>
      </c>
      <c r="BB100" s="128">
        <f>'D1.4.h - Silnoproudá elek...'!F35</f>
        <v>0</v>
      </c>
      <c r="BC100" s="128">
        <f>'D1.4.h - Silnoproudá elek...'!F36</f>
        <v>0</v>
      </c>
      <c r="BD100" s="130">
        <f>'D1.4.h - Silnoproudá elek...'!F37</f>
        <v>0</v>
      </c>
      <c r="BE100" s="7"/>
      <c r="BT100" s="131" t="s">
        <v>85</v>
      </c>
      <c r="BV100" s="131" t="s">
        <v>79</v>
      </c>
      <c r="BW100" s="131" t="s">
        <v>102</v>
      </c>
      <c r="BX100" s="131" t="s">
        <v>5</v>
      </c>
      <c r="CL100" s="131" t="s">
        <v>1</v>
      </c>
      <c r="CM100" s="131" t="s">
        <v>87</v>
      </c>
    </row>
    <row r="101" s="7" customFormat="1" ht="16.5" customHeight="1">
      <c r="A101" s="119" t="s">
        <v>81</v>
      </c>
      <c r="B101" s="120"/>
      <c r="C101" s="121"/>
      <c r="D101" s="122" t="s">
        <v>103</v>
      </c>
      <c r="E101" s="122"/>
      <c r="F101" s="122"/>
      <c r="G101" s="122"/>
      <c r="H101" s="122"/>
      <c r="I101" s="123"/>
      <c r="J101" s="122" t="s">
        <v>104</v>
      </c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4">
        <f>'D0.0 - Příprava území, VRN'!J30</f>
        <v>0</v>
      </c>
      <c r="AH101" s="123"/>
      <c r="AI101" s="123"/>
      <c r="AJ101" s="123"/>
      <c r="AK101" s="123"/>
      <c r="AL101" s="123"/>
      <c r="AM101" s="123"/>
      <c r="AN101" s="124">
        <f>SUM(AG101,AT101)</f>
        <v>0</v>
      </c>
      <c r="AO101" s="123"/>
      <c r="AP101" s="123"/>
      <c r="AQ101" s="125" t="s">
        <v>84</v>
      </c>
      <c r="AR101" s="126"/>
      <c r="AS101" s="132">
        <v>0</v>
      </c>
      <c r="AT101" s="133">
        <f>ROUND(SUM(AV101:AW101),2)</f>
        <v>0</v>
      </c>
      <c r="AU101" s="134">
        <f>'D0.0 - Příprava území, VRN'!P122</f>
        <v>0</v>
      </c>
      <c r="AV101" s="133">
        <f>'D0.0 - Příprava území, VRN'!J33</f>
        <v>0</v>
      </c>
      <c r="AW101" s="133">
        <f>'D0.0 - Příprava území, VRN'!J34</f>
        <v>0</v>
      </c>
      <c r="AX101" s="133">
        <f>'D0.0 - Příprava území, VRN'!J35</f>
        <v>0</v>
      </c>
      <c r="AY101" s="133">
        <f>'D0.0 - Příprava území, VRN'!J36</f>
        <v>0</v>
      </c>
      <c r="AZ101" s="133">
        <f>'D0.0 - Příprava území, VRN'!F33</f>
        <v>0</v>
      </c>
      <c r="BA101" s="133">
        <f>'D0.0 - Příprava území, VRN'!F34</f>
        <v>0</v>
      </c>
      <c r="BB101" s="133">
        <f>'D0.0 - Příprava území, VRN'!F35</f>
        <v>0</v>
      </c>
      <c r="BC101" s="133">
        <f>'D0.0 - Příprava území, VRN'!F36</f>
        <v>0</v>
      </c>
      <c r="BD101" s="135">
        <f>'D0.0 - Příprava území, VRN'!F37</f>
        <v>0</v>
      </c>
      <c r="BE101" s="7"/>
      <c r="BT101" s="131" t="s">
        <v>85</v>
      </c>
      <c r="BV101" s="131" t="s">
        <v>79</v>
      </c>
      <c r="BW101" s="131" t="s">
        <v>105</v>
      </c>
      <c r="BX101" s="131" t="s">
        <v>5</v>
      </c>
      <c r="CL101" s="131" t="s">
        <v>19</v>
      </c>
      <c r="CM101" s="131" t="s">
        <v>87</v>
      </c>
    </row>
    <row r="102" s="2" customFormat="1" ht="30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4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44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</row>
  </sheetData>
  <sheetProtection sheet="1" formatColumns="0" formatRows="0" objects="1" scenarios="1" spinCount="100000" saltValue="fjEy2kOoQcyCs4u71NudlI5C4nOrd0RKqr9kaNbde0tIqg9DUmMEy93tgZnBudU+aI0r+gJadyWGHJPr/bi7wA==" hashValue="OmaHeVaDpc0aplP4a0hLVVO7wfs04RSK6RLESq4UkPTPhC9nyN428CSLmep1KSdoNRsVzBioflttmNtUpOtUqg==" algorithmName="SHA-512" password="CC35"/>
  <mergeCells count="66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D1.1. - Architektonicko s...'!C2" display="/"/>
    <hyperlink ref="A96" location="'D1.4.a - Zdravotechnické ...'!C2" display="/"/>
    <hyperlink ref="A97" location="'D1.4.c - Vzduchotechnika'!C2" display="/"/>
    <hyperlink ref="A98" location="'D1.4.d - Vytápění'!C2" display="/"/>
    <hyperlink ref="A99" location="'D1.4.g - Slaboproudé elek...'!C2" display="/"/>
    <hyperlink ref="A100" location="'D1.4.h - Silnoproudá elek...'!C2" display="/"/>
    <hyperlink ref="A101" location="'D0.0 - Příprava území,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108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19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22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">
        <v>32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109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ROUND(J142,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ROUND((SUM(BE142:BE887)),  2)</f>
        <v>0</v>
      </c>
      <c r="G33" s="38"/>
      <c r="H33" s="38"/>
      <c r="I33" s="155">
        <v>0.20999999999999999</v>
      </c>
      <c r="J33" s="154">
        <f>ROUND(((SUM(BE142:BE887))*I33),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ROUND((SUM(BF142:BF887)),  2)</f>
        <v>0</v>
      </c>
      <c r="G34" s="38"/>
      <c r="H34" s="38"/>
      <c r="I34" s="155">
        <v>0.12</v>
      </c>
      <c r="J34" s="154">
        <f>ROUND(((SUM(BF142:BF887))*I34),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ROUND((SUM(BG142:BG887)),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ROUND((SUM(BH142:BH887)),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ROUND((SUM(BI142:BI887)),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D1.1. - Architektonicko stavební část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 xml:space="preserve"> 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Ing. Aleš Řada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J142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115</v>
      </c>
      <c r="E97" s="182"/>
      <c r="F97" s="182"/>
      <c r="G97" s="182"/>
      <c r="H97" s="182"/>
      <c r="I97" s="182"/>
      <c r="J97" s="183">
        <f>J143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116</v>
      </c>
      <c r="E98" s="188"/>
      <c r="F98" s="188"/>
      <c r="G98" s="188"/>
      <c r="H98" s="188"/>
      <c r="I98" s="188"/>
      <c r="J98" s="189">
        <f>J144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117</v>
      </c>
      <c r="E99" s="188"/>
      <c r="F99" s="188"/>
      <c r="G99" s="188"/>
      <c r="H99" s="188"/>
      <c r="I99" s="188"/>
      <c r="J99" s="189">
        <f>J185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118</v>
      </c>
      <c r="E100" s="188"/>
      <c r="F100" s="188"/>
      <c r="G100" s="188"/>
      <c r="H100" s="188"/>
      <c r="I100" s="188"/>
      <c r="J100" s="189">
        <f>J226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119</v>
      </c>
      <c r="E101" s="188"/>
      <c r="F101" s="188"/>
      <c r="G101" s="188"/>
      <c r="H101" s="188"/>
      <c r="I101" s="188"/>
      <c r="J101" s="189">
        <f>J309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120</v>
      </c>
      <c r="E102" s="188"/>
      <c r="F102" s="188"/>
      <c r="G102" s="188"/>
      <c r="H102" s="188"/>
      <c r="I102" s="188"/>
      <c r="J102" s="189">
        <f>J359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121</v>
      </c>
      <c r="E103" s="188"/>
      <c r="F103" s="188"/>
      <c r="G103" s="188"/>
      <c r="H103" s="188"/>
      <c r="I103" s="188"/>
      <c r="J103" s="189">
        <f>J372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122</v>
      </c>
      <c r="E104" s="188"/>
      <c r="F104" s="188"/>
      <c r="G104" s="188"/>
      <c r="H104" s="188"/>
      <c r="I104" s="188"/>
      <c r="J104" s="189">
        <f>J466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123</v>
      </c>
      <c r="E105" s="188"/>
      <c r="F105" s="188"/>
      <c r="G105" s="188"/>
      <c r="H105" s="188"/>
      <c r="I105" s="188"/>
      <c r="J105" s="189">
        <f>J504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9"/>
      <c r="C106" s="180"/>
      <c r="D106" s="181" t="s">
        <v>124</v>
      </c>
      <c r="E106" s="182"/>
      <c r="F106" s="182"/>
      <c r="G106" s="182"/>
      <c r="H106" s="182"/>
      <c r="I106" s="182"/>
      <c r="J106" s="183">
        <f>J506</f>
        <v>0</v>
      </c>
      <c r="K106" s="180"/>
      <c r="L106" s="18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5"/>
      <c r="C107" s="186"/>
      <c r="D107" s="187" t="s">
        <v>125</v>
      </c>
      <c r="E107" s="188"/>
      <c r="F107" s="188"/>
      <c r="G107" s="188"/>
      <c r="H107" s="188"/>
      <c r="I107" s="188"/>
      <c r="J107" s="189">
        <f>J507</f>
        <v>0</v>
      </c>
      <c r="K107" s="186"/>
      <c r="L107" s="19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5"/>
      <c r="C108" s="186"/>
      <c r="D108" s="187" t="s">
        <v>126</v>
      </c>
      <c r="E108" s="188"/>
      <c r="F108" s="188"/>
      <c r="G108" s="188"/>
      <c r="H108" s="188"/>
      <c r="I108" s="188"/>
      <c r="J108" s="189">
        <f>J535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5"/>
      <c r="C109" s="186"/>
      <c r="D109" s="187" t="s">
        <v>127</v>
      </c>
      <c r="E109" s="188"/>
      <c r="F109" s="188"/>
      <c r="G109" s="188"/>
      <c r="H109" s="188"/>
      <c r="I109" s="188"/>
      <c r="J109" s="189">
        <f>J566</f>
        <v>0</v>
      </c>
      <c r="K109" s="186"/>
      <c r="L109" s="19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5"/>
      <c r="C110" s="186"/>
      <c r="D110" s="187" t="s">
        <v>128</v>
      </c>
      <c r="E110" s="188"/>
      <c r="F110" s="188"/>
      <c r="G110" s="188"/>
      <c r="H110" s="188"/>
      <c r="I110" s="188"/>
      <c r="J110" s="189">
        <f>J606</f>
        <v>0</v>
      </c>
      <c r="K110" s="186"/>
      <c r="L110" s="19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5"/>
      <c r="C111" s="186"/>
      <c r="D111" s="187" t="s">
        <v>129</v>
      </c>
      <c r="E111" s="188"/>
      <c r="F111" s="188"/>
      <c r="G111" s="188"/>
      <c r="H111" s="188"/>
      <c r="I111" s="188"/>
      <c r="J111" s="189">
        <f>J617</f>
        <v>0</v>
      </c>
      <c r="K111" s="186"/>
      <c r="L111" s="19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5"/>
      <c r="C112" s="186"/>
      <c r="D112" s="187" t="s">
        <v>130</v>
      </c>
      <c r="E112" s="188"/>
      <c r="F112" s="188"/>
      <c r="G112" s="188"/>
      <c r="H112" s="188"/>
      <c r="I112" s="188"/>
      <c r="J112" s="189">
        <f>J620</f>
        <v>0</v>
      </c>
      <c r="K112" s="186"/>
      <c r="L112" s="19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5"/>
      <c r="C113" s="186"/>
      <c r="D113" s="187" t="s">
        <v>131</v>
      </c>
      <c r="E113" s="188"/>
      <c r="F113" s="188"/>
      <c r="G113" s="188"/>
      <c r="H113" s="188"/>
      <c r="I113" s="188"/>
      <c r="J113" s="189">
        <f>J651</f>
        <v>0</v>
      </c>
      <c r="K113" s="186"/>
      <c r="L113" s="19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5"/>
      <c r="C114" s="186"/>
      <c r="D114" s="187" t="s">
        <v>132</v>
      </c>
      <c r="E114" s="188"/>
      <c r="F114" s="188"/>
      <c r="G114" s="188"/>
      <c r="H114" s="188"/>
      <c r="I114" s="188"/>
      <c r="J114" s="189">
        <f>J685</f>
        <v>0</v>
      </c>
      <c r="K114" s="186"/>
      <c r="L114" s="19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5"/>
      <c r="C115" s="186"/>
      <c r="D115" s="187" t="s">
        <v>133</v>
      </c>
      <c r="E115" s="188"/>
      <c r="F115" s="188"/>
      <c r="G115" s="188"/>
      <c r="H115" s="188"/>
      <c r="I115" s="188"/>
      <c r="J115" s="189">
        <f>J697</f>
        <v>0</v>
      </c>
      <c r="K115" s="186"/>
      <c r="L115" s="19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5"/>
      <c r="C116" s="186"/>
      <c r="D116" s="187" t="s">
        <v>134</v>
      </c>
      <c r="E116" s="188"/>
      <c r="F116" s="188"/>
      <c r="G116" s="188"/>
      <c r="H116" s="188"/>
      <c r="I116" s="188"/>
      <c r="J116" s="189">
        <f>J723</f>
        <v>0</v>
      </c>
      <c r="K116" s="186"/>
      <c r="L116" s="19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5"/>
      <c r="C117" s="186"/>
      <c r="D117" s="187" t="s">
        <v>135</v>
      </c>
      <c r="E117" s="188"/>
      <c r="F117" s="188"/>
      <c r="G117" s="188"/>
      <c r="H117" s="188"/>
      <c r="I117" s="188"/>
      <c r="J117" s="189">
        <f>J739</f>
        <v>0</v>
      </c>
      <c r="K117" s="186"/>
      <c r="L117" s="19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5"/>
      <c r="C118" s="186"/>
      <c r="D118" s="187" t="s">
        <v>136</v>
      </c>
      <c r="E118" s="188"/>
      <c r="F118" s="188"/>
      <c r="G118" s="188"/>
      <c r="H118" s="188"/>
      <c r="I118" s="188"/>
      <c r="J118" s="189">
        <f>J785</f>
        <v>0</v>
      </c>
      <c r="K118" s="186"/>
      <c r="L118" s="19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85"/>
      <c r="C119" s="186"/>
      <c r="D119" s="187" t="s">
        <v>137</v>
      </c>
      <c r="E119" s="188"/>
      <c r="F119" s="188"/>
      <c r="G119" s="188"/>
      <c r="H119" s="188"/>
      <c r="I119" s="188"/>
      <c r="J119" s="189">
        <f>J805</f>
        <v>0</v>
      </c>
      <c r="K119" s="186"/>
      <c r="L119" s="19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85"/>
      <c r="C120" s="186"/>
      <c r="D120" s="187" t="s">
        <v>138</v>
      </c>
      <c r="E120" s="188"/>
      <c r="F120" s="188"/>
      <c r="G120" s="188"/>
      <c r="H120" s="188"/>
      <c r="I120" s="188"/>
      <c r="J120" s="189">
        <f>J821</f>
        <v>0</v>
      </c>
      <c r="K120" s="186"/>
      <c r="L120" s="19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85"/>
      <c r="C121" s="186"/>
      <c r="D121" s="187" t="s">
        <v>139</v>
      </c>
      <c r="E121" s="188"/>
      <c r="F121" s="188"/>
      <c r="G121" s="188"/>
      <c r="H121" s="188"/>
      <c r="I121" s="188"/>
      <c r="J121" s="189">
        <f>J843</f>
        <v>0</v>
      </c>
      <c r="K121" s="186"/>
      <c r="L121" s="19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85"/>
      <c r="C122" s="186"/>
      <c r="D122" s="187" t="s">
        <v>140</v>
      </c>
      <c r="E122" s="188"/>
      <c r="F122" s="188"/>
      <c r="G122" s="188"/>
      <c r="H122" s="188"/>
      <c r="I122" s="188"/>
      <c r="J122" s="189">
        <f>J849</f>
        <v>0</v>
      </c>
      <c r="K122" s="186"/>
      <c r="L122" s="19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2" customFormat="1" ht="21.84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66"/>
      <c r="C124" s="67"/>
      <c r="D124" s="67"/>
      <c r="E124" s="67"/>
      <c r="F124" s="67"/>
      <c r="G124" s="67"/>
      <c r="H124" s="67"/>
      <c r="I124" s="67"/>
      <c r="J124" s="67"/>
      <c r="K124" s="67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8" s="2" customFormat="1" ht="6.96" customHeight="1">
      <c r="A128" s="38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24.96" customHeight="1">
      <c r="A129" s="38"/>
      <c r="B129" s="39"/>
      <c r="C129" s="23" t="s">
        <v>141</v>
      </c>
      <c r="D129" s="40"/>
      <c r="E129" s="40"/>
      <c r="F129" s="40"/>
      <c r="G129" s="40"/>
      <c r="H129" s="40"/>
      <c r="I129" s="40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2" customHeight="1">
      <c r="A131" s="38"/>
      <c r="B131" s="39"/>
      <c r="C131" s="32" t="s">
        <v>16</v>
      </c>
      <c r="D131" s="40"/>
      <c r="E131" s="40"/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6.5" customHeight="1">
      <c r="A132" s="38"/>
      <c r="B132" s="39"/>
      <c r="C132" s="40"/>
      <c r="D132" s="40"/>
      <c r="E132" s="174" t="str">
        <f>E7</f>
        <v>Základní škola Tuklaty – Přístavba tělocvičny a učeben</v>
      </c>
      <c r="F132" s="32"/>
      <c r="G132" s="32"/>
      <c r="H132" s="32"/>
      <c r="I132" s="40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2" customHeight="1">
      <c r="A133" s="38"/>
      <c r="B133" s="39"/>
      <c r="C133" s="32" t="s">
        <v>107</v>
      </c>
      <c r="D133" s="40"/>
      <c r="E133" s="40"/>
      <c r="F133" s="40"/>
      <c r="G133" s="40"/>
      <c r="H133" s="40"/>
      <c r="I133" s="40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16.5" customHeight="1">
      <c r="A134" s="38"/>
      <c r="B134" s="39"/>
      <c r="C134" s="40"/>
      <c r="D134" s="40"/>
      <c r="E134" s="76" t="str">
        <f>E9</f>
        <v>D1.1. - Architektonicko stavební část</v>
      </c>
      <c r="F134" s="40"/>
      <c r="G134" s="40"/>
      <c r="H134" s="40"/>
      <c r="I134" s="40"/>
      <c r="J134" s="40"/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6.96" customHeight="1">
      <c r="A135" s="38"/>
      <c r="B135" s="39"/>
      <c r="C135" s="40"/>
      <c r="D135" s="40"/>
      <c r="E135" s="40"/>
      <c r="F135" s="40"/>
      <c r="G135" s="40"/>
      <c r="H135" s="40"/>
      <c r="I135" s="40"/>
      <c r="J135" s="40"/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12" customHeight="1">
      <c r="A136" s="38"/>
      <c r="B136" s="39"/>
      <c r="C136" s="32" t="s">
        <v>21</v>
      </c>
      <c r="D136" s="40"/>
      <c r="E136" s="40"/>
      <c r="F136" s="27" t="str">
        <f>F12</f>
        <v xml:space="preserve"> </v>
      </c>
      <c r="G136" s="40"/>
      <c r="H136" s="40"/>
      <c r="I136" s="32" t="s">
        <v>23</v>
      </c>
      <c r="J136" s="79" t="str">
        <f>IF(J12="","",J12)</f>
        <v>23. 2. 2024</v>
      </c>
      <c r="K136" s="40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6.96" customHeight="1">
      <c r="A137" s="38"/>
      <c r="B137" s="39"/>
      <c r="C137" s="40"/>
      <c r="D137" s="40"/>
      <c r="E137" s="40"/>
      <c r="F137" s="40"/>
      <c r="G137" s="40"/>
      <c r="H137" s="40"/>
      <c r="I137" s="40"/>
      <c r="J137" s="40"/>
      <c r="K137" s="40"/>
      <c r="L137" s="63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2" customFormat="1" ht="15.15" customHeight="1">
      <c r="A138" s="38"/>
      <c r="B138" s="39"/>
      <c r="C138" s="32" t="s">
        <v>25</v>
      </c>
      <c r="D138" s="40"/>
      <c r="E138" s="40"/>
      <c r="F138" s="27" t="str">
        <f>E15</f>
        <v>Obec Tuklaty</v>
      </c>
      <c r="G138" s="40"/>
      <c r="H138" s="40"/>
      <c r="I138" s="32" t="s">
        <v>31</v>
      </c>
      <c r="J138" s="36" t="str">
        <f>E21</f>
        <v>INGARA s.r.o.</v>
      </c>
      <c r="K138" s="40"/>
      <c r="L138" s="63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="2" customFormat="1" ht="15.15" customHeight="1">
      <c r="A139" s="38"/>
      <c r="B139" s="39"/>
      <c r="C139" s="32" t="s">
        <v>29</v>
      </c>
      <c r="D139" s="40"/>
      <c r="E139" s="40"/>
      <c r="F139" s="27" t="str">
        <f>IF(E18="","",E18)</f>
        <v>Vyplň údaj</v>
      </c>
      <c r="G139" s="40"/>
      <c r="H139" s="40"/>
      <c r="I139" s="32" t="s">
        <v>35</v>
      </c>
      <c r="J139" s="36" t="str">
        <f>E24</f>
        <v>Ing. Aleš Řada</v>
      </c>
      <c r="K139" s="40"/>
      <c r="L139" s="63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  <row r="140" s="2" customFormat="1" ht="10.32" customHeight="1">
      <c r="A140" s="38"/>
      <c r="B140" s="39"/>
      <c r="C140" s="40"/>
      <c r="D140" s="40"/>
      <c r="E140" s="40"/>
      <c r="F140" s="40"/>
      <c r="G140" s="40"/>
      <c r="H140" s="40"/>
      <c r="I140" s="40"/>
      <c r="J140" s="40"/>
      <c r="K140" s="40"/>
      <c r="L140" s="63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  <row r="141" s="11" customFormat="1" ht="29.28" customHeight="1">
      <c r="A141" s="191"/>
      <c r="B141" s="192"/>
      <c r="C141" s="193" t="s">
        <v>142</v>
      </c>
      <c r="D141" s="194" t="s">
        <v>62</v>
      </c>
      <c r="E141" s="194" t="s">
        <v>58</v>
      </c>
      <c r="F141" s="194" t="s">
        <v>59</v>
      </c>
      <c r="G141" s="194" t="s">
        <v>143</v>
      </c>
      <c r="H141" s="194" t="s">
        <v>144</v>
      </c>
      <c r="I141" s="194" t="s">
        <v>145</v>
      </c>
      <c r="J141" s="195" t="s">
        <v>112</v>
      </c>
      <c r="K141" s="196" t="s">
        <v>146</v>
      </c>
      <c r="L141" s="197"/>
      <c r="M141" s="100" t="s">
        <v>1</v>
      </c>
      <c r="N141" s="101" t="s">
        <v>41</v>
      </c>
      <c r="O141" s="101" t="s">
        <v>147</v>
      </c>
      <c r="P141" s="101" t="s">
        <v>148</v>
      </c>
      <c r="Q141" s="101" t="s">
        <v>149</v>
      </c>
      <c r="R141" s="101" t="s">
        <v>150</v>
      </c>
      <c r="S141" s="101" t="s">
        <v>151</v>
      </c>
      <c r="T141" s="102" t="s">
        <v>152</v>
      </c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</row>
    <row r="142" s="2" customFormat="1" ht="22.8" customHeight="1">
      <c r="A142" s="38"/>
      <c r="B142" s="39"/>
      <c r="C142" s="107" t="s">
        <v>153</v>
      </c>
      <c r="D142" s="40"/>
      <c r="E142" s="40"/>
      <c r="F142" s="40"/>
      <c r="G142" s="40"/>
      <c r="H142" s="40"/>
      <c r="I142" s="40"/>
      <c r="J142" s="198">
        <f>BK142</f>
        <v>0</v>
      </c>
      <c r="K142" s="40"/>
      <c r="L142" s="44"/>
      <c r="M142" s="103"/>
      <c r="N142" s="199"/>
      <c r="O142" s="104"/>
      <c r="P142" s="200">
        <f>P143+P506</f>
        <v>0</v>
      </c>
      <c r="Q142" s="104"/>
      <c r="R142" s="200">
        <f>R143+R506</f>
        <v>1406.3353941099997</v>
      </c>
      <c r="S142" s="104"/>
      <c r="T142" s="201">
        <f>T143+T506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76</v>
      </c>
      <c r="AU142" s="17" t="s">
        <v>114</v>
      </c>
      <c r="BK142" s="202">
        <f>BK143+BK506</f>
        <v>0</v>
      </c>
    </row>
    <row r="143" s="12" customFormat="1" ht="25.92" customHeight="1">
      <c r="A143" s="12"/>
      <c r="B143" s="203"/>
      <c r="C143" s="204"/>
      <c r="D143" s="205" t="s">
        <v>76</v>
      </c>
      <c r="E143" s="206" t="s">
        <v>154</v>
      </c>
      <c r="F143" s="206" t="s">
        <v>155</v>
      </c>
      <c r="G143" s="204"/>
      <c r="H143" s="204"/>
      <c r="I143" s="207"/>
      <c r="J143" s="208">
        <f>BK143</f>
        <v>0</v>
      </c>
      <c r="K143" s="204"/>
      <c r="L143" s="209"/>
      <c r="M143" s="210"/>
      <c r="N143" s="211"/>
      <c r="O143" s="211"/>
      <c r="P143" s="212">
        <f>P144+P185+P226+P309+P359+P372+P466+P504</f>
        <v>0</v>
      </c>
      <c r="Q143" s="211"/>
      <c r="R143" s="212">
        <f>R144+R185+R226+R309+R359+R372+R466+R504</f>
        <v>1344.0143254999998</v>
      </c>
      <c r="S143" s="211"/>
      <c r="T143" s="213">
        <f>T144+T185+T226+T309+T359+T372+T466+T504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4" t="s">
        <v>85</v>
      </c>
      <c r="AT143" s="215" t="s">
        <v>76</v>
      </c>
      <c r="AU143" s="215" t="s">
        <v>77</v>
      </c>
      <c r="AY143" s="214" t="s">
        <v>156</v>
      </c>
      <c r="BK143" s="216">
        <f>BK144+BK185+BK226+BK309+BK359+BK372+BK466+BK504</f>
        <v>0</v>
      </c>
    </row>
    <row r="144" s="12" customFormat="1" ht="22.8" customHeight="1">
      <c r="A144" s="12"/>
      <c r="B144" s="203"/>
      <c r="C144" s="204"/>
      <c r="D144" s="205" t="s">
        <v>76</v>
      </c>
      <c r="E144" s="217" t="s">
        <v>85</v>
      </c>
      <c r="F144" s="217" t="s">
        <v>157</v>
      </c>
      <c r="G144" s="204"/>
      <c r="H144" s="204"/>
      <c r="I144" s="207"/>
      <c r="J144" s="218">
        <f>BK144</f>
        <v>0</v>
      </c>
      <c r="K144" s="204"/>
      <c r="L144" s="209"/>
      <c r="M144" s="210"/>
      <c r="N144" s="211"/>
      <c r="O144" s="211"/>
      <c r="P144" s="212">
        <f>SUM(P145:P184)</f>
        <v>0</v>
      </c>
      <c r="Q144" s="211"/>
      <c r="R144" s="212">
        <f>SUM(R145:R184)</f>
        <v>0</v>
      </c>
      <c r="S144" s="211"/>
      <c r="T144" s="213">
        <f>SUM(T145:T184)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4" t="s">
        <v>85</v>
      </c>
      <c r="AT144" s="215" t="s">
        <v>76</v>
      </c>
      <c r="AU144" s="215" t="s">
        <v>85</v>
      </c>
      <c r="AY144" s="214" t="s">
        <v>156</v>
      </c>
      <c r="BK144" s="216">
        <f>SUM(BK145:BK184)</f>
        <v>0</v>
      </c>
    </row>
    <row r="145" s="2" customFormat="1" ht="33" customHeight="1">
      <c r="A145" s="38"/>
      <c r="B145" s="39"/>
      <c r="C145" s="219" t="s">
        <v>85</v>
      </c>
      <c r="D145" s="219" t="s">
        <v>158</v>
      </c>
      <c r="E145" s="220" t="s">
        <v>159</v>
      </c>
      <c r="F145" s="221" t="s">
        <v>160</v>
      </c>
      <c r="G145" s="222" t="s">
        <v>161</v>
      </c>
      <c r="H145" s="223">
        <v>1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42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162</v>
      </c>
      <c r="AT145" s="231" t="s">
        <v>158</v>
      </c>
      <c r="AU145" s="231" t="s">
        <v>87</v>
      </c>
      <c r="AY145" s="17" t="s">
        <v>156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85</v>
      </c>
      <c r="BK145" s="232">
        <f>ROUND(I145*H145,2)</f>
        <v>0</v>
      </c>
      <c r="BL145" s="17" t="s">
        <v>162</v>
      </c>
      <c r="BM145" s="231" t="s">
        <v>163</v>
      </c>
    </row>
    <row r="146" s="2" customFormat="1" ht="24.15" customHeight="1">
      <c r="A146" s="38"/>
      <c r="B146" s="39"/>
      <c r="C146" s="219" t="s">
        <v>87</v>
      </c>
      <c r="D146" s="219" t="s">
        <v>158</v>
      </c>
      <c r="E146" s="220" t="s">
        <v>164</v>
      </c>
      <c r="F146" s="221" t="s">
        <v>165</v>
      </c>
      <c r="G146" s="222" t="s">
        <v>161</v>
      </c>
      <c r="H146" s="223">
        <v>1</v>
      </c>
      <c r="I146" s="224"/>
      <c r="J146" s="225">
        <f>ROUND(I146*H146,2)</f>
        <v>0</v>
      </c>
      <c r="K146" s="226"/>
      <c r="L146" s="44"/>
      <c r="M146" s="227" t="s">
        <v>1</v>
      </c>
      <c r="N146" s="228" t="s">
        <v>42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162</v>
      </c>
      <c r="AT146" s="231" t="s">
        <v>158</v>
      </c>
      <c r="AU146" s="231" t="s">
        <v>87</v>
      </c>
      <c r="AY146" s="17" t="s">
        <v>156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85</v>
      </c>
      <c r="BK146" s="232">
        <f>ROUND(I146*H146,2)</f>
        <v>0</v>
      </c>
      <c r="BL146" s="17" t="s">
        <v>162</v>
      </c>
      <c r="BM146" s="231" t="s">
        <v>166</v>
      </c>
    </row>
    <row r="147" s="2" customFormat="1" ht="24.15" customHeight="1">
      <c r="A147" s="38"/>
      <c r="B147" s="39"/>
      <c r="C147" s="219" t="s">
        <v>167</v>
      </c>
      <c r="D147" s="219" t="s">
        <v>158</v>
      </c>
      <c r="E147" s="220" t="s">
        <v>168</v>
      </c>
      <c r="F147" s="221" t="s">
        <v>169</v>
      </c>
      <c r="G147" s="222" t="s">
        <v>170</v>
      </c>
      <c r="H147" s="223">
        <v>837.33000000000004</v>
      </c>
      <c r="I147" s="224"/>
      <c r="J147" s="225">
        <f>ROUND(I147*H147,2)</f>
        <v>0</v>
      </c>
      <c r="K147" s="226"/>
      <c r="L147" s="44"/>
      <c r="M147" s="227" t="s">
        <v>1</v>
      </c>
      <c r="N147" s="228" t="s">
        <v>42</v>
      </c>
      <c r="O147" s="91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162</v>
      </c>
      <c r="AT147" s="231" t="s">
        <v>158</v>
      </c>
      <c r="AU147" s="231" t="s">
        <v>87</v>
      </c>
      <c r="AY147" s="17" t="s">
        <v>156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7" t="s">
        <v>85</v>
      </c>
      <c r="BK147" s="232">
        <f>ROUND(I147*H147,2)</f>
        <v>0</v>
      </c>
      <c r="BL147" s="17" t="s">
        <v>162</v>
      </c>
      <c r="BM147" s="231" t="s">
        <v>171</v>
      </c>
    </row>
    <row r="148" s="13" customFormat="1">
      <c r="A148" s="13"/>
      <c r="B148" s="233"/>
      <c r="C148" s="234"/>
      <c r="D148" s="235" t="s">
        <v>172</v>
      </c>
      <c r="E148" s="236" t="s">
        <v>1</v>
      </c>
      <c r="F148" s="237" t="s">
        <v>173</v>
      </c>
      <c r="G148" s="234"/>
      <c r="H148" s="238">
        <v>190.19</v>
      </c>
      <c r="I148" s="239"/>
      <c r="J148" s="234"/>
      <c r="K148" s="234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172</v>
      </c>
      <c r="AU148" s="244" t="s">
        <v>87</v>
      </c>
      <c r="AV148" s="13" t="s">
        <v>87</v>
      </c>
      <c r="AW148" s="13" t="s">
        <v>34</v>
      </c>
      <c r="AX148" s="13" t="s">
        <v>77</v>
      </c>
      <c r="AY148" s="244" t="s">
        <v>156</v>
      </c>
    </row>
    <row r="149" s="13" customFormat="1">
      <c r="A149" s="13"/>
      <c r="B149" s="233"/>
      <c r="C149" s="234"/>
      <c r="D149" s="235" t="s">
        <v>172</v>
      </c>
      <c r="E149" s="236" t="s">
        <v>1</v>
      </c>
      <c r="F149" s="237" t="s">
        <v>174</v>
      </c>
      <c r="G149" s="234"/>
      <c r="H149" s="238">
        <v>385.13999999999999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172</v>
      </c>
      <c r="AU149" s="244" t="s">
        <v>87</v>
      </c>
      <c r="AV149" s="13" t="s">
        <v>87</v>
      </c>
      <c r="AW149" s="13" t="s">
        <v>34</v>
      </c>
      <c r="AX149" s="13" t="s">
        <v>77</v>
      </c>
      <c r="AY149" s="244" t="s">
        <v>156</v>
      </c>
    </row>
    <row r="150" s="13" customFormat="1">
      <c r="A150" s="13"/>
      <c r="B150" s="233"/>
      <c r="C150" s="234"/>
      <c r="D150" s="235" t="s">
        <v>172</v>
      </c>
      <c r="E150" s="236" t="s">
        <v>1</v>
      </c>
      <c r="F150" s="237" t="s">
        <v>175</v>
      </c>
      <c r="G150" s="234"/>
      <c r="H150" s="238">
        <v>219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172</v>
      </c>
      <c r="AU150" s="244" t="s">
        <v>87</v>
      </c>
      <c r="AV150" s="13" t="s">
        <v>87</v>
      </c>
      <c r="AW150" s="13" t="s">
        <v>34</v>
      </c>
      <c r="AX150" s="13" t="s">
        <v>77</v>
      </c>
      <c r="AY150" s="244" t="s">
        <v>156</v>
      </c>
    </row>
    <row r="151" s="13" customFormat="1">
      <c r="A151" s="13"/>
      <c r="B151" s="233"/>
      <c r="C151" s="234"/>
      <c r="D151" s="235" t="s">
        <v>172</v>
      </c>
      <c r="E151" s="236" t="s">
        <v>1</v>
      </c>
      <c r="F151" s="237" t="s">
        <v>176</v>
      </c>
      <c r="G151" s="234"/>
      <c r="H151" s="238">
        <v>43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172</v>
      </c>
      <c r="AU151" s="244" t="s">
        <v>87</v>
      </c>
      <c r="AV151" s="13" t="s">
        <v>87</v>
      </c>
      <c r="AW151" s="13" t="s">
        <v>34</v>
      </c>
      <c r="AX151" s="13" t="s">
        <v>77</v>
      </c>
      <c r="AY151" s="244" t="s">
        <v>156</v>
      </c>
    </row>
    <row r="152" s="2" customFormat="1" ht="33" customHeight="1">
      <c r="A152" s="38"/>
      <c r="B152" s="39"/>
      <c r="C152" s="219" t="s">
        <v>162</v>
      </c>
      <c r="D152" s="219" t="s">
        <v>158</v>
      </c>
      <c r="E152" s="220" t="s">
        <v>177</v>
      </c>
      <c r="F152" s="221" t="s">
        <v>178</v>
      </c>
      <c r="G152" s="222" t="s">
        <v>179</v>
      </c>
      <c r="H152" s="223">
        <v>1507.46</v>
      </c>
      <c r="I152" s="224"/>
      <c r="J152" s="225">
        <f>ROUND(I152*H152,2)</f>
        <v>0</v>
      </c>
      <c r="K152" s="226"/>
      <c r="L152" s="44"/>
      <c r="M152" s="227" t="s">
        <v>1</v>
      </c>
      <c r="N152" s="228" t="s">
        <v>42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162</v>
      </c>
      <c r="AT152" s="231" t="s">
        <v>158</v>
      </c>
      <c r="AU152" s="231" t="s">
        <v>87</v>
      </c>
      <c r="AY152" s="17" t="s">
        <v>156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85</v>
      </c>
      <c r="BK152" s="232">
        <f>ROUND(I152*H152,2)</f>
        <v>0</v>
      </c>
      <c r="BL152" s="17" t="s">
        <v>162</v>
      </c>
      <c r="BM152" s="231" t="s">
        <v>180</v>
      </c>
    </row>
    <row r="153" s="14" customFormat="1">
      <c r="A153" s="14"/>
      <c r="B153" s="245"/>
      <c r="C153" s="246"/>
      <c r="D153" s="235" t="s">
        <v>172</v>
      </c>
      <c r="E153" s="247" t="s">
        <v>1</v>
      </c>
      <c r="F153" s="248" t="s">
        <v>181</v>
      </c>
      <c r="G153" s="246"/>
      <c r="H153" s="247" t="s">
        <v>1</v>
      </c>
      <c r="I153" s="249"/>
      <c r="J153" s="246"/>
      <c r="K153" s="246"/>
      <c r="L153" s="250"/>
      <c r="M153" s="251"/>
      <c r="N153" s="252"/>
      <c r="O153" s="252"/>
      <c r="P153" s="252"/>
      <c r="Q153" s="252"/>
      <c r="R153" s="252"/>
      <c r="S153" s="252"/>
      <c r="T153" s="25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4" t="s">
        <v>172</v>
      </c>
      <c r="AU153" s="254" t="s">
        <v>87</v>
      </c>
      <c r="AV153" s="14" t="s">
        <v>85</v>
      </c>
      <c r="AW153" s="14" t="s">
        <v>34</v>
      </c>
      <c r="AX153" s="14" t="s">
        <v>77</v>
      </c>
      <c r="AY153" s="254" t="s">
        <v>156</v>
      </c>
    </row>
    <row r="154" s="13" customFormat="1">
      <c r="A154" s="13"/>
      <c r="B154" s="233"/>
      <c r="C154" s="234"/>
      <c r="D154" s="235" t="s">
        <v>172</v>
      </c>
      <c r="E154" s="236" t="s">
        <v>1</v>
      </c>
      <c r="F154" s="237" t="s">
        <v>182</v>
      </c>
      <c r="G154" s="234"/>
      <c r="H154" s="238">
        <v>239.5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172</v>
      </c>
      <c r="AU154" s="244" t="s">
        <v>87</v>
      </c>
      <c r="AV154" s="13" t="s">
        <v>87</v>
      </c>
      <c r="AW154" s="13" t="s">
        <v>34</v>
      </c>
      <c r="AX154" s="13" t="s">
        <v>77</v>
      </c>
      <c r="AY154" s="244" t="s">
        <v>156</v>
      </c>
    </row>
    <row r="155" s="13" customFormat="1">
      <c r="A155" s="13"/>
      <c r="B155" s="233"/>
      <c r="C155" s="234"/>
      <c r="D155" s="235" t="s">
        <v>172</v>
      </c>
      <c r="E155" s="236" t="s">
        <v>1</v>
      </c>
      <c r="F155" s="237" t="s">
        <v>183</v>
      </c>
      <c r="G155" s="234"/>
      <c r="H155" s="238">
        <v>678.17999999999995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172</v>
      </c>
      <c r="AU155" s="244" t="s">
        <v>87</v>
      </c>
      <c r="AV155" s="13" t="s">
        <v>87</v>
      </c>
      <c r="AW155" s="13" t="s">
        <v>34</v>
      </c>
      <c r="AX155" s="13" t="s">
        <v>77</v>
      </c>
      <c r="AY155" s="244" t="s">
        <v>156</v>
      </c>
    </row>
    <row r="156" s="13" customFormat="1">
      <c r="A156" s="13"/>
      <c r="B156" s="233"/>
      <c r="C156" s="234"/>
      <c r="D156" s="235" t="s">
        <v>172</v>
      </c>
      <c r="E156" s="236" t="s">
        <v>1</v>
      </c>
      <c r="F156" s="237" t="s">
        <v>184</v>
      </c>
      <c r="G156" s="234"/>
      <c r="H156" s="238">
        <v>563.58000000000004</v>
      </c>
      <c r="I156" s="239"/>
      <c r="J156" s="234"/>
      <c r="K156" s="234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172</v>
      </c>
      <c r="AU156" s="244" t="s">
        <v>87</v>
      </c>
      <c r="AV156" s="13" t="s">
        <v>87</v>
      </c>
      <c r="AW156" s="13" t="s">
        <v>34</v>
      </c>
      <c r="AX156" s="13" t="s">
        <v>77</v>
      </c>
      <c r="AY156" s="244" t="s">
        <v>156</v>
      </c>
    </row>
    <row r="157" s="13" customFormat="1">
      <c r="A157" s="13"/>
      <c r="B157" s="233"/>
      <c r="C157" s="234"/>
      <c r="D157" s="235" t="s">
        <v>172</v>
      </c>
      <c r="E157" s="236" t="s">
        <v>1</v>
      </c>
      <c r="F157" s="237" t="s">
        <v>185</v>
      </c>
      <c r="G157" s="234"/>
      <c r="H157" s="238">
        <v>21.899999999999999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172</v>
      </c>
      <c r="AU157" s="244" t="s">
        <v>87</v>
      </c>
      <c r="AV157" s="13" t="s">
        <v>87</v>
      </c>
      <c r="AW157" s="13" t="s">
        <v>34</v>
      </c>
      <c r="AX157" s="13" t="s">
        <v>77</v>
      </c>
      <c r="AY157" s="244" t="s">
        <v>156</v>
      </c>
    </row>
    <row r="158" s="13" customFormat="1">
      <c r="A158" s="13"/>
      <c r="B158" s="233"/>
      <c r="C158" s="234"/>
      <c r="D158" s="235" t="s">
        <v>172</v>
      </c>
      <c r="E158" s="236" t="s">
        <v>1</v>
      </c>
      <c r="F158" s="237" t="s">
        <v>186</v>
      </c>
      <c r="G158" s="234"/>
      <c r="H158" s="238">
        <v>4.2999999999999998</v>
      </c>
      <c r="I158" s="239"/>
      <c r="J158" s="234"/>
      <c r="K158" s="234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172</v>
      </c>
      <c r="AU158" s="244" t="s">
        <v>87</v>
      </c>
      <c r="AV158" s="13" t="s">
        <v>87</v>
      </c>
      <c r="AW158" s="13" t="s">
        <v>34</v>
      </c>
      <c r="AX158" s="13" t="s">
        <v>77</v>
      </c>
      <c r="AY158" s="244" t="s">
        <v>156</v>
      </c>
    </row>
    <row r="159" s="2" customFormat="1" ht="44.25" customHeight="1">
      <c r="A159" s="38"/>
      <c r="B159" s="39"/>
      <c r="C159" s="219" t="s">
        <v>187</v>
      </c>
      <c r="D159" s="219" t="s">
        <v>158</v>
      </c>
      <c r="E159" s="220" t="s">
        <v>188</v>
      </c>
      <c r="F159" s="221" t="s">
        <v>189</v>
      </c>
      <c r="G159" s="222" t="s">
        <v>179</v>
      </c>
      <c r="H159" s="223">
        <v>13.362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42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162</v>
      </c>
      <c r="AT159" s="231" t="s">
        <v>158</v>
      </c>
      <c r="AU159" s="231" t="s">
        <v>87</v>
      </c>
      <c r="AY159" s="17" t="s">
        <v>156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85</v>
      </c>
      <c r="BK159" s="232">
        <f>ROUND(I159*H159,2)</f>
        <v>0</v>
      </c>
      <c r="BL159" s="17" t="s">
        <v>162</v>
      </c>
      <c r="BM159" s="231" t="s">
        <v>190</v>
      </c>
    </row>
    <row r="160" s="14" customFormat="1">
      <c r="A160" s="14"/>
      <c r="B160" s="245"/>
      <c r="C160" s="246"/>
      <c r="D160" s="235" t="s">
        <v>172</v>
      </c>
      <c r="E160" s="247" t="s">
        <v>1</v>
      </c>
      <c r="F160" s="248" t="s">
        <v>191</v>
      </c>
      <c r="G160" s="246"/>
      <c r="H160" s="247" t="s">
        <v>1</v>
      </c>
      <c r="I160" s="249"/>
      <c r="J160" s="246"/>
      <c r="K160" s="246"/>
      <c r="L160" s="250"/>
      <c r="M160" s="251"/>
      <c r="N160" s="252"/>
      <c r="O160" s="252"/>
      <c r="P160" s="252"/>
      <c r="Q160" s="252"/>
      <c r="R160" s="252"/>
      <c r="S160" s="252"/>
      <c r="T160" s="25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4" t="s">
        <v>172</v>
      </c>
      <c r="AU160" s="254" t="s">
        <v>87</v>
      </c>
      <c r="AV160" s="14" t="s">
        <v>85</v>
      </c>
      <c r="AW160" s="14" t="s">
        <v>34</v>
      </c>
      <c r="AX160" s="14" t="s">
        <v>77</v>
      </c>
      <c r="AY160" s="254" t="s">
        <v>156</v>
      </c>
    </row>
    <row r="161" s="13" customFormat="1">
      <c r="A161" s="13"/>
      <c r="B161" s="233"/>
      <c r="C161" s="234"/>
      <c r="D161" s="235" t="s">
        <v>172</v>
      </c>
      <c r="E161" s="236" t="s">
        <v>1</v>
      </c>
      <c r="F161" s="237" t="s">
        <v>192</v>
      </c>
      <c r="G161" s="234"/>
      <c r="H161" s="238">
        <v>9.0180000000000007</v>
      </c>
      <c r="I161" s="239"/>
      <c r="J161" s="234"/>
      <c r="K161" s="234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172</v>
      </c>
      <c r="AU161" s="244" t="s">
        <v>87</v>
      </c>
      <c r="AV161" s="13" t="s">
        <v>87</v>
      </c>
      <c r="AW161" s="13" t="s">
        <v>34</v>
      </c>
      <c r="AX161" s="13" t="s">
        <v>77</v>
      </c>
      <c r="AY161" s="244" t="s">
        <v>156</v>
      </c>
    </row>
    <row r="162" s="13" customFormat="1">
      <c r="A162" s="13"/>
      <c r="B162" s="233"/>
      <c r="C162" s="234"/>
      <c r="D162" s="235" t="s">
        <v>172</v>
      </c>
      <c r="E162" s="236" t="s">
        <v>1</v>
      </c>
      <c r="F162" s="237" t="s">
        <v>193</v>
      </c>
      <c r="G162" s="234"/>
      <c r="H162" s="238">
        <v>4.3440000000000003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172</v>
      </c>
      <c r="AU162" s="244" t="s">
        <v>87</v>
      </c>
      <c r="AV162" s="13" t="s">
        <v>87</v>
      </c>
      <c r="AW162" s="13" t="s">
        <v>34</v>
      </c>
      <c r="AX162" s="13" t="s">
        <v>77</v>
      </c>
      <c r="AY162" s="244" t="s">
        <v>156</v>
      </c>
    </row>
    <row r="163" s="2" customFormat="1" ht="44.25" customHeight="1">
      <c r="A163" s="38"/>
      <c r="B163" s="39"/>
      <c r="C163" s="219" t="s">
        <v>194</v>
      </c>
      <c r="D163" s="219" t="s">
        <v>158</v>
      </c>
      <c r="E163" s="220" t="s">
        <v>195</v>
      </c>
      <c r="F163" s="221" t="s">
        <v>196</v>
      </c>
      <c r="G163" s="222" t="s">
        <v>179</v>
      </c>
      <c r="H163" s="223">
        <v>5.1299999999999999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42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162</v>
      </c>
      <c r="AT163" s="231" t="s">
        <v>158</v>
      </c>
      <c r="AU163" s="231" t="s">
        <v>87</v>
      </c>
      <c r="AY163" s="17" t="s">
        <v>156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85</v>
      </c>
      <c r="BK163" s="232">
        <f>ROUND(I163*H163,2)</f>
        <v>0</v>
      </c>
      <c r="BL163" s="17" t="s">
        <v>162</v>
      </c>
      <c r="BM163" s="231" t="s">
        <v>197</v>
      </c>
    </row>
    <row r="164" s="14" customFormat="1">
      <c r="A164" s="14"/>
      <c r="B164" s="245"/>
      <c r="C164" s="246"/>
      <c r="D164" s="235" t="s">
        <v>172</v>
      </c>
      <c r="E164" s="247" t="s">
        <v>1</v>
      </c>
      <c r="F164" s="248" t="s">
        <v>198</v>
      </c>
      <c r="G164" s="246"/>
      <c r="H164" s="247" t="s">
        <v>1</v>
      </c>
      <c r="I164" s="249"/>
      <c r="J164" s="246"/>
      <c r="K164" s="246"/>
      <c r="L164" s="250"/>
      <c r="M164" s="251"/>
      <c r="N164" s="252"/>
      <c r="O164" s="252"/>
      <c r="P164" s="252"/>
      <c r="Q164" s="252"/>
      <c r="R164" s="252"/>
      <c r="S164" s="252"/>
      <c r="T164" s="253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4" t="s">
        <v>172</v>
      </c>
      <c r="AU164" s="254" t="s">
        <v>87</v>
      </c>
      <c r="AV164" s="14" t="s">
        <v>85</v>
      </c>
      <c r="AW164" s="14" t="s">
        <v>34</v>
      </c>
      <c r="AX164" s="14" t="s">
        <v>77</v>
      </c>
      <c r="AY164" s="254" t="s">
        <v>156</v>
      </c>
    </row>
    <row r="165" s="13" customFormat="1">
      <c r="A165" s="13"/>
      <c r="B165" s="233"/>
      <c r="C165" s="234"/>
      <c r="D165" s="235" t="s">
        <v>172</v>
      </c>
      <c r="E165" s="236" t="s">
        <v>1</v>
      </c>
      <c r="F165" s="237" t="s">
        <v>199</v>
      </c>
      <c r="G165" s="234"/>
      <c r="H165" s="238">
        <v>2.754</v>
      </c>
      <c r="I165" s="239"/>
      <c r="J165" s="234"/>
      <c r="K165" s="234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172</v>
      </c>
      <c r="AU165" s="244" t="s">
        <v>87</v>
      </c>
      <c r="AV165" s="13" t="s">
        <v>87</v>
      </c>
      <c r="AW165" s="13" t="s">
        <v>34</v>
      </c>
      <c r="AX165" s="13" t="s">
        <v>77</v>
      </c>
      <c r="AY165" s="244" t="s">
        <v>156</v>
      </c>
    </row>
    <row r="166" s="13" customFormat="1">
      <c r="A166" s="13"/>
      <c r="B166" s="233"/>
      <c r="C166" s="234"/>
      <c r="D166" s="235" t="s">
        <v>172</v>
      </c>
      <c r="E166" s="236" t="s">
        <v>1</v>
      </c>
      <c r="F166" s="237" t="s">
        <v>200</v>
      </c>
      <c r="G166" s="234"/>
      <c r="H166" s="238">
        <v>2.3759999999999999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172</v>
      </c>
      <c r="AU166" s="244" t="s">
        <v>87</v>
      </c>
      <c r="AV166" s="13" t="s">
        <v>87</v>
      </c>
      <c r="AW166" s="13" t="s">
        <v>34</v>
      </c>
      <c r="AX166" s="13" t="s">
        <v>77</v>
      </c>
      <c r="AY166" s="244" t="s">
        <v>156</v>
      </c>
    </row>
    <row r="167" s="2" customFormat="1" ht="55.5" customHeight="1">
      <c r="A167" s="38"/>
      <c r="B167" s="39"/>
      <c r="C167" s="219" t="s">
        <v>201</v>
      </c>
      <c r="D167" s="219" t="s">
        <v>158</v>
      </c>
      <c r="E167" s="220" t="s">
        <v>202</v>
      </c>
      <c r="F167" s="221" t="s">
        <v>203</v>
      </c>
      <c r="G167" s="222" t="s">
        <v>179</v>
      </c>
      <c r="H167" s="223">
        <v>285.67000000000002</v>
      </c>
      <c r="I167" s="224"/>
      <c r="J167" s="225">
        <f>ROUND(I167*H167,2)</f>
        <v>0</v>
      </c>
      <c r="K167" s="226"/>
      <c r="L167" s="44"/>
      <c r="M167" s="227" t="s">
        <v>1</v>
      </c>
      <c r="N167" s="228" t="s">
        <v>42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162</v>
      </c>
      <c r="AT167" s="231" t="s">
        <v>158</v>
      </c>
      <c r="AU167" s="231" t="s">
        <v>87</v>
      </c>
      <c r="AY167" s="17" t="s">
        <v>156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85</v>
      </c>
      <c r="BK167" s="232">
        <f>ROUND(I167*H167,2)</f>
        <v>0</v>
      </c>
      <c r="BL167" s="17" t="s">
        <v>162</v>
      </c>
      <c r="BM167" s="231" t="s">
        <v>204</v>
      </c>
    </row>
    <row r="168" s="2" customFormat="1" ht="62.7" customHeight="1">
      <c r="A168" s="38"/>
      <c r="B168" s="39"/>
      <c r="C168" s="219" t="s">
        <v>205</v>
      </c>
      <c r="D168" s="219" t="s">
        <v>158</v>
      </c>
      <c r="E168" s="220" t="s">
        <v>206</v>
      </c>
      <c r="F168" s="221" t="s">
        <v>207</v>
      </c>
      <c r="G168" s="222" t="s">
        <v>179</v>
      </c>
      <c r="H168" s="223">
        <v>1222</v>
      </c>
      <c r="I168" s="224"/>
      <c r="J168" s="225">
        <f>ROUND(I168*H168,2)</f>
        <v>0</v>
      </c>
      <c r="K168" s="226"/>
      <c r="L168" s="44"/>
      <c r="M168" s="227" t="s">
        <v>1</v>
      </c>
      <c r="N168" s="228" t="s">
        <v>42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162</v>
      </c>
      <c r="AT168" s="231" t="s">
        <v>158</v>
      </c>
      <c r="AU168" s="231" t="s">
        <v>87</v>
      </c>
      <c r="AY168" s="17" t="s">
        <v>156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85</v>
      </c>
      <c r="BK168" s="232">
        <f>ROUND(I168*H168,2)</f>
        <v>0</v>
      </c>
      <c r="BL168" s="17" t="s">
        <v>162</v>
      </c>
      <c r="BM168" s="231" t="s">
        <v>208</v>
      </c>
    </row>
    <row r="169" s="2" customFormat="1" ht="44.25" customHeight="1">
      <c r="A169" s="38"/>
      <c r="B169" s="39"/>
      <c r="C169" s="219" t="s">
        <v>209</v>
      </c>
      <c r="D169" s="219" t="s">
        <v>158</v>
      </c>
      <c r="E169" s="220" t="s">
        <v>210</v>
      </c>
      <c r="F169" s="221" t="s">
        <v>211</v>
      </c>
      <c r="G169" s="222" t="s">
        <v>179</v>
      </c>
      <c r="H169" s="223">
        <v>285.67000000000002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42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162</v>
      </c>
      <c r="AT169" s="231" t="s">
        <v>158</v>
      </c>
      <c r="AU169" s="231" t="s">
        <v>87</v>
      </c>
      <c r="AY169" s="17" t="s">
        <v>156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85</v>
      </c>
      <c r="BK169" s="232">
        <f>ROUND(I169*H169,2)</f>
        <v>0</v>
      </c>
      <c r="BL169" s="17" t="s">
        <v>162</v>
      </c>
      <c r="BM169" s="231" t="s">
        <v>212</v>
      </c>
    </row>
    <row r="170" s="2" customFormat="1" ht="44.25" customHeight="1">
      <c r="A170" s="38"/>
      <c r="B170" s="39"/>
      <c r="C170" s="219" t="s">
        <v>213</v>
      </c>
      <c r="D170" s="219" t="s">
        <v>158</v>
      </c>
      <c r="E170" s="220" t="s">
        <v>214</v>
      </c>
      <c r="F170" s="221" t="s">
        <v>215</v>
      </c>
      <c r="G170" s="222" t="s">
        <v>216</v>
      </c>
      <c r="H170" s="223">
        <v>2199.5999999999999</v>
      </c>
      <c r="I170" s="224"/>
      <c r="J170" s="225">
        <f>ROUND(I170*H170,2)</f>
        <v>0</v>
      </c>
      <c r="K170" s="226"/>
      <c r="L170" s="44"/>
      <c r="M170" s="227" t="s">
        <v>1</v>
      </c>
      <c r="N170" s="228" t="s">
        <v>42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162</v>
      </c>
      <c r="AT170" s="231" t="s">
        <v>158</v>
      </c>
      <c r="AU170" s="231" t="s">
        <v>87</v>
      </c>
      <c r="AY170" s="17" t="s">
        <v>156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85</v>
      </c>
      <c r="BK170" s="232">
        <f>ROUND(I170*H170,2)</f>
        <v>0</v>
      </c>
      <c r="BL170" s="17" t="s">
        <v>162</v>
      </c>
      <c r="BM170" s="231" t="s">
        <v>217</v>
      </c>
    </row>
    <row r="171" s="13" customFormat="1">
      <c r="A171" s="13"/>
      <c r="B171" s="233"/>
      <c r="C171" s="234"/>
      <c r="D171" s="235" t="s">
        <v>172</v>
      </c>
      <c r="E171" s="236" t="s">
        <v>1</v>
      </c>
      <c r="F171" s="237" t="s">
        <v>218</v>
      </c>
      <c r="G171" s="234"/>
      <c r="H171" s="238">
        <v>2199.5999999999999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172</v>
      </c>
      <c r="AU171" s="244" t="s">
        <v>87</v>
      </c>
      <c r="AV171" s="13" t="s">
        <v>87</v>
      </c>
      <c r="AW171" s="13" t="s">
        <v>34</v>
      </c>
      <c r="AX171" s="13" t="s">
        <v>77</v>
      </c>
      <c r="AY171" s="244" t="s">
        <v>156</v>
      </c>
    </row>
    <row r="172" s="2" customFormat="1" ht="37.8" customHeight="1">
      <c r="A172" s="38"/>
      <c r="B172" s="39"/>
      <c r="C172" s="219" t="s">
        <v>219</v>
      </c>
      <c r="D172" s="219" t="s">
        <v>158</v>
      </c>
      <c r="E172" s="220" t="s">
        <v>220</v>
      </c>
      <c r="F172" s="221" t="s">
        <v>221</v>
      </c>
      <c r="G172" s="222" t="s">
        <v>179</v>
      </c>
      <c r="H172" s="223">
        <v>1499.752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162</v>
      </c>
      <c r="AT172" s="231" t="s">
        <v>158</v>
      </c>
      <c r="AU172" s="231" t="s">
        <v>87</v>
      </c>
      <c r="AY172" s="17" t="s">
        <v>156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85</v>
      </c>
      <c r="BK172" s="232">
        <f>ROUND(I172*H172,2)</f>
        <v>0</v>
      </c>
      <c r="BL172" s="17" t="s">
        <v>162</v>
      </c>
      <c r="BM172" s="231" t="s">
        <v>222</v>
      </c>
    </row>
    <row r="173" s="13" customFormat="1">
      <c r="A173" s="13"/>
      <c r="B173" s="233"/>
      <c r="C173" s="234"/>
      <c r="D173" s="235" t="s">
        <v>172</v>
      </c>
      <c r="E173" s="236" t="s">
        <v>1</v>
      </c>
      <c r="F173" s="237" t="s">
        <v>223</v>
      </c>
      <c r="G173" s="234"/>
      <c r="H173" s="238">
        <v>1481.26</v>
      </c>
      <c r="I173" s="239"/>
      <c r="J173" s="234"/>
      <c r="K173" s="234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172</v>
      </c>
      <c r="AU173" s="244" t="s">
        <v>87</v>
      </c>
      <c r="AV173" s="13" t="s">
        <v>87</v>
      </c>
      <c r="AW173" s="13" t="s">
        <v>34</v>
      </c>
      <c r="AX173" s="13" t="s">
        <v>77</v>
      </c>
      <c r="AY173" s="244" t="s">
        <v>156</v>
      </c>
    </row>
    <row r="174" s="13" customFormat="1">
      <c r="A174" s="13"/>
      <c r="B174" s="233"/>
      <c r="C174" s="234"/>
      <c r="D174" s="235" t="s">
        <v>172</v>
      </c>
      <c r="E174" s="236" t="s">
        <v>1</v>
      </c>
      <c r="F174" s="237" t="s">
        <v>224</v>
      </c>
      <c r="G174" s="234"/>
      <c r="H174" s="238">
        <v>13.362</v>
      </c>
      <c r="I174" s="239"/>
      <c r="J174" s="234"/>
      <c r="K174" s="234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172</v>
      </c>
      <c r="AU174" s="244" t="s">
        <v>87</v>
      </c>
      <c r="AV174" s="13" t="s">
        <v>87</v>
      </c>
      <c r="AW174" s="13" t="s">
        <v>34</v>
      </c>
      <c r="AX174" s="13" t="s">
        <v>77</v>
      </c>
      <c r="AY174" s="244" t="s">
        <v>156</v>
      </c>
    </row>
    <row r="175" s="13" customFormat="1">
      <c r="A175" s="13"/>
      <c r="B175" s="233"/>
      <c r="C175" s="234"/>
      <c r="D175" s="235" t="s">
        <v>172</v>
      </c>
      <c r="E175" s="236" t="s">
        <v>1</v>
      </c>
      <c r="F175" s="237" t="s">
        <v>225</v>
      </c>
      <c r="G175" s="234"/>
      <c r="H175" s="238">
        <v>5.1299999999999999</v>
      </c>
      <c r="I175" s="239"/>
      <c r="J175" s="234"/>
      <c r="K175" s="234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172</v>
      </c>
      <c r="AU175" s="244" t="s">
        <v>87</v>
      </c>
      <c r="AV175" s="13" t="s">
        <v>87</v>
      </c>
      <c r="AW175" s="13" t="s">
        <v>34</v>
      </c>
      <c r="AX175" s="13" t="s">
        <v>77</v>
      </c>
      <c r="AY175" s="244" t="s">
        <v>156</v>
      </c>
    </row>
    <row r="176" s="2" customFormat="1" ht="55.5" customHeight="1">
      <c r="A176" s="38"/>
      <c r="B176" s="39"/>
      <c r="C176" s="219" t="s">
        <v>8</v>
      </c>
      <c r="D176" s="219" t="s">
        <v>158</v>
      </c>
      <c r="E176" s="220" t="s">
        <v>226</v>
      </c>
      <c r="F176" s="221" t="s">
        <v>227</v>
      </c>
      <c r="G176" s="222" t="s">
        <v>179</v>
      </c>
      <c r="H176" s="223">
        <v>285.67000000000002</v>
      </c>
      <c r="I176" s="224"/>
      <c r="J176" s="225">
        <f>ROUND(I176*H176,2)</f>
        <v>0</v>
      </c>
      <c r="K176" s="226"/>
      <c r="L176" s="44"/>
      <c r="M176" s="227" t="s">
        <v>1</v>
      </c>
      <c r="N176" s="228" t="s">
        <v>42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162</v>
      </c>
      <c r="AT176" s="231" t="s">
        <v>158</v>
      </c>
      <c r="AU176" s="231" t="s">
        <v>87</v>
      </c>
      <c r="AY176" s="17" t="s">
        <v>156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85</v>
      </c>
      <c r="BK176" s="232">
        <f>ROUND(I176*H176,2)</f>
        <v>0</v>
      </c>
      <c r="BL176" s="17" t="s">
        <v>162</v>
      </c>
      <c r="BM176" s="231" t="s">
        <v>228</v>
      </c>
    </row>
    <row r="177" s="14" customFormat="1">
      <c r="A177" s="14"/>
      <c r="B177" s="245"/>
      <c r="C177" s="246"/>
      <c r="D177" s="235" t="s">
        <v>172</v>
      </c>
      <c r="E177" s="247" t="s">
        <v>1</v>
      </c>
      <c r="F177" s="248" t="s">
        <v>229</v>
      </c>
      <c r="G177" s="246"/>
      <c r="H177" s="247" t="s">
        <v>1</v>
      </c>
      <c r="I177" s="249"/>
      <c r="J177" s="246"/>
      <c r="K177" s="246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172</v>
      </c>
      <c r="AU177" s="254" t="s">
        <v>87</v>
      </c>
      <c r="AV177" s="14" t="s">
        <v>85</v>
      </c>
      <c r="AW177" s="14" t="s">
        <v>34</v>
      </c>
      <c r="AX177" s="14" t="s">
        <v>77</v>
      </c>
      <c r="AY177" s="254" t="s">
        <v>156</v>
      </c>
    </row>
    <row r="178" s="13" customFormat="1">
      <c r="A178" s="13"/>
      <c r="B178" s="233"/>
      <c r="C178" s="234"/>
      <c r="D178" s="235" t="s">
        <v>172</v>
      </c>
      <c r="E178" s="236" t="s">
        <v>1</v>
      </c>
      <c r="F178" s="237" t="s">
        <v>230</v>
      </c>
      <c r="G178" s="234"/>
      <c r="H178" s="238">
        <v>285.67000000000002</v>
      </c>
      <c r="I178" s="239"/>
      <c r="J178" s="234"/>
      <c r="K178" s="234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172</v>
      </c>
      <c r="AU178" s="244" t="s">
        <v>87</v>
      </c>
      <c r="AV178" s="13" t="s">
        <v>87</v>
      </c>
      <c r="AW178" s="13" t="s">
        <v>34</v>
      </c>
      <c r="AX178" s="13" t="s">
        <v>77</v>
      </c>
      <c r="AY178" s="244" t="s">
        <v>156</v>
      </c>
    </row>
    <row r="179" s="2" customFormat="1" ht="37.8" customHeight="1">
      <c r="A179" s="38"/>
      <c r="B179" s="39"/>
      <c r="C179" s="219" t="s">
        <v>231</v>
      </c>
      <c r="D179" s="219" t="s">
        <v>158</v>
      </c>
      <c r="E179" s="220" t="s">
        <v>232</v>
      </c>
      <c r="F179" s="221" t="s">
        <v>233</v>
      </c>
      <c r="G179" s="222" t="s">
        <v>170</v>
      </c>
      <c r="H179" s="223">
        <v>200</v>
      </c>
      <c r="I179" s="224"/>
      <c r="J179" s="225">
        <f>ROUND(I179*H179,2)</f>
        <v>0</v>
      </c>
      <c r="K179" s="226"/>
      <c r="L179" s="44"/>
      <c r="M179" s="227" t="s">
        <v>1</v>
      </c>
      <c r="N179" s="228" t="s">
        <v>42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162</v>
      </c>
      <c r="AT179" s="231" t="s">
        <v>158</v>
      </c>
      <c r="AU179" s="231" t="s">
        <v>87</v>
      </c>
      <c r="AY179" s="17" t="s">
        <v>156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85</v>
      </c>
      <c r="BK179" s="232">
        <f>ROUND(I179*H179,2)</f>
        <v>0</v>
      </c>
      <c r="BL179" s="17" t="s">
        <v>162</v>
      </c>
      <c r="BM179" s="231" t="s">
        <v>234</v>
      </c>
    </row>
    <row r="180" s="2" customFormat="1" ht="33" customHeight="1">
      <c r="A180" s="38"/>
      <c r="B180" s="39"/>
      <c r="C180" s="219" t="s">
        <v>235</v>
      </c>
      <c r="D180" s="219" t="s">
        <v>158</v>
      </c>
      <c r="E180" s="220" t="s">
        <v>236</v>
      </c>
      <c r="F180" s="221" t="s">
        <v>237</v>
      </c>
      <c r="G180" s="222" t="s">
        <v>170</v>
      </c>
      <c r="H180" s="223">
        <v>486.42000000000002</v>
      </c>
      <c r="I180" s="224"/>
      <c r="J180" s="225">
        <f>ROUND(I180*H180,2)</f>
        <v>0</v>
      </c>
      <c r="K180" s="226"/>
      <c r="L180" s="44"/>
      <c r="M180" s="227" t="s">
        <v>1</v>
      </c>
      <c r="N180" s="228" t="s">
        <v>42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162</v>
      </c>
      <c r="AT180" s="231" t="s">
        <v>158</v>
      </c>
      <c r="AU180" s="231" t="s">
        <v>87</v>
      </c>
      <c r="AY180" s="17" t="s">
        <v>156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85</v>
      </c>
      <c r="BK180" s="232">
        <f>ROUND(I180*H180,2)</f>
        <v>0</v>
      </c>
      <c r="BL180" s="17" t="s">
        <v>162</v>
      </c>
      <c r="BM180" s="231" t="s">
        <v>238</v>
      </c>
    </row>
    <row r="181" s="14" customFormat="1">
      <c r="A181" s="14"/>
      <c r="B181" s="245"/>
      <c r="C181" s="246"/>
      <c r="D181" s="235" t="s">
        <v>172</v>
      </c>
      <c r="E181" s="247" t="s">
        <v>1</v>
      </c>
      <c r="F181" s="248" t="s">
        <v>239</v>
      </c>
      <c r="G181" s="246"/>
      <c r="H181" s="247" t="s">
        <v>1</v>
      </c>
      <c r="I181" s="249"/>
      <c r="J181" s="246"/>
      <c r="K181" s="246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172</v>
      </c>
      <c r="AU181" s="254" t="s">
        <v>87</v>
      </c>
      <c r="AV181" s="14" t="s">
        <v>85</v>
      </c>
      <c r="AW181" s="14" t="s">
        <v>34</v>
      </c>
      <c r="AX181" s="14" t="s">
        <v>77</v>
      </c>
      <c r="AY181" s="254" t="s">
        <v>156</v>
      </c>
    </row>
    <row r="182" s="13" customFormat="1">
      <c r="A182" s="13"/>
      <c r="B182" s="233"/>
      <c r="C182" s="234"/>
      <c r="D182" s="235" t="s">
        <v>172</v>
      </c>
      <c r="E182" s="236" t="s">
        <v>1</v>
      </c>
      <c r="F182" s="237" t="s">
        <v>240</v>
      </c>
      <c r="G182" s="234"/>
      <c r="H182" s="238">
        <v>160.38</v>
      </c>
      <c r="I182" s="239"/>
      <c r="J182" s="234"/>
      <c r="K182" s="234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172</v>
      </c>
      <c r="AU182" s="244" t="s">
        <v>87</v>
      </c>
      <c r="AV182" s="13" t="s">
        <v>87</v>
      </c>
      <c r="AW182" s="13" t="s">
        <v>34</v>
      </c>
      <c r="AX182" s="13" t="s">
        <v>77</v>
      </c>
      <c r="AY182" s="244" t="s">
        <v>156</v>
      </c>
    </row>
    <row r="183" s="14" customFormat="1">
      <c r="A183" s="14"/>
      <c r="B183" s="245"/>
      <c r="C183" s="246"/>
      <c r="D183" s="235" t="s">
        <v>172</v>
      </c>
      <c r="E183" s="247" t="s">
        <v>1</v>
      </c>
      <c r="F183" s="248" t="s">
        <v>241</v>
      </c>
      <c r="G183" s="246"/>
      <c r="H183" s="247" t="s">
        <v>1</v>
      </c>
      <c r="I183" s="249"/>
      <c r="J183" s="246"/>
      <c r="K183" s="246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172</v>
      </c>
      <c r="AU183" s="254" t="s">
        <v>87</v>
      </c>
      <c r="AV183" s="14" t="s">
        <v>85</v>
      </c>
      <c r="AW183" s="14" t="s">
        <v>34</v>
      </c>
      <c r="AX183" s="14" t="s">
        <v>77</v>
      </c>
      <c r="AY183" s="254" t="s">
        <v>156</v>
      </c>
    </row>
    <row r="184" s="13" customFormat="1">
      <c r="A184" s="13"/>
      <c r="B184" s="233"/>
      <c r="C184" s="234"/>
      <c r="D184" s="235" t="s">
        <v>172</v>
      </c>
      <c r="E184" s="236" t="s">
        <v>1</v>
      </c>
      <c r="F184" s="237" t="s">
        <v>242</v>
      </c>
      <c r="G184" s="234"/>
      <c r="H184" s="238">
        <v>326.04000000000002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172</v>
      </c>
      <c r="AU184" s="244" t="s">
        <v>87</v>
      </c>
      <c r="AV184" s="13" t="s">
        <v>87</v>
      </c>
      <c r="AW184" s="13" t="s">
        <v>34</v>
      </c>
      <c r="AX184" s="13" t="s">
        <v>77</v>
      </c>
      <c r="AY184" s="244" t="s">
        <v>156</v>
      </c>
    </row>
    <row r="185" s="12" customFormat="1" ht="22.8" customHeight="1">
      <c r="A185" s="12"/>
      <c r="B185" s="203"/>
      <c r="C185" s="204"/>
      <c r="D185" s="205" t="s">
        <v>76</v>
      </c>
      <c r="E185" s="217" t="s">
        <v>87</v>
      </c>
      <c r="F185" s="217" t="s">
        <v>243</v>
      </c>
      <c r="G185" s="204"/>
      <c r="H185" s="204"/>
      <c r="I185" s="207"/>
      <c r="J185" s="218">
        <f>BK185</f>
        <v>0</v>
      </c>
      <c r="K185" s="204"/>
      <c r="L185" s="209"/>
      <c r="M185" s="210"/>
      <c r="N185" s="211"/>
      <c r="O185" s="211"/>
      <c r="P185" s="212">
        <f>SUM(P186:P225)</f>
        <v>0</v>
      </c>
      <c r="Q185" s="211"/>
      <c r="R185" s="212">
        <f>SUM(R186:R225)</f>
        <v>559.20454678999999</v>
      </c>
      <c r="S185" s="211"/>
      <c r="T185" s="213">
        <f>SUM(T186:T225)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14" t="s">
        <v>85</v>
      </c>
      <c r="AT185" s="215" t="s">
        <v>76</v>
      </c>
      <c r="AU185" s="215" t="s">
        <v>85</v>
      </c>
      <c r="AY185" s="214" t="s">
        <v>156</v>
      </c>
      <c r="BK185" s="216">
        <f>SUM(BK186:BK225)</f>
        <v>0</v>
      </c>
    </row>
    <row r="186" s="2" customFormat="1" ht="37.8" customHeight="1">
      <c r="A186" s="38"/>
      <c r="B186" s="39"/>
      <c r="C186" s="219" t="s">
        <v>244</v>
      </c>
      <c r="D186" s="219" t="s">
        <v>158</v>
      </c>
      <c r="E186" s="220" t="s">
        <v>245</v>
      </c>
      <c r="F186" s="221" t="s">
        <v>246</v>
      </c>
      <c r="G186" s="222" t="s">
        <v>179</v>
      </c>
      <c r="H186" s="223">
        <v>24.321000000000002</v>
      </c>
      <c r="I186" s="224"/>
      <c r="J186" s="225">
        <f>ROUND(I186*H186,2)</f>
        <v>0</v>
      </c>
      <c r="K186" s="226"/>
      <c r="L186" s="44"/>
      <c r="M186" s="227" t="s">
        <v>1</v>
      </c>
      <c r="N186" s="228" t="s">
        <v>42</v>
      </c>
      <c r="O186" s="91"/>
      <c r="P186" s="229">
        <f>O186*H186</f>
        <v>0</v>
      </c>
      <c r="Q186" s="229">
        <v>1.98</v>
      </c>
      <c r="R186" s="229">
        <f>Q186*H186</f>
        <v>48.15558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162</v>
      </c>
      <c r="AT186" s="231" t="s">
        <v>158</v>
      </c>
      <c r="AU186" s="231" t="s">
        <v>87</v>
      </c>
      <c r="AY186" s="17" t="s">
        <v>156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85</v>
      </c>
      <c r="BK186" s="232">
        <f>ROUND(I186*H186,2)</f>
        <v>0</v>
      </c>
      <c r="BL186" s="17" t="s">
        <v>162</v>
      </c>
      <c r="BM186" s="231" t="s">
        <v>247</v>
      </c>
    </row>
    <row r="187" s="14" customFormat="1">
      <c r="A187" s="14"/>
      <c r="B187" s="245"/>
      <c r="C187" s="246"/>
      <c r="D187" s="235" t="s">
        <v>172</v>
      </c>
      <c r="E187" s="247" t="s">
        <v>1</v>
      </c>
      <c r="F187" s="248" t="s">
        <v>241</v>
      </c>
      <c r="G187" s="246"/>
      <c r="H187" s="247" t="s">
        <v>1</v>
      </c>
      <c r="I187" s="249"/>
      <c r="J187" s="246"/>
      <c r="K187" s="246"/>
      <c r="L187" s="250"/>
      <c r="M187" s="251"/>
      <c r="N187" s="252"/>
      <c r="O187" s="252"/>
      <c r="P187" s="252"/>
      <c r="Q187" s="252"/>
      <c r="R187" s="252"/>
      <c r="S187" s="252"/>
      <c r="T187" s="253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4" t="s">
        <v>172</v>
      </c>
      <c r="AU187" s="254" t="s">
        <v>87</v>
      </c>
      <c r="AV187" s="14" t="s">
        <v>85</v>
      </c>
      <c r="AW187" s="14" t="s">
        <v>34</v>
      </c>
      <c r="AX187" s="14" t="s">
        <v>77</v>
      </c>
      <c r="AY187" s="254" t="s">
        <v>156</v>
      </c>
    </row>
    <row r="188" s="13" customFormat="1">
      <c r="A188" s="13"/>
      <c r="B188" s="233"/>
      <c r="C188" s="234"/>
      <c r="D188" s="235" t="s">
        <v>172</v>
      </c>
      <c r="E188" s="236" t="s">
        <v>1</v>
      </c>
      <c r="F188" s="237" t="s">
        <v>248</v>
      </c>
      <c r="G188" s="234"/>
      <c r="H188" s="238">
        <v>16.302</v>
      </c>
      <c r="I188" s="239"/>
      <c r="J188" s="234"/>
      <c r="K188" s="234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172</v>
      </c>
      <c r="AU188" s="244" t="s">
        <v>87</v>
      </c>
      <c r="AV188" s="13" t="s">
        <v>87</v>
      </c>
      <c r="AW188" s="13" t="s">
        <v>34</v>
      </c>
      <c r="AX188" s="13" t="s">
        <v>77</v>
      </c>
      <c r="AY188" s="244" t="s">
        <v>156</v>
      </c>
    </row>
    <row r="189" s="14" customFormat="1">
      <c r="A189" s="14"/>
      <c r="B189" s="245"/>
      <c r="C189" s="246"/>
      <c r="D189" s="235" t="s">
        <v>172</v>
      </c>
      <c r="E189" s="247" t="s">
        <v>1</v>
      </c>
      <c r="F189" s="248" t="s">
        <v>239</v>
      </c>
      <c r="G189" s="246"/>
      <c r="H189" s="247" t="s">
        <v>1</v>
      </c>
      <c r="I189" s="249"/>
      <c r="J189" s="246"/>
      <c r="K189" s="246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172</v>
      </c>
      <c r="AU189" s="254" t="s">
        <v>87</v>
      </c>
      <c r="AV189" s="14" t="s">
        <v>85</v>
      </c>
      <c r="AW189" s="14" t="s">
        <v>34</v>
      </c>
      <c r="AX189" s="14" t="s">
        <v>77</v>
      </c>
      <c r="AY189" s="254" t="s">
        <v>156</v>
      </c>
    </row>
    <row r="190" s="13" customFormat="1">
      <c r="A190" s="13"/>
      <c r="B190" s="233"/>
      <c r="C190" s="234"/>
      <c r="D190" s="235" t="s">
        <v>172</v>
      </c>
      <c r="E190" s="236" t="s">
        <v>1</v>
      </c>
      <c r="F190" s="237" t="s">
        <v>249</v>
      </c>
      <c r="G190" s="234"/>
      <c r="H190" s="238">
        <v>8.0190000000000001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172</v>
      </c>
      <c r="AU190" s="244" t="s">
        <v>87</v>
      </c>
      <c r="AV190" s="13" t="s">
        <v>87</v>
      </c>
      <c r="AW190" s="13" t="s">
        <v>34</v>
      </c>
      <c r="AX190" s="13" t="s">
        <v>77</v>
      </c>
      <c r="AY190" s="244" t="s">
        <v>156</v>
      </c>
    </row>
    <row r="191" s="2" customFormat="1" ht="33" customHeight="1">
      <c r="A191" s="38"/>
      <c r="B191" s="39"/>
      <c r="C191" s="219" t="s">
        <v>250</v>
      </c>
      <c r="D191" s="219" t="s">
        <v>158</v>
      </c>
      <c r="E191" s="220" t="s">
        <v>251</v>
      </c>
      <c r="F191" s="221" t="s">
        <v>252</v>
      </c>
      <c r="G191" s="222" t="s">
        <v>179</v>
      </c>
      <c r="H191" s="223">
        <v>178.53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42</v>
      </c>
      <c r="O191" s="91"/>
      <c r="P191" s="229">
        <f>O191*H191</f>
        <v>0</v>
      </c>
      <c r="Q191" s="229">
        <v>2.5018699999999998</v>
      </c>
      <c r="R191" s="229">
        <f>Q191*H191</f>
        <v>446.65885109999999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162</v>
      </c>
      <c r="AT191" s="231" t="s">
        <v>158</v>
      </c>
      <c r="AU191" s="231" t="s">
        <v>87</v>
      </c>
      <c r="AY191" s="17" t="s">
        <v>156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85</v>
      </c>
      <c r="BK191" s="232">
        <f>ROUND(I191*H191,2)</f>
        <v>0</v>
      </c>
      <c r="BL191" s="17" t="s">
        <v>162</v>
      </c>
      <c r="BM191" s="231" t="s">
        <v>253</v>
      </c>
    </row>
    <row r="192" s="14" customFormat="1">
      <c r="A192" s="14"/>
      <c r="B192" s="245"/>
      <c r="C192" s="246"/>
      <c r="D192" s="235" t="s">
        <v>172</v>
      </c>
      <c r="E192" s="247" t="s">
        <v>1</v>
      </c>
      <c r="F192" s="248" t="s">
        <v>239</v>
      </c>
      <c r="G192" s="246"/>
      <c r="H192" s="247" t="s">
        <v>1</v>
      </c>
      <c r="I192" s="249"/>
      <c r="J192" s="246"/>
      <c r="K192" s="246"/>
      <c r="L192" s="250"/>
      <c r="M192" s="251"/>
      <c r="N192" s="252"/>
      <c r="O192" s="252"/>
      <c r="P192" s="252"/>
      <c r="Q192" s="252"/>
      <c r="R192" s="252"/>
      <c r="S192" s="252"/>
      <c r="T192" s="25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4" t="s">
        <v>172</v>
      </c>
      <c r="AU192" s="254" t="s">
        <v>87</v>
      </c>
      <c r="AV192" s="14" t="s">
        <v>85</v>
      </c>
      <c r="AW192" s="14" t="s">
        <v>34</v>
      </c>
      <c r="AX192" s="14" t="s">
        <v>77</v>
      </c>
      <c r="AY192" s="254" t="s">
        <v>156</v>
      </c>
    </row>
    <row r="193" s="13" customFormat="1">
      <c r="A193" s="13"/>
      <c r="B193" s="233"/>
      <c r="C193" s="234"/>
      <c r="D193" s="235" t="s">
        <v>172</v>
      </c>
      <c r="E193" s="236" t="s">
        <v>1</v>
      </c>
      <c r="F193" s="237" t="s">
        <v>254</v>
      </c>
      <c r="G193" s="234"/>
      <c r="H193" s="238">
        <v>48.113999999999997</v>
      </c>
      <c r="I193" s="239"/>
      <c r="J193" s="234"/>
      <c r="K193" s="234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172</v>
      </c>
      <c r="AU193" s="244" t="s">
        <v>87</v>
      </c>
      <c r="AV193" s="13" t="s">
        <v>87</v>
      </c>
      <c r="AW193" s="13" t="s">
        <v>34</v>
      </c>
      <c r="AX193" s="13" t="s">
        <v>77</v>
      </c>
      <c r="AY193" s="244" t="s">
        <v>156</v>
      </c>
    </row>
    <row r="194" s="14" customFormat="1">
      <c r="A194" s="14"/>
      <c r="B194" s="245"/>
      <c r="C194" s="246"/>
      <c r="D194" s="235" t="s">
        <v>172</v>
      </c>
      <c r="E194" s="247" t="s">
        <v>1</v>
      </c>
      <c r="F194" s="248" t="s">
        <v>241</v>
      </c>
      <c r="G194" s="246"/>
      <c r="H194" s="247" t="s">
        <v>1</v>
      </c>
      <c r="I194" s="249"/>
      <c r="J194" s="246"/>
      <c r="K194" s="246"/>
      <c r="L194" s="250"/>
      <c r="M194" s="251"/>
      <c r="N194" s="252"/>
      <c r="O194" s="252"/>
      <c r="P194" s="252"/>
      <c r="Q194" s="252"/>
      <c r="R194" s="252"/>
      <c r="S194" s="252"/>
      <c r="T194" s="25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4" t="s">
        <v>172</v>
      </c>
      <c r="AU194" s="254" t="s">
        <v>87</v>
      </c>
      <c r="AV194" s="14" t="s">
        <v>85</v>
      </c>
      <c r="AW194" s="14" t="s">
        <v>34</v>
      </c>
      <c r="AX194" s="14" t="s">
        <v>77</v>
      </c>
      <c r="AY194" s="254" t="s">
        <v>156</v>
      </c>
    </row>
    <row r="195" s="13" customFormat="1">
      <c r="A195" s="13"/>
      <c r="B195" s="233"/>
      <c r="C195" s="234"/>
      <c r="D195" s="235" t="s">
        <v>172</v>
      </c>
      <c r="E195" s="236" t="s">
        <v>1</v>
      </c>
      <c r="F195" s="237" t="s">
        <v>255</v>
      </c>
      <c r="G195" s="234"/>
      <c r="H195" s="238">
        <v>130.416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172</v>
      </c>
      <c r="AU195" s="244" t="s">
        <v>87</v>
      </c>
      <c r="AV195" s="13" t="s">
        <v>87</v>
      </c>
      <c r="AW195" s="13" t="s">
        <v>34</v>
      </c>
      <c r="AX195" s="13" t="s">
        <v>77</v>
      </c>
      <c r="AY195" s="244" t="s">
        <v>156</v>
      </c>
    </row>
    <row r="196" s="2" customFormat="1" ht="24.15" customHeight="1">
      <c r="A196" s="38"/>
      <c r="B196" s="39"/>
      <c r="C196" s="219" t="s">
        <v>256</v>
      </c>
      <c r="D196" s="219" t="s">
        <v>158</v>
      </c>
      <c r="E196" s="220" t="s">
        <v>257</v>
      </c>
      <c r="F196" s="221" t="s">
        <v>258</v>
      </c>
      <c r="G196" s="222" t="s">
        <v>179</v>
      </c>
      <c r="H196" s="223">
        <v>3.27</v>
      </c>
      <c r="I196" s="224"/>
      <c r="J196" s="225">
        <f>ROUND(I196*H196,2)</f>
        <v>0</v>
      </c>
      <c r="K196" s="226"/>
      <c r="L196" s="44"/>
      <c r="M196" s="227" t="s">
        <v>1</v>
      </c>
      <c r="N196" s="228" t="s">
        <v>42</v>
      </c>
      <c r="O196" s="91"/>
      <c r="P196" s="229">
        <f>O196*H196</f>
        <v>0</v>
      </c>
      <c r="Q196" s="229">
        <v>2.5236100000000001</v>
      </c>
      <c r="R196" s="229">
        <f>Q196*H196</f>
        <v>8.2522047000000001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162</v>
      </c>
      <c r="AT196" s="231" t="s">
        <v>158</v>
      </c>
      <c r="AU196" s="231" t="s">
        <v>87</v>
      </c>
      <c r="AY196" s="17" t="s">
        <v>156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85</v>
      </c>
      <c r="BK196" s="232">
        <f>ROUND(I196*H196,2)</f>
        <v>0</v>
      </c>
      <c r="BL196" s="17" t="s">
        <v>162</v>
      </c>
      <c r="BM196" s="231" t="s">
        <v>259</v>
      </c>
    </row>
    <row r="197" s="13" customFormat="1">
      <c r="A197" s="13"/>
      <c r="B197" s="233"/>
      <c r="C197" s="234"/>
      <c r="D197" s="235" t="s">
        <v>172</v>
      </c>
      <c r="E197" s="236" t="s">
        <v>1</v>
      </c>
      <c r="F197" s="237" t="s">
        <v>260</v>
      </c>
      <c r="G197" s="234"/>
      <c r="H197" s="238">
        <v>2.25</v>
      </c>
      <c r="I197" s="239"/>
      <c r="J197" s="234"/>
      <c r="K197" s="234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172</v>
      </c>
      <c r="AU197" s="244" t="s">
        <v>87</v>
      </c>
      <c r="AV197" s="13" t="s">
        <v>87</v>
      </c>
      <c r="AW197" s="13" t="s">
        <v>34</v>
      </c>
      <c r="AX197" s="13" t="s">
        <v>77</v>
      </c>
      <c r="AY197" s="244" t="s">
        <v>156</v>
      </c>
    </row>
    <row r="198" s="13" customFormat="1">
      <c r="A198" s="13"/>
      <c r="B198" s="233"/>
      <c r="C198" s="234"/>
      <c r="D198" s="235" t="s">
        <v>172</v>
      </c>
      <c r="E198" s="236" t="s">
        <v>1</v>
      </c>
      <c r="F198" s="237" t="s">
        <v>261</v>
      </c>
      <c r="G198" s="234"/>
      <c r="H198" s="238">
        <v>1.02</v>
      </c>
      <c r="I198" s="239"/>
      <c r="J198" s="234"/>
      <c r="K198" s="234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172</v>
      </c>
      <c r="AU198" s="244" t="s">
        <v>87</v>
      </c>
      <c r="AV198" s="13" t="s">
        <v>87</v>
      </c>
      <c r="AW198" s="13" t="s">
        <v>34</v>
      </c>
      <c r="AX198" s="13" t="s">
        <v>77</v>
      </c>
      <c r="AY198" s="244" t="s">
        <v>156</v>
      </c>
    </row>
    <row r="199" s="2" customFormat="1" ht="16.5" customHeight="1">
      <c r="A199" s="38"/>
      <c r="B199" s="39"/>
      <c r="C199" s="219" t="s">
        <v>262</v>
      </c>
      <c r="D199" s="219" t="s">
        <v>158</v>
      </c>
      <c r="E199" s="220" t="s">
        <v>263</v>
      </c>
      <c r="F199" s="221" t="s">
        <v>264</v>
      </c>
      <c r="G199" s="222" t="s">
        <v>170</v>
      </c>
      <c r="H199" s="223">
        <v>49.43</v>
      </c>
      <c r="I199" s="224"/>
      <c r="J199" s="225">
        <f>ROUND(I199*H199,2)</f>
        <v>0</v>
      </c>
      <c r="K199" s="226"/>
      <c r="L199" s="44"/>
      <c r="M199" s="227" t="s">
        <v>1</v>
      </c>
      <c r="N199" s="228" t="s">
        <v>42</v>
      </c>
      <c r="O199" s="91"/>
      <c r="P199" s="229">
        <f>O199*H199</f>
        <v>0</v>
      </c>
      <c r="Q199" s="229">
        <v>0.0029399999999999999</v>
      </c>
      <c r="R199" s="229">
        <f>Q199*H199</f>
        <v>0.14532419999999999</v>
      </c>
      <c r="S199" s="229">
        <v>0</v>
      </c>
      <c r="T199" s="23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1" t="s">
        <v>162</v>
      </c>
      <c r="AT199" s="231" t="s">
        <v>158</v>
      </c>
      <c r="AU199" s="231" t="s">
        <v>87</v>
      </c>
      <c r="AY199" s="17" t="s">
        <v>156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7" t="s">
        <v>85</v>
      </c>
      <c r="BK199" s="232">
        <f>ROUND(I199*H199,2)</f>
        <v>0</v>
      </c>
      <c r="BL199" s="17" t="s">
        <v>162</v>
      </c>
      <c r="BM199" s="231" t="s">
        <v>265</v>
      </c>
    </row>
    <row r="200" s="14" customFormat="1">
      <c r="A200" s="14"/>
      <c r="B200" s="245"/>
      <c r="C200" s="246"/>
      <c r="D200" s="235" t="s">
        <v>172</v>
      </c>
      <c r="E200" s="247" t="s">
        <v>1</v>
      </c>
      <c r="F200" s="248" t="s">
        <v>239</v>
      </c>
      <c r="G200" s="246"/>
      <c r="H200" s="247" t="s">
        <v>1</v>
      </c>
      <c r="I200" s="249"/>
      <c r="J200" s="246"/>
      <c r="K200" s="246"/>
      <c r="L200" s="250"/>
      <c r="M200" s="251"/>
      <c r="N200" s="252"/>
      <c r="O200" s="252"/>
      <c r="P200" s="252"/>
      <c r="Q200" s="252"/>
      <c r="R200" s="252"/>
      <c r="S200" s="252"/>
      <c r="T200" s="25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4" t="s">
        <v>172</v>
      </c>
      <c r="AU200" s="254" t="s">
        <v>87</v>
      </c>
      <c r="AV200" s="14" t="s">
        <v>85</v>
      </c>
      <c r="AW200" s="14" t="s">
        <v>34</v>
      </c>
      <c r="AX200" s="14" t="s">
        <v>77</v>
      </c>
      <c r="AY200" s="254" t="s">
        <v>156</v>
      </c>
    </row>
    <row r="201" s="13" customFormat="1">
      <c r="A201" s="13"/>
      <c r="B201" s="233"/>
      <c r="C201" s="234"/>
      <c r="D201" s="235" t="s">
        <v>172</v>
      </c>
      <c r="E201" s="236" t="s">
        <v>1</v>
      </c>
      <c r="F201" s="237" t="s">
        <v>266</v>
      </c>
      <c r="G201" s="234"/>
      <c r="H201" s="238">
        <v>15.210000000000001</v>
      </c>
      <c r="I201" s="239"/>
      <c r="J201" s="234"/>
      <c r="K201" s="234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172</v>
      </c>
      <c r="AU201" s="244" t="s">
        <v>87</v>
      </c>
      <c r="AV201" s="13" t="s">
        <v>87</v>
      </c>
      <c r="AW201" s="13" t="s">
        <v>34</v>
      </c>
      <c r="AX201" s="13" t="s">
        <v>77</v>
      </c>
      <c r="AY201" s="244" t="s">
        <v>156</v>
      </c>
    </row>
    <row r="202" s="14" customFormat="1">
      <c r="A202" s="14"/>
      <c r="B202" s="245"/>
      <c r="C202" s="246"/>
      <c r="D202" s="235" t="s">
        <v>172</v>
      </c>
      <c r="E202" s="247" t="s">
        <v>1</v>
      </c>
      <c r="F202" s="248" t="s">
        <v>241</v>
      </c>
      <c r="G202" s="246"/>
      <c r="H202" s="247" t="s">
        <v>1</v>
      </c>
      <c r="I202" s="249"/>
      <c r="J202" s="246"/>
      <c r="K202" s="246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172</v>
      </c>
      <c r="AU202" s="254" t="s">
        <v>87</v>
      </c>
      <c r="AV202" s="14" t="s">
        <v>85</v>
      </c>
      <c r="AW202" s="14" t="s">
        <v>34</v>
      </c>
      <c r="AX202" s="14" t="s">
        <v>77</v>
      </c>
      <c r="AY202" s="254" t="s">
        <v>156</v>
      </c>
    </row>
    <row r="203" s="13" customFormat="1">
      <c r="A203" s="13"/>
      <c r="B203" s="233"/>
      <c r="C203" s="234"/>
      <c r="D203" s="235" t="s">
        <v>172</v>
      </c>
      <c r="E203" s="236" t="s">
        <v>1</v>
      </c>
      <c r="F203" s="237" t="s">
        <v>267</v>
      </c>
      <c r="G203" s="234"/>
      <c r="H203" s="238">
        <v>30.32</v>
      </c>
      <c r="I203" s="239"/>
      <c r="J203" s="234"/>
      <c r="K203" s="234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172</v>
      </c>
      <c r="AU203" s="244" t="s">
        <v>87</v>
      </c>
      <c r="AV203" s="13" t="s">
        <v>87</v>
      </c>
      <c r="AW203" s="13" t="s">
        <v>34</v>
      </c>
      <c r="AX203" s="13" t="s">
        <v>77</v>
      </c>
      <c r="AY203" s="244" t="s">
        <v>156</v>
      </c>
    </row>
    <row r="204" s="13" customFormat="1">
      <c r="A204" s="13"/>
      <c r="B204" s="233"/>
      <c r="C204" s="234"/>
      <c r="D204" s="235" t="s">
        <v>172</v>
      </c>
      <c r="E204" s="236" t="s">
        <v>1</v>
      </c>
      <c r="F204" s="237" t="s">
        <v>268</v>
      </c>
      <c r="G204" s="234"/>
      <c r="H204" s="238">
        <v>3.8999999999999999</v>
      </c>
      <c r="I204" s="239"/>
      <c r="J204" s="234"/>
      <c r="K204" s="234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172</v>
      </c>
      <c r="AU204" s="244" t="s">
        <v>87</v>
      </c>
      <c r="AV204" s="13" t="s">
        <v>87</v>
      </c>
      <c r="AW204" s="13" t="s">
        <v>34</v>
      </c>
      <c r="AX204" s="13" t="s">
        <v>77</v>
      </c>
      <c r="AY204" s="244" t="s">
        <v>156</v>
      </c>
    </row>
    <row r="205" s="2" customFormat="1" ht="16.5" customHeight="1">
      <c r="A205" s="38"/>
      <c r="B205" s="39"/>
      <c r="C205" s="219" t="s">
        <v>269</v>
      </c>
      <c r="D205" s="219" t="s">
        <v>158</v>
      </c>
      <c r="E205" s="220" t="s">
        <v>270</v>
      </c>
      <c r="F205" s="221" t="s">
        <v>271</v>
      </c>
      <c r="G205" s="222" t="s">
        <v>170</v>
      </c>
      <c r="H205" s="223">
        <v>49.43</v>
      </c>
      <c r="I205" s="224"/>
      <c r="J205" s="225">
        <f>ROUND(I205*H205,2)</f>
        <v>0</v>
      </c>
      <c r="K205" s="226"/>
      <c r="L205" s="44"/>
      <c r="M205" s="227" t="s">
        <v>1</v>
      </c>
      <c r="N205" s="228" t="s">
        <v>42</v>
      </c>
      <c r="O205" s="91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162</v>
      </c>
      <c r="AT205" s="231" t="s">
        <v>158</v>
      </c>
      <c r="AU205" s="231" t="s">
        <v>87</v>
      </c>
      <c r="AY205" s="17" t="s">
        <v>156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85</v>
      </c>
      <c r="BK205" s="232">
        <f>ROUND(I205*H205,2)</f>
        <v>0</v>
      </c>
      <c r="BL205" s="17" t="s">
        <v>162</v>
      </c>
      <c r="BM205" s="231" t="s">
        <v>272</v>
      </c>
    </row>
    <row r="206" s="14" customFormat="1">
      <c r="A206" s="14"/>
      <c r="B206" s="245"/>
      <c r="C206" s="246"/>
      <c r="D206" s="235" t="s">
        <v>172</v>
      </c>
      <c r="E206" s="247" t="s">
        <v>1</v>
      </c>
      <c r="F206" s="248" t="s">
        <v>239</v>
      </c>
      <c r="G206" s="246"/>
      <c r="H206" s="247" t="s">
        <v>1</v>
      </c>
      <c r="I206" s="249"/>
      <c r="J206" s="246"/>
      <c r="K206" s="246"/>
      <c r="L206" s="250"/>
      <c r="M206" s="251"/>
      <c r="N206" s="252"/>
      <c r="O206" s="252"/>
      <c r="P206" s="252"/>
      <c r="Q206" s="252"/>
      <c r="R206" s="252"/>
      <c r="S206" s="252"/>
      <c r="T206" s="25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4" t="s">
        <v>172</v>
      </c>
      <c r="AU206" s="254" t="s">
        <v>87</v>
      </c>
      <c r="AV206" s="14" t="s">
        <v>85</v>
      </c>
      <c r="AW206" s="14" t="s">
        <v>34</v>
      </c>
      <c r="AX206" s="14" t="s">
        <v>77</v>
      </c>
      <c r="AY206" s="254" t="s">
        <v>156</v>
      </c>
    </row>
    <row r="207" s="13" customFormat="1">
      <c r="A207" s="13"/>
      <c r="B207" s="233"/>
      <c r="C207" s="234"/>
      <c r="D207" s="235" t="s">
        <v>172</v>
      </c>
      <c r="E207" s="236" t="s">
        <v>1</v>
      </c>
      <c r="F207" s="237" t="s">
        <v>266</v>
      </c>
      <c r="G207" s="234"/>
      <c r="H207" s="238">
        <v>15.210000000000001</v>
      </c>
      <c r="I207" s="239"/>
      <c r="J207" s="234"/>
      <c r="K207" s="234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172</v>
      </c>
      <c r="AU207" s="244" t="s">
        <v>87</v>
      </c>
      <c r="AV207" s="13" t="s">
        <v>87</v>
      </c>
      <c r="AW207" s="13" t="s">
        <v>34</v>
      </c>
      <c r="AX207" s="13" t="s">
        <v>77</v>
      </c>
      <c r="AY207" s="244" t="s">
        <v>156</v>
      </c>
    </row>
    <row r="208" s="14" customFormat="1">
      <c r="A208" s="14"/>
      <c r="B208" s="245"/>
      <c r="C208" s="246"/>
      <c r="D208" s="235" t="s">
        <v>172</v>
      </c>
      <c r="E208" s="247" t="s">
        <v>1</v>
      </c>
      <c r="F208" s="248" t="s">
        <v>241</v>
      </c>
      <c r="G208" s="246"/>
      <c r="H208" s="247" t="s">
        <v>1</v>
      </c>
      <c r="I208" s="249"/>
      <c r="J208" s="246"/>
      <c r="K208" s="246"/>
      <c r="L208" s="250"/>
      <c r="M208" s="251"/>
      <c r="N208" s="252"/>
      <c r="O208" s="252"/>
      <c r="P208" s="252"/>
      <c r="Q208" s="252"/>
      <c r="R208" s="252"/>
      <c r="S208" s="252"/>
      <c r="T208" s="25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4" t="s">
        <v>172</v>
      </c>
      <c r="AU208" s="254" t="s">
        <v>87</v>
      </c>
      <c r="AV208" s="14" t="s">
        <v>85</v>
      </c>
      <c r="AW208" s="14" t="s">
        <v>34</v>
      </c>
      <c r="AX208" s="14" t="s">
        <v>77</v>
      </c>
      <c r="AY208" s="254" t="s">
        <v>156</v>
      </c>
    </row>
    <row r="209" s="13" customFormat="1">
      <c r="A209" s="13"/>
      <c r="B209" s="233"/>
      <c r="C209" s="234"/>
      <c r="D209" s="235" t="s">
        <v>172</v>
      </c>
      <c r="E209" s="236" t="s">
        <v>1</v>
      </c>
      <c r="F209" s="237" t="s">
        <v>267</v>
      </c>
      <c r="G209" s="234"/>
      <c r="H209" s="238">
        <v>30.32</v>
      </c>
      <c r="I209" s="239"/>
      <c r="J209" s="234"/>
      <c r="K209" s="234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172</v>
      </c>
      <c r="AU209" s="244" t="s">
        <v>87</v>
      </c>
      <c r="AV209" s="13" t="s">
        <v>87</v>
      </c>
      <c r="AW209" s="13" t="s">
        <v>34</v>
      </c>
      <c r="AX209" s="13" t="s">
        <v>77</v>
      </c>
      <c r="AY209" s="244" t="s">
        <v>156</v>
      </c>
    </row>
    <row r="210" s="13" customFormat="1">
      <c r="A210" s="13"/>
      <c r="B210" s="233"/>
      <c r="C210" s="234"/>
      <c r="D210" s="235" t="s">
        <v>172</v>
      </c>
      <c r="E210" s="236" t="s">
        <v>1</v>
      </c>
      <c r="F210" s="237" t="s">
        <v>268</v>
      </c>
      <c r="G210" s="234"/>
      <c r="H210" s="238">
        <v>3.8999999999999999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172</v>
      </c>
      <c r="AU210" s="244" t="s">
        <v>87</v>
      </c>
      <c r="AV210" s="13" t="s">
        <v>87</v>
      </c>
      <c r="AW210" s="13" t="s">
        <v>34</v>
      </c>
      <c r="AX210" s="13" t="s">
        <v>77</v>
      </c>
      <c r="AY210" s="244" t="s">
        <v>156</v>
      </c>
    </row>
    <row r="211" s="2" customFormat="1" ht="24.15" customHeight="1">
      <c r="A211" s="38"/>
      <c r="B211" s="39"/>
      <c r="C211" s="219" t="s">
        <v>273</v>
      </c>
      <c r="D211" s="219" t="s">
        <v>158</v>
      </c>
      <c r="E211" s="220" t="s">
        <v>274</v>
      </c>
      <c r="F211" s="221" t="s">
        <v>275</v>
      </c>
      <c r="G211" s="222" t="s">
        <v>216</v>
      </c>
      <c r="H211" s="223">
        <v>5.649</v>
      </c>
      <c r="I211" s="224"/>
      <c r="J211" s="225">
        <f>ROUND(I211*H211,2)</f>
        <v>0</v>
      </c>
      <c r="K211" s="226"/>
      <c r="L211" s="44"/>
      <c r="M211" s="227" t="s">
        <v>1</v>
      </c>
      <c r="N211" s="228" t="s">
        <v>42</v>
      </c>
      <c r="O211" s="91"/>
      <c r="P211" s="229">
        <f>O211*H211</f>
        <v>0</v>
      </c>
      <c r="Q211" s="229">
        <v>1.0606199999999999</v>
      </c>
      <c r="R211" s="229">
        <f>Q211*H211</f>
        <v>5.9914423799999996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162</v>
      </c>
      <c r="AT211" s="231" t="s">
        <v>158</v>
      </c>
      <c r="AU211" s="231" t="s">
        <v>87</v>
      </c>
      <c r="AY211" s="17" t="s">
        <v>156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7" t="s">
        <v>85</v>
      </c>
      <c r="BK211" s="232">
        <f>ROUND(I211*H211,2)</f>
        <v>0</v>
      </c>
      <c r="BL211" s="17" t="s">
        <v>162</v>
      </c>
      <c r="BM211" s="231" t="s">
        <v>276</v>
      </c>
    </row>
    <row r="212" s="14" customFormat="1">
      <c r="A212" s="14"/>
      <c r="B212" s="245"/>
      <c r="C212" s="246"/>
      <c r="D212" s="235" t="s">
        <v>172</v>
      </c>
      <c r="E212" s="247" t="s">
        <v>1</v>
      </c>
      <c r="F212" s="248" t="s">
        <v>239</v>
      </c>
      <c r="G212" s="246"/>
      <c r="H212" s="247" t="s">
        <v>1</v>
      </c>
      <c r="I212" s="249"/>
      <c r="J212" s="246"/>
      <c r="K212" s="246"/>
      <c r="L212" s="250"/>
      <c r="M212" s="251"/>
      <c r="N212" s="252"/>
      <c r="O212" s="252"/>
      <c r="P212" s="252"/>
      <c r="Q212" s="252"/>
      <c r="R212" s="252"/>
      <c r="S212" s="252"/>
      <c r="T212" s="253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4" t="s">
        <v>172</v>
      </c>
      <c r="AU212" s="254" t="s">
        <v>87</v>
      </c>
      <c r="AV212" s="14" t="s">
        <v>85</v>
      </c>
      <c r="AW212" s="14" t="s">
        <v>34</v>
      </c>
      <c r="AX212" s="14" t="s">
        <v>77</v>
      </c>
      <c r="AY212" s="254" t="s">
        <v>156</v>
      </c>
    </row>
    <row r="213" s="13" customFormat="1">
      <c r="A213" s="13"/>
      <c r="B213" s="233"/>
      <c r="C213" s="234"/>
      <c r="D213" s="235" t="s">
        <v>172</v>
      </c>
      <c r="E213" s="236" t="s">
        <v>1</v>
      </c>
      <c r="F213" s="237" t="s">
        <v>277</v>
      </c>
      <c r="G213" s="234"/>
      <c r="H213" s="238">
        <v>5.649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172</v>
      </c>
      <c r="AU213" s="244" t="s">
        <v>87</v>
      </c>
      <c r="AV213" s="13" t="s">
        <v>87</v>
      </c>
      <c r="AW213" s="13" t="s">
        <v>34</v>
      </c>
      <c r="AX213" s="13" t="s">
        <v>77</v>
      </c>
      <c r="AY213" s="244" t="s">
        <v>156</v>
      </c>
    </row>
    <row r="214" s="2" customFormat="1" ht="24.15" customHeight="1">
      <c r="A214" s="38"/>
      <c r="B214" s="39"/>
      <c r="C214" s="219" t="s">
        <v>7</v>
      </c>
      <c r="D214" s="219" t="s">
        <v>158</v>
      </c>
      <c r="E214" s="220" t="s">
        <v>278</v>
      </c>
      <c r="F214" s="221" t="s">
        <v>279</v>
      </c>
      <c r="G214" s="222" t="s">
        <v>216</v>
      </c>
      <c r="H214" s="223">
        <v>7.633</v>
      </c>
      <c r="I214" s="224"/>
      <c r="J214" s="225">
        <f>ROUND(I214*H214,2)</f>
        <v>0</v>
      </c>
      <c r="K214" s="226"/>
      <c r="L214" s="44"/>
      <c r="M214" s="227" t="s">
        <v>1</v>
      </c>
      <c r="N214" s="228" t="s">
        <v>42</v>
      </c>
      <c r="O214" s="91"/>
      <c r="P214" s="229">
        <f>O214*H214</f>
        <v>0</v>
      </c>
      <c r="Q214" s="229">
        <v>1.06277</v>
      </c>
      <c r="R214" s="229">
        <f>Q214*H214</f>
        <v>8.1121234100000006</v>
      </c>
      <c r="S214" s="229">
        <v>0</v>
      </c>
      <c r="T214" s="23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1" t="s">
        <v>162</v>
      </c>
      <c r="AT214" s="231" t="s">
        <v>158</v>
      </c>
      <c r="AU214" s="231" t="s">
        <v>87</v>
      </c>
      <c r="AY214" s="17" t="s">
        <v>156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7" t="s">
        <v>85</v>
      </c>
      <c r="BK214" s="232">
        <f>ROUND(I214*H214,2)</f>
        <v>0</v>
      </c>
      <c r="BL214" s="17" t="s">
        <v>162</v>
      </c>
      <c r="BM214" s="231" t="s">
        <v>280</v>
      </c>
    </row>
    <row r="215" s="14" customFormat="1">
      <c r="A215" s="14"/>
      <c r="B215" s="245"/>
      <c r="C215" s="246"/>
      <c r="D215" s="235" t="s">
        <v>172</v>
      </c>
      <c r="E215" s="247" t="s">
        <v>1</v>
      </c>
      <c r="F215" s="248" t="s">
        <v>241</v>
      </c>
      <c r="G215" s="246"/>
      <c r="H215" s="247" t="s">
        <v>1</v>
      </c>
      <c r="I215" s="249"/>
      <c r="J215" s="246"/>
      <c r="K215" s="246"/>
      <c r="L215" s="250"/>
      <c r="M215" s="251"/>
      <c r="N215" s="252"/>
      <c r="O215" s="252"/>
      <c r="P215" s="252"/>
      <c r="Q215" s="252"/>
      <c r="R215" s="252"/>
      <c r="S215" s="252"/>
      <c r="T215" s="25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4" t="s">
        <v>172</v>
      </c>
      <c r="AU215" s="254" t="s">
        <v>87</v>
      </c>
      <c r="AV215" s="14" t="s">
        <v>85</v>
      </c>
      <c r="AW215" s="14" t="s">
        <v>34</v>
      </c>
      <c r="AX215" s="14" t="s">
        <v>77</v>
      </c>
      <c r="AY215" s="254" t="s">
        <v>156</v>
      </c>
    </row>
    <row r="216" s="13" customFormat="1">
      <c r="A216" s="13"/>
      <c r="B216" s="233"/>
      <c r="C216" s="234"/>
      <c r="D216" s="235" t="s">
        <v>172</v>
      </c>
      <c r="E216" s="236" t="s">
        <v>1</v>
      </c>
      <c r="F216" s="237" t="s">
        <v>281</v>
      </c>
      <c r="G216" s="234"/>
      <c r="H216" s="238">
        <v>7.1319999999999997</v>
      </c>
      <c r="I216" s="239"/>
      <c r="J216" s="234"/>
      <c r="K216" s="234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172</v>
      </c>
      <c r="AU216" s="244" t="s">
        <v>87</v>
      </c>
      <c r="AV216" s="13" t="s">
        <v>87</v>
      </c>
      <c r="AW216" s="13" t="s">
        <v>34</v>
      </c>
      <c r="AX216" s="13" t="s">
        <v>77</v>
      </c>
      <c r="AY216" s="244" t="s">
        <v>156</v>
      </c>
    </row>
    <row r="217" s="13" customFormat="1">
      <c r="A217" s="13"/>
      <c r="B217" s="233"/>
      <c r="C217" s="234"/>
      <c r="D217" s="235" t="s">
        <v>172</v>
      </c>
      <c r="E217" s="236" t="s">
        <v>1</v>
      </c>
      <c r="F217" s="237" t="s">
        <v>282</v>
      </c>
      <c r="G217" s="234"/>
      <c r="H217" s="238">
        <v>0.501</v>
      </c>
      <c r="I217" s="239"/>
      <c r="J217" s="234"/>
      <c r="K217" s="234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172</v>
      </c>
      <c r="AU217" s="244" t="s">
        <v>87</v>
      </c>
      <c r="AV217" s="13" t="s">
        <v>87</v>
      </c>
      <c r="AW217" s="13" t="s">
        <v>34</v>
      </c>
      <c r="AX217" s="13" t="s">
        <v>77</v>
      </c>
      <c r="AY217" s="244" t="s">
        <v>156</v>
      </c>
    </row>
    <row r="218" s="2" customFormat="1" ht="24.15" customHeight="1">
      <c r="A218" s="38"/>
      <c r="B218" s="39"/>
      <c r="C218" s="219" t="s">
        <v>283</v>
      </c>
      <c r="D218" s="219" t="s">
        <v>158</v>
      </c>
      <c r="E218" s="220" t="s">
        <v>284</v>
      </c>
      <c r="F218" s="221" t="s">
        <v>285</v>
      </c>
      <c r="G218" s="222" t="s">
        <v>179</v>
      </c>
      <c r="H218" s="223">
        <v>5.1299999999999999</v>
      </c>
      <c r="I218" s="224"/>
      <c r="J218" s="225">
        <f>ROUND(I218*H218,2)</f>
        <v>0</v>
      </c>
      <c r="K218" s="226"/>
      <c r="L218" s="44"/>
      <c r="M218" s="227" t="s">
        <v>1</v>
      </c>
      <c r="N218" s="228" t="s">
        <v>42</v>
      </c>
      <c r="O218" s="91"/>
      <c r="P218" s="229">
        <f>O218*H218</f>
        <v>0</v>
      </c>
      <c r="Q218" s="229">
        <v>2.5018699999999998</v>
      </c>
      <c r="R218" s="229">
        <f>Q218*H218</f>
        <v>12.834593099999999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162</v>
      </c>
      <c r="AT218" s="231" t="s">
        <v>158</v>
      </c>
      <c r="AU218" s="231" t="s">
        <v>87</v>
      </c>
      <c r="AY218" s="17" t="s">
        <v>156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85</v>
      </c>
      <c r="BK218" s="232">
        <f>ROUND(I218*H218,2)</f>
        <v>0</v>
      </c>
      <c r="BL218" s="17" t="s">
        <v>162</v>
      </c>
      <c r="BM218" s="231" t="s">
        <v>286</v>
      </c>
    </row>
    <row r="219" s="14" customFormat="1">
      <c r="A219" s="14"/>
      <c r="B219" s="245"/>
      <c r="C219" s="246"/>
      <c r="D219" s="235" t="s">
        <v>172</v>
      </c>
      <c r="E219" s="247" t="s">
        <v>1</v>
      </c>
      <c r="F219" s="248" t="s">
        <v>198</v>
      </c>
      <c r="G219" s="246"/>
      <c r="H219" s="247" t="s">
        <v>1</v>
      </c>
      <c r="I219" s="249"/>
      <c r="J219" s="246"/>
      <c r="K219" s="246"/>
      <c r="L219" s="250"/>
      <c r="M219" s="251"/>
      <c r="N219" s="252"/>
      <c r="O219" s="252"/>
      <c r="P219" s="252"/>
      <c r="Q219" s="252"/>
      <c r="R219" s="252"/>
      <c r="S219" s="252"/>
      <c r="T219" s="253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4" t="s">
        <v>172</v>
      </c>
      <c r="AU219" s="254" t="s">
        <v>87</v>
      </c>
      <c r="AV219" s="14" t="s">
        <v>85</v>
      </c>
      <c r="AW219" s="14" t="s">
        <v>34</v>
      </c>
      <c r="AX219" s="14" t="s">
        <v>77</v>
      </c>
      <c r="AY219" s="254" t="s">
        <v>156</v>
      </c>
    </row>
    <row r="220" s="13" customFormat="1">
      <c r="A220" s="13"/>
      <c r="B220" s="233"/>
      <c r="C220" s="234"/>
      <c r="D220" s="235" t="s">
        <v>172</v>
      </c>
      <c r="E220" s="236" t="s">
        <v>1</v>
      </c>
      <c r="F220" s="237" t="s">
        <v>199</v>
      </c>
      <c r="G220" s="234"/>
      <c r="H220" s="238">
        <v>2.754</v>
      </c>
      <c r="I220" s="239"/>
      <c r="J220" s="234"/>
      <c r="K220" s="234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172</v>
      </c>
      <c r="AU220" s="244" t="s">
        <v>87</v>
      </c>
      <c r="AV220" s="13" t="s">
        <v>87</v>
      </c>
      <c r="AW220" s="13" t="s">
        <v>34</v>
      </c>
      <c r="AX220" s="13" t="s">
        <v>77</v>
      </c>
      <c r="AY220" s="244" t="s">
        <v>156</v>
      </c>
    </row>
    <row r="221" s="13" customFormat="1">
      <c r="A221" s="13"/>
      <c r="B221" s="233"/>
      <c r="C221" s="234"/>
      <c r="D221" s="235" t="s">
        <v>172</v>
      </c>
      <c r="E221" s="236" t="s">
        <v>1</v>
      </c>
      <c r="F221" s="237" t="s">
        <v>200</v>
      </c>
      <c r="G221" s="234"/>
      <c r="H221" s="238">
        <v>2.3759999999999999</v>
      </c>
      <c r="I221" s="239"/>
      <c r="J221" s="234"/>
      <c r="K221" s="234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172</v>
      </c>
      <c r="AU221" s="244" t="s">
        <v>87</v>
      </c>
      <c r="AV221" s="13" t="s">
        <v>87</v>
      </c>
      <c r="AW221" s="13" t="s">
        <v>34</v>
      </c>
      <c r="AX221" s="13" t="s">
        <v>77</v>
      </c>
      <c r="AY221" s="244" t="s">
        <v>156</v>
      </c>
    </row>
    <row r="222" s="2" customFormat="1" ht="44.25" customHeight="1">
      <c r="A222" s="38"/>
      <c r="B222" s="39"/>
      <c r="C222" s="219" t="s">
        <v>287</v>
      </c>
      <c r="D222" s="219" t="s">
        <v>158</v>
      </c>
      <c r="E222" s="220" t="s">
        <v>288</v>
      </c>
      <c r="F222" s="221" t="s">
        <v>289</v>
      </c>
      <c r="G222" s="222" t="s">
        <v>170</v>
      </c>
      <c r="H222" s="223">
        <v>23.466000000000001</v>
      </c>
      <c r="I222" s="224"/>
      <c r="J222" s="225">
        <f>ROUND(I222*H222,2)</f>
        <v>0</v>
      </c>
      <c r="K222" s="226"/>
      <c r="L222" s="44"/>
      <c r="M222" s="227" t="s">
        <v>1</v>
      </c>
      <c r="N222" s="228" t="s">
        <v>42</v>
      </c>
      <c r="O222" s="91"/>
      <c r="P222" s="229">
        <f>O222*H222</f>
        <v>0</v>
      </c>
      <c r="Q222" s="229">
        <v>1.2381500000000001</v>
      </c>
      <c r="R222" s="229">
        <f>Q222*H222</f>
        <v>29.054427900000004</v>
      </c>
      <c r="S222" s="229">
        <v>0</v>
      </c>
      <c r="T222" s="23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1" t="s">
        <v>162</v>
      </c>
      <c r="AT222" s="231" t="s">
        <v>158</v>
      </c>
      <c r="AU222" s="231" t="s">
        <v>87</v>
      </c>
      <c r="AY222" s="17" t="s">
        <v>156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7" t="s">
        <v>85</v>
      </c>
      <c r="BK222" s="232">
        <f>ROUND(I222*H222,2)</f>
        <v>0</v>
      </c>
      <c r="BL222" s="17" t="s">
        <v>162</v>
      </c>
      <c r="BM222" s="231" t="s">
        <v>290</v>
      </c>
    </row>
    <row r="223" s="14" customFormat="1">
      <c r="A223" s="14"/>
      <c r="B223" s="245"/>
      <c r="C223" s="246"/>
      <c r="D223" s="235" t="s">
        <v>172</v>
      </c>
      <c r="E223" s="247" t="s">
        <v>1</v>
      </c>
      <c r="F223" s="248" t="s">
        <v>191</v>
      </c>
      <c r="G223" s="246"/>
      <c r="H223" s="247" t="s">
        <v>1</v>
      </c>
      <c r="I223" s="249"/>
      <c r="J223" s="246"/>
      <c r="K223" s="246"/>
      <c r="L223" s="250"/>
      <c r="M223" s="251"/>
      <c r="N223" s="252"/>
      <c r="O223" s="252"/>
      <c r="P223" s="252"/>
      <c r="Q223" s="252"/>
      <c r="R223" s="252"/>
      <c r="S223" s="252"/>
      <c r="T223" s="253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4" t="s">
        <v>172</v>
      </c>
      <c r="AU223" s="254" t="s">
        <v>87</v>
      </c>
      <c r="AV223" s="14" t="s">
        <v>85</v>
      </c>
      <c r="AW223" s="14" t="s">
        <v>34</v>
      </c>
      <c r="AX223" s="14" t="s">
        <v>77</v>
      </c>
      <c r="AY223" s="254" t="s">
        <v>156</v>
      </c>
    </row>
    <row r="224" s="13" customFormat="1">
      <c r="A224" s="13"/>
      <c r="B224" s="233"/>
      <c r="C224" s="234"/>
      <c r="D224" s="235" t="s">
        <v>172</v>
      </c>
      <c r="E224" s="236" t="s">
        <v>1</v>
      </c>
      <c r="F224" s="237" t="s">
        <v>291</v>
      </c>
      <c r="G224" s="234"/>
      <c r="H224" s="238">
        <v>18.036000000000001</v>
      </c>
      <c r="I224" s="239"/>
      <c r="J224" s="234"/>
      <c r="K224" s="234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172</v>
      </c>
      <c r="AU224" s="244" t="s">
        <v>87</v>
      </c>
      <c r="AV224" s="13" t="s">
        <v>87</v>
      </c>
      <c r="AW224" s="13" t="s">
        <v>34</v>
      </c>
      <c r="AX224" s="13" t="s">
        <v>77</v>
      </c>
      <c r="AY224" s="244" t="s">
        <v>156</v>
      </c>
    </row>
    <row r="225" s="13" customFormat="1">
      <c r="A225" s="13"/>
      <c r="B225" s="233"/>
      <c r="C225" s="234"/>
      <c r="D225" s="235" t="s">
        <v>172</v>
      </c>
      <c r="E225" s="236" t="s">
        <v>1</v>
      </c>
      <c r="F225" s="237" t="s">
        <v>292</v>
      </c>
      <c r="G225" s="234"/>
      <c r="H225" s="238">
        <v>5.4299999999999997</v>
      </c>
      <c r="I225" s="239"/>
      <c r="J225" s="234"/>
      <c r="K225" s="234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172</v>
      </c>
      <c r="AU225" s="244" t="s">
        <v>87</v>
      </c>
      <c r="AV225" s="13" t="s">
        <v>87</v>
      </c>
      <c r="AW225" s="13" t="s">
        <v>34</v>
      </c>
      <c r="AX225" s="13" t="s">
        <v>77</v>
      </c>
      <c r="AY225" s="244" t="s">
        <v>156</v>
      </c>
    </row>
    <row r="226" s="12" customFormat="1" ht="22.8" customHeight="1">
      <c r="A226" s="12"/>
      <c r="B226" s="203"/>
      <c r="C226" s="204"/>
      <c r="D226" s="205" t="s">
        <v>76</v>
      </c>
      <c r="E226" s="217" t="s">
        <v>167</v>
      </c>
      <c r="F226" s="217" t="s">
        <v>293</v>
      </c>
      <c r="G226" s="204"/>
      <c r="H226" s="204"/>
      <c r="I226" s="207"/>
      <c r="J226" s="218">
        <f>BK226</f>
        <v>0</v>
      </c>
      <c r="K226" s="204"/>
      <c r="L226" s="209"/>
      <c r="M226" s="210"/>
      <c r="N226" s="211"/>
      <c r="O226" s="211"/>
      <c r="P226" s="212">
        <f>SUM(P227:P308)</f>
        <v>0</v>
      </c>
      <c r="Q226" s="211"/>
      <c r="R226" s="212">
        <f>SUM(R227:R308)</f>
        <v>446.02465873000006</v>
      </c>
      <c r="S226" s="211"/>
      <c r="T226" s="213">
        <f>SUM(T227:T308)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4" t="s">
        <v>85</v>
      </c>
      <c r="AT226" s="215" t="s">
        <v>76</v>
      </c>
      <c r="AU226" s="215" t="s">
        <v>85</v>
      </c>
      <c r="AY226" s="214" t="s">
        <v>156</v>
      </c>
      <c r="BK226" s="216">
        <f>SUM(BK227:BK308)</f>
        <v>0</v>
      </c>
    </row>
    <row r="227" s="2" customFormat="1" ht="37.8" customHeight="1">
      <c r="A227" s="38"/>
      <c r="B227" s="39"/>
      <c r="C227" s="219" t="s">
        <v>294</v>
      </c>
      <c r="D227" s="219" t="s">
        <v>158</v>
      </c>
      <c r="E227" s="220" t="s">
        <v>295</v>
      </c>
      <c r="F227" s="221" t="s">
        <v>296</v>
      </c>
      <c r="G227" s="222" t="s">
        <v>161</v>
      </c>
      <c r="H227" s="223">
        <v>5</v>
      </c>
      <c r="I227" s="224"/>
      <c r="J227" s="225">
        <f>ROUND(I227*H227,2)</f>
        <v>0</v>
      </c>
      <c r="K227" s="226"/>
      <c r="L227" s="44"/>
      <c r="M227" s="227" t="s">
        <v>1</v>
      </c>
      <c r="N227" s="228" t="s">
        <v>42</v>
      </c>
      <c r="O227" s="91"/>
      <c r="P227" s="229">
        <f>O227*H227</f>
        <v>0</v>
      </c>
      <c r="Q227" s="229">
        <v>0.017940000000000001</v>
      </c>
      <c r="R227" s="229">
        <f>Q227*H227</f>
        <v>0.089700000000000002</v>
      </c>
      <c r="S227" s="229">
        <v>0</v>
      </c>
      <c r="T227" s="23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1" t="s">
        <v>162</v>
      </c>
      <c r="AT227" s="231" t="s">
        <v>158</v>
      </c>
      <c r="AU227" s="231" t="s">
        <v>87</v>
      </c>
      <c r="AY227" s="17" t="s">
        <v>156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7" t="s">
        <v>85</v>
      </c>
      <c r="BK227" s="232">
        <f>ROUND(I227*H227,2)</f>
        <v>0</v>
      </c>
      <c r="BL227" s="17" t="s">
        <v>162</v>
      </c>
      <c r="BM227" s="231" t="s">
        <v>297</v>
      </c>
    </row>
    <row r="228" s="2" customFormat="1" ht="37.8" customHeight="1">
      <c r="A228" s="38"/>
      <c r="B228" s="39"/>
      <c r="C228" s="219" t="s">
        <v>298</v>
      </c>
      <c r="D228" s="219" t="s">
        <v>158</v>
      </c>
      <c r="E228" s="220" t="s">
        <v>299</v>
      </c>
      <c r="F228" s="221" t="s">
        <v>300</v>
      </c>
      <c r="G228" s="222" t="s">
        <v>161</v>
      </c>
      <c r="H228" s="223">
        <v>2</v>
      </c>
      <c r="I228" s="224"/>
      <c r="J228" s="225">
        <f>ROUND(I228*H228,2)</f>
        <v>0</v>
      </c>
      <c r="K228" s="226"/>
      <c r="L228" s="44"/>
      <c r="M228" s="227" t="s">
        <v>1</v>
      </c>
      <c r="N228" s="228" t="s">
        <v>42</v>
      </c>
      <c r="O228" s="91"/>
      <c r="P228" s="229">
        <f>O228*H228</f>
        <v>0</v>
      </c>
      <c r="Q228" s="229">
        <v>0.022780000000000002</v>
      </c>
      <c r="R228" s="229">
        <f>Q228*H228</f>
        <v>0.045560000000000003</v>
      </c>
      <c r="S228" s="229">
        <v>0</v>
      </c>
      <c r="T228" s="230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1" t="s">
        <v>162</v>
      </c>
      <c r="AT228" s="231" t="s">
        <v>158</v>
      </c>
      <c r="AU228" s="231" t="s">
        <v>87</v>
      </c>
      <c r="AY228" s="17" t="s">
        <v>156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7" t="s">
        <v>85</v>
      </c>
      <c r="BK228" s="232">
        <f>ROUND(I228*H228,2)</f>
        <v>0</v>
      </c>
      <c r="BL228" s="17" t="s">
        <v>162</v>
      </c>
      <c r="BM228" s="231" t="s">
        <v>301</v>
      </c>
    </row>
    <row r="229" s="2" customFormat="1" ht="37.8" customHeight="1">
      <c r="A229" s="38"/>
      <c r="B229" s="39"/>
      <c r="C229" s="219" t="s">
        <v>302</v>
      </c>
      <c r="D229" s="219" t="s">
        <v>158</v>
      </c>
      <c r="E229" s="220" t="s">
        <v>303</v>
      </c>
      <c r="F229" s="221" t="s">
        <v>304</v>
      </c>
      <c r="G229" s="222" t="s">
        <v>161</v>
      </c>
      <c r="H229" s="223">
        <v>12</v>
      </c>
      <c r="I229" s="224"/>
      <c r="J229" s="225">
        <f>ROUND(I229*H229,2)</f>
        <v>0</v>
      </c>
      <c r="K229" s="226"/>
      <c r="L229" s="44"/>
      <c r="M229" s="227" t="s">
        <v>1</v>
      </c>
      <c r="N229" s="228" t="s">
        <v>42</v>
      </c>
      <c r="O229" s="91"/>
      <c r="P229" s="229">
        <f>O229*H229</f>
        <v>0</v>
      </c>
      <c r="Q229" s="229">
        <v>0.04555</v>
      </c>
      <c r="R229" s="229">
        <f>Q229*H229</f>
        <v>0.54659999999999997</v>
      </c>
      <c r="S229" s="229">
        <v>0</v>
      </c>
      <c r="T229" s="23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1" t="s">
        <v>162</v>
      </c>
      <c r="AT229" s="231" t="s">
        <v>158</v>
      </c>
      <c r="AU229" s="231" t="s">
        <v>87</v>
      </c>
      <c r="AY229" s="17" t="s">
        <v>156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7" t="s">
        <v>85</v>
      </c>
      <c r="BK229" s="232">
        <f>ROUND(I229*H229,2)</f>
        <v>0</v>
      </c>
      <c r="BL229" s="17" t="s">
        <v>162</v>
      </c>
      <c r="BM229" s="231" t="s">
        <v>305</v>
      </c>
    </row>
    <row r="230" s="2" customFormat="1" ht="37.8" customHeight="1">
      <c r="A230" s="38"/>
      <c r="B230" s="39"/>
      <c r="C230" s="219" t="s">
        <v>306</v>
      </c>
      <c r="D230" s="219" t="s">
        <v>158</v>
      </c>
      <c r="E230" s="220" t="s">
        <v>307</v>
      </c>
      <c r="F230" s="221" t="s">
        <v>308</v>
      </c>
      <c r="G230" s="222" t="s">
        <v>161</v>
      </c>
      <c r="H230" s="223">
        <v>20</v>
      </c>
      <c r="I230" s="224"/>
      <c r="J230" s="225">
        <f>ROUND(I230*H230,2)</f>
        <v>0</v>
      </c>
      <c r="K230" s="226"/>
      <c r="L230" s="44"/>
      <c r="M230" s="227" t="s">
        <v>1</v>
      </c>
      <c r="N230" s="228" t="s">
        <v>42</v>
      </c>
      <c r="O230" s="91"/>
      <c r="P230" s="229">
        <f>O230*H230</f>
        <v>0</v>
      </c>
      <c r="Q230" s="229">
        <v>0.054550000000000001</v>
      </c>
      <c r="R230" s="229">
        <f>Q230*H230</f>
        <v>1.091</v>
      </c>
      <c r="S230" s="229">
        <v>0</v>
      </c>
      <c r="T230" s="230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1" t="s">
        <v>162</v>
      </c>
      <c r="AT230" s="231" t="s">
        <v>158</v>
      </c>
      <c r="AU230" s="231" t="s">
        <v>87</v>
      </c>
      <c r="AY230" s="17" t="s">
        <v>156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7" t="s">
        <v>85</v>
      </c>
      <c r="BK230" s="232">
        <f>ROUND(I230*H230,2)</f>
        <v>0</v>
      </c>
      <c r="BL230" s="17" t="s">
        <v>162</v>
      </c>
      <c r="BM230" s="231" t="s">
        <v>309</v>
      </c>
    </row>
    <row r="231" s="2" customFormat="1" ht="37.8" customHeight="1">
      <c r="A231" s="38"/>
      <c r="B231" s="39"/>
      <c r="C231" s="219" t="s">
        <v>310</v>
      </c>
      <c r="D231" s="219" t="s">
        <v>158</v>
      </c>
      <c r="E231" s="220" t="s">
        <v>311</v>
      </c>
      <c r="F231" s="221" t="s">
        <v>312</v>
      </c>
      <c r="G231" s="222" t="s">
        <v>161</v>
      </c>
      <c r="H231" s="223">
        <v>8</v>
      </c>
      <c r="I231" s="224"/>
      <c r="J231" s="225">
        <f>ROUND(I231*H231,2)</f>
        <v>0</v>
      </c>
      <c r="K231" s="226"/>
      <c r="L231" s="44"/>
      <c r="M231" s="227" t="s">
        <v>1</v>
      </c>
      <c r="N231" s="228" t="s">
        <v>42</v>
      </c>
      <c r="O231" s="91"/>
      <c r="P231" s="229">
        <f>O231*H231</f>
        <v>0</v>
      </c>
      <c r="Q231" s="229">
        <v>0.072849999999999998</v>
      </c>
      <c r="R231" s="229">
        <f>Q231*H231</f>
        <v>0.58279999999999998</v>
      </c>
      <c r="S231" s="229">
        <v>0</v>
      </c>
      <c r="T231" s="230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1" t="s">
        <v>162</v>
      </c>
      <c r="AT231" s="231" t="s">
        <v>158</v>
      </c>
      <c r="AU231" s="231" t="s">
        <v>87</v>
      </c>
      <c r="AY231" s="17" t="s">
        <v>156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7" t="s">
        <v>85</v>
      </c>
      <c r="BK231" s="232">
        <f>ROUND(I231*H231,2)</f>
        <v>0</v>
      </c>
      <c r="BL231" s="17" t="s">
        <v>162</v>
      </c>
      <c r="BM231" s="231" t="s">
        <v>313</v>
      </c>
    </row>
    <row r="232" s="2" customFormat="1" ht="37.8" customHeight="1">
      <c r="A232" s="38"/>
      <c r="B232" s="39"/>
      <c r="C232" s="219" t="s">
        <v>314</v>
      </c>
      <c r="D232" s="219" t="s">
        <v>158</v>
      </c>
      <c r="E232" s="220" t="s">
        <v>315</v>
      </c>
      <c r="F232" s="221" t="s">
        <v>316</v>
      </c>
      <c r="G232" s="222" t="s">
        <v>161</v>
      </c>
      <c r="H232" s="223">
        <v>4</v>
      </c>
      <c r="I232" s="224"/>
      <c r="J232" s="225">
        <f>ROUND(I232*H232,2)</f>
        <v>0</v>
      </c>
      <c r="K232" s="226"/>
      <c r="L232" s="44"/>
      <c r="M232" s="227" t="s">
        <v>1</v>
      </c>
      <c r="N232" s="228" t="s">
        <v>42</v>
      </c>
      <c r="O232" s="91"/>
      <c r="P232" s="229">
        <f>O232*H232</f>
        <v>0</v>
      </c>
      <c r="Q232" s="229">
        <v>0.091050000000000006</v>
      </c>
      <c r="R232" s="229">
        <f>Q232*H232</f>
        <v>0.36420000000000002</v>
      </c>
      <c r="S232" s="229">
        <v>0</v>
      </c>
      <c r="T232" s="230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1" t="s">
        <v>162</v>
      </c>
      <c r="AT232" s="231" t="s">
        <v>158</v>
      </c>
      <c r="AU232" s="231" t="s">
        <v>87</v>
      </c>
      <c r="AY232" s="17" t="s">
        <v>156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7" t="s">
        <v>85</v>
      </c>
      <c r="BK232" s="232">
        <f>ROUND(I232*H232,2)</f>
        <v>0</v>
      </c>
      <c r="BL232" s="17" t="s">
        <v>162</v>
      </c>
      <c r="BM232" s="231" t="s">
        <v>317</v>
      </c>
    </row>
    <row r="233" s="2" customFormat="1" ht="37.8" customHeight="1">
      <c r="A233" s="38"/>
      <c r="B233" s="39"/>
      <c r="C233" s="219" t="s">
        <v>318</v>
      </c>
      <c r="D233" s="219" t="s">
        <v>158</v>
      </c>
      <c r="E233" s="220" t="s">
        <v>319</v>
      </c>
      <c r="F233" s="221" t="s">
        <v>320</v>
      </c>
      <c r="G233" s="222" t="s">
        <v>161</v>
      </c>
      <c r="H233" s="223">
        <v>4</v>
      </c>
      <c r="I233" s="224"/>
      <c r="J233" s="225">
        <f>ROUND(I233*H233,2)</f>
        <v>0</v>
      </c>
      <c r="K233" s="226"/>
      <c r="L233" s="44"/>
      <c r="M233" s="227" t="s">
        <v>1</v>
      </c>
      <c r="N233" s="228" t="s">
        <v>42</v>
      </c>
      <c r="O233" s="91"/>
      <c r="P233" s="229">
        <f>O233*H233</f>
        <v>0</v>
      </c>
      <c r="Q233" s="229">
        <v>0.10005</v>
      </c>
      <c r="R233" s="229">
        <f>Q233*H233</f>
        <v>0.4002</v>
      </c>
      <c r="S233" s="229">
        <v>0</v>
      </c>
      <c r="T233" s="230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1" t="s">
        <v>162</v>
      </c>
      <c r="AT233" s="231" t="s">
        <v>158</v>
      </c>
      <c r="AU233" s="231" t="s">
        <v>87</v>
      </c>
      <c r="AY233" s="17" t="s">
        <v>156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7" t="s">
        <v>85</v>
      </c>
      <c r="BK233" s="232">
        <f>ROUND(I233*H233,2)</f>
        <v>0</v>
      </c>
      <c r="BL233" s="17" t="s">
        <v>162</v>
      </c>
      <c r="BM233" s="231" t="s">
        <v>321</v>
      </c>
    </row>
    <row r="234" s="2" customFormat="1" ht="37.8" customHeight="1">
      <c r="A234" s="38"/>
      <c r="B234" s="39"/>
      <c r="C234" s="219" t="s">
        <v>322</v>
      </c>
      <c r="D234" s="219" t="s">
        <v>158</v>
      </c>
      <c r="E234" s="220" t="s">
        <v>323</v>
      </c>
      <c r="F234" s="221" t="s">
        <v>324</v>
      </c>
      <c r="G234" s="222" t="s">
        <v>161</v>
      </c>
      <c r="H234" s="223">
        <v>20</v>
      </c>
      <c r="I234" s="224"/>
      <c r="J234" s="225">
        <f>ROUND(I234*H234,2)</f>
        <v>0</v>
      </c>
      <c r="K234" s="226"/>
      <c r="L234" s="44"/>
      <c r="M234" s="227" t="s">
        <v>1</v>
      </c>
      <c r="N234" s="228" t="s">
        <v>42</v>
      </c>
      <c r="O234" s="91"/>
      <c r="P234" s="229">
        <f>O234*H234</f>
        <v>0</v>
      </c>
      <c r="Q234" s="229">
        <v>0.10904999999999999</v>
      </c>
      <c r="R234" s="229">
        <f>Q234*H234</f>
        <v>2.181</v>
      </c>
      <c r="S234" s="229">
        <v>0</v>
      </c>
      <c r="T234" s="230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1" t="s">
        <v>162</v>
      </c>
      <c r="AT234" s="231" t="s">
        <v>158</v>
      </c>
      <c r="AU234" s="231" t="s">
        <v>87</v>
      </c>
      <c r="AY234" s="17" t="s">
        <v>156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7" t="s">
        <v>85</v>
      </c>
      <c r="BK234" s="232">
        <f>ROUND(I234*H234,2)</f>
        <v>0</v>
      </c>
      <c r="BL234" s="17" t="s">
        <v>162</v>
      </c>
      <c r="BM234" s="231" t="s">
        <v>325</v>
      </c>
    </row>
    <row r="235" s="2" customFormat="1" ht="37.8" customHeight="1">
      <c r="A235" s="38"/>
      <c r="B235" s="39"/>
      <c r="C235" s="219" t="s">
        <v>326</v>
      </c>
      <c r="D235" s="219" t="s">
        <v>158</v>
      </c>
      <c r="E235" s="220" t="s">
        <v>327</v>
      </c>
      <c r="F235" s="221" t="s">
        <v>328</v>
      </c>
      <c r="G235" s="222" t="s">
        <v>216</v>
      </c>
      <c r="H235" s="223">
        <v>16.422999999999998</v>
      </c>
      <c r="I235" s="224"/>
      <c r="J235" s="225">
        <f>ROUND(I235*H235,2)</f>
        <v>0</v>
      </c>
      <c r="K235" s="226"/>
      <c r="L235" s="44"/>
      <c r="M235" s="227" t="s">
        <v>1</v>
      </c>
      <c r="N235" s="228" t="s">
        <v>42</v>
      </c>
      <c r="O235" s="91"/>
      <c r="P235" s="229">
        <f>O235*H235</f>
        <v>0</v>
      </c>
      <c r="Q235" s="229">
        <v>0</v>
      </c>
      <c r="R235" s="229">
        <f>Q235*H235</f>
        <v>0</v>
      </c>
      <c r="S235" s="229">
        <v>0</v>
      </c>
      <c r="T235" s="230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1" t="s">
        <v>162</v>
      </c>
      <c r="AT235" s="231" t="s">
        <v>158</v>
      </c>
      <c r="AU235" s="231" t="s">
        <v>87</v>
      </c>
      <c r="AY235" s="17" t="s">
        <v>156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7" t="s">
        <v>85</v>
      </c>
      <c r="BK235" s="232">
        <f>ROUND(I235*H235,2)</f>
        <v>0</v>
      </c>
      <c r="BL235" s="17" t="s">
        <v>162</v>
      </c>
      <c r="BM235" s="231" t="s">
        <v>329</v>
      </c>
    </row>
    <row r="236" s="13" customFormat="1">
      <c r="A236" s="13"/>
      <c r="B236" s="233"/>
      <c r="C236" s="234"/>
      <c r="D236" s="235" t="s">
        <v>172</v>
      </c>
      <c r="E236" s="236" t="s">
        <v>1</v>
      </c>
      <c r="F236" s="237" t="s">
        <v>330</v>
      </c>
      <c r="G236" s="234"/>
      <c r="H236" s="238">
        <v>16.422999999999998</v>
      </c>
      <c r="I236" s="239"/>
      <c r="J236" s="234"/>
      <c r="K236" s="234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172</v>
      </c>
      <c r="AU236" s="244" t="s">
        <v>87</v>
      </c>
      <c r="AV236" s="13" t="s">
        <v>87</v>
      </c>
      <c r="AW236" s="13" t="s">
        <v>34</v>
      </c>
      <c r="AX236" s="13" t="s">
        <v>77</v>
      </c>
      <c r="AY236" s="244" t="s">
        <v>156</v>
      </c>
    </row>
    <row r="237" s="2" customFormat="1" ht="16.5" customHeight="1">
      <c r="A237" s="38"/>
      <c r="B237" s="39"/>
      <c r="C237" s="255" t="s">
        <v>331</v>
      </c>
      <c r="D237" s="255" t="s">
        <v>332</v>
      </c>
      <c r="E237" s="256" t="s">
        <v>333</v>
      </c>
      <c r="F237" s="257" t="s">
        <v>334</v>
      </c>
      <c r="G237" s="258" t="s">
        <v>216</v>
      </c>
      <c r="H237" s="259">
        <v>16.422999999999998</v>
      </c>
      <c r="I237" s="260"/>
      <c r="J237" s="261">
        <f>ROUND(I237*H237,2)</f>
        <v>0</v>
      </c>
      <c r="K237" s="262"/>
      <c r="L237" s="263"/>
      <c r="M237" s="264" t="s">
        <v>1</v>
      </c>
      <c r="N237" s="265" t="s">
        <v>42</v>
      </c>
      <c r="O237" s="91"/>
      <c r="P237" s="229">
        <f>O237*H237</f>
        <v>0</v>
      </c>
      <c r="Q237" s="229">
        <v>1</v>
      </c>
      <c r="R237" s="229">
        <f>Q237*H237</f>
        <v>16.422999999999998</v>
      </c>
      <c r="S237" s="229">
        <v>0</v>
      </c>
      <c r="T237" s="230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1" t="s">
        <v>205</v>
      </c>
      <c r="AT237" s="231" t="s">
        <v>332</v>
      </c>
      <c r="AU237" s="231" t="s">
        <v>87</v>
      </c>
      <c r="AY237" s="17" t="s">
        <v>156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7" t="s">
        <v>85</v>
      </c>
      <c r="BK237" s="232">
        <f>ROUND(I237*H237,2)</f>
        <v>0</v>
      </c>
      <c r="BL237" s="17" t="s">
        <v>162</v>
      </c>
      <c r="BM237" s="231" t="s">
        <v>335</v>
      </c>
    </row>
    <row r="238" s="13" customFormat="1">
      <c r="A238" s="13"/>
      <c r="B238" s="233"/>
      <c r="C238" s="234"/>
      <c r="D238" s="235" t="s">
        <v>172</v>
      </c>
      <c r="E238" s="236" t="s">
        <v>1</v>
      </c>
      <c r="F238" s="237" t="s">
        <v>330</v>
      </c>
      <c r="G238" s="234"/>
      <c r="H238" s="238">
        <v>16.422999999999998</v>
      </c>
      <c r="I238" s="239"/>
      <c r="J238" s="234"/>
      <c r="K238" s="234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172</v>
      </c>
      <c r="AU238" s="244" t="s">
        <v>87</v>
      </c>
      <c r="AV238" s="13" t="s">
        <v>87</v>
      </c>
      <c r="AW238" s="13" t="s">
        <v>34</v>
      </c>
      <c r="AX238" s="13" t="s">
        <v>85</v>
      </c>
      <c r="AY238" s="244" t="s">
        <v>156</v>
      </c>
    </row>
    <row r="239" s="2" customFormat="1" ht="24.15" customHeight="1">
      <c r="A239" s="38"/>
      <c r="B239" s="39"/>
      <c r="C239" s="219" t="s">
        <v>336</v>
      </c>
      <c r="D239" s="219" t="s">
        <v>158</v>
      </c>
      <c r="E239" s="220" t="s">
        <v>337</v>
      </c>
      <c r="F239" s="221" t="s">
        <v>338</v>
      </c>
      <c r="G239" s="222" t="s">
        <v>179</v>
      </c>
      <c r="H239" s="223">
        <v>93.620999999999995</v>
      </c>
      <c r="I239" s="224"/>
      <c r="J239" s="225">
        <f>ROUND(I239*H239,2)</f>
        <v>0</v>
      </c>
      <c r="K239" s="226"/>
      <c r="L239" s="44"/>
      <c r="M239" s="227" t="s">
        <v>1</v>
      </c>
      <c r="N239" s="228" t="s">
        <v>42</v>
      </c>
      <c r="O239" s="91"/>
      <c r="P239" s="229">
        <f>O239*H239</f>
        <v>0</v>
      </c>
      <c r="Q239" s="229">
        <v>2.5018799999999999</v>
      </c>
      <c r="R239" s="229">
        <f>Q239*H239</f>
        <v>234.22850747999999</v>
      </c>
      <c r="S239" s="229">
        <v>0</v>
      </c>
      <c r="T239" s="230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1" t="s">
        <v>162</v>
      </c>
      <c r="AT239" s="231" t="s">
        <v>158</v>
      </c>
      <c r="AU239" s="231" t="s">
        <v>87</v>
      </c>
      <c r="AY239" s="17" t="s">
        <v>156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7" t="s">
        <v>85</v>
      </c>
      <c r="BK239" s="232">
        <f>ROUND(I239*H239,2)</f>
        <v>0</v>
      </c>
      <c r="BL239" s="17" t="s">
        <v>162</v>
      </c>
      <c r="BM239" s="231" t="s">
        <v>339</v>
      </c>
    </row>
    <row r="240" s="14" customFormat="1">
      <c r="A240" s="14"/>
      <c r="B240" s="245"/>
      <c r="C240" s="246"/>
      <c r="D240" s="235" t="s">
        <v>172</v>
      </c>
      <c r="E240" s="247" t="s">
        <v>1</v>
      </c>
      <c r="F240" s="248" t="s">
        <v>340</v>
      </c>
      <c r="G240" s="246"/>
      <c r="H240" s="247" t="s">
        <v>1</v>
      </c>
      <c r="I240" s="249"/>
      <c r="J240" s="246"/>
      <c r="K240" s="246"/>
      <c r="L240" s="250"/>
      <c r="M240" s="251"/>
      <c r="N240" s="252"/>
      <c r="O240" s="252"/>
      <c r="P240" s="252"/>
      <c r="Q240" s="252"/>
      <c r="R240" s="252"/>
      <c r="S240" s="252"/>
      <c r="T240" s="25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4" t="s">
        <v>172</v>
      </c>
      <c r="AU240" s="254" t="s">
        <v>87</v>
      </c>
      <c r="AV240" s="14" t="s">
        <v>85</v>
      </c>
      <c r="AW240" s="14" t="s">
        <v>34</v>
      </c>
      <c r="AX240" s="14" t="s">
        <v>77</v>
      </c>
      <c r="AY240" s="254" t="s">
        <v>156</v>
      </c>
    </row>
    <row r="241" s="13" customFormat="1">
      <c r="A241" s="13"/>
      <c r="B241" s="233"/>
      <c r="C241" s="234"/>
      <c r="D241" s="235" t="s">
        <v>172</v>
      </c>
      <c r="E241" s="236" t="s">
        <v>1</v>
      </c>
      <c r="F241" s="237" t="s">
        <v>341</v>
      </c>
      <c r="G241" s="234"/>
      <c r="H241" s="238">
        <v>33.024000000000001</v>
      </c>
      <c r="I241" s="239"/>
      <c r="J241" s="234"/>
      <c r="K241" s="234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172</v>
      </c>
      <c r="AU241" s="244" t="s">
        <v>87</v>
      </c>
      <c r="AV241" s="13" t="s">
        <v>87</v>
      </c>
      <c r="AW241" s="13" t="s">
        <v>34</v>
      </c>
      <c r="AX241" s="13" t="s">
        <v>77</v>
      </c>
      <c r="AY241" s="244" t="s">
        <v>156</v>
      </c>
    </row>
    <row r="242" s="14" customFormat="1">
      <c r="A242" s="14"/>
      <c r="B242" s="245"/>
      <c r="C242" s="246"/>
      <c r="D242" s="235" t="s">
        <v>172</v>
      </c>
      <c r="E242" s="247" t="s">
        <v>1</v>
      </c>
      <c r="F242" s="248" t="s">
        <v>342</v>
      </c>
      <c r="G242" s="246"/>
      <c r="H242" s="247" t="s">
        <v>1</v>
      </c>
      <c r="I242" s="249"/>
      <c r="J242" s="246"/>
      <c r="K242" s="246"/>
      <c r="L242" s="250"/>
      <c r="M242" s="251"/>
      <c r="N242" s="252"/>
      <c r="O242" s="252"/>
      <c r="P242" s="252"/>
      <c r="Q242" s="252"/>
      <c r="R242" s="252"/>
      <c r="S242" s="252"/>
      <c r="T242" s="253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4" t="s">
        <v>172</v>
      </c>
      <c r="AU242" s="254" t="s">
        <v>87</v>
      </c>
      <c r="AV242" s="14" t="s">
        <v>85</v>
      </c>
      <c r="AW242" s="14" t="s">
        <v>34</v>
      </c>
      <c r="AX242" s="14" t="s">
        <v>77</v>
      </c>
      <c r="AY242" s="254" t="s">
        <v>156</v>
      </c>
    </row>
    <row r="243" s="13" customFormat="1">
      <c r="A243" s="13"/>
      <c r="B243" s="233"/>
      <c r="C243" s="234"/>
      <c r="D243" s="235" t="s">
        <v>172</v>
      </c>
      <c r="E243" s="236" t="s">
        <v>1</v>
      </c>
      <c r="F243" s="237" t="s">
        <v>343</v>
      </c>
      <c r="G243" s="234"/>
      <c r="H243" s="238">
        <v>22.428000000000001</v>
      </c>
      <c r="I243" s="239"/>
      <c r="J243" s="234"/>
      <c r="K243" s="234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172</v>
      </c>
      <c r="AU243" s="244" t="s">
        <v>87</v>
      </c>
      <c r="AV243" s="13" t="s">
        <v>87</v>
      </c>
      <c r="AW243" s="13" t="s">
        <v>34</v>
      </c>
      <c r="AX243" s="13" t="s">
        <v>77</v>
      </c>
      <c r="AY243" s="244" t="s">
        <v>156</v>
      </c>
    </row>
    <row r="244" s="13" customFormat="1">
      <c r="A244" s="13"/>
      <c r="B244" s="233"/>
      <c r="C244" s="234"/>
      <c r="D244" s="235" t="s">
        <v>172</v>
      </c>
      <c r="E244" s="236" t="s">
        <v>1</v>
      </c>
      <c r="F244" s="237" t="s">
        <v>344</v>
      </c>
      <c r="G244" s="234"/>
      <c r="H244" s="238">
        <v>2.8980000000000001</v>
      </c>
      <c r="I244" s="239"/>
      <c r="J244" s="234"/>
      <c r="K244" s="234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172</v>
      </c>
      <c r="AU244" s="244" t="s">
        <v>87</v>
      </c>
      <c r="AV244" s="13" t="s">
        <v>87</v>
      </c>
      <c r="AW244" s="13" t="s">
        <v>34</v>
      </c>
      <c r="AX244" s="13" t="s">
        <v>77</v>
      </c>
      <c r="AY244" s="244" t="s">
        <v>156</v>
      </c>
    </row>
    <row r="245" s="13" customFormat="1">
      <c r="A245" s="13"/>
      <c r="B245" s="233"/>
      <c r="C245" s="234"/>
      <c r="D245" s="235" t="s">
        <v>172</v>
      </c>
      <c r="E245" s="236" t="s">
        <v>1</v>
      </c>
      <c r="F245" s="237" t="s">
        <v>345</v>
      </c>
      <c r="G245" s="234"/>
      <c r="H245" s="238">
        <v>0.81899999999999995</v>
      </c>
      <c r="I245" s="239"/>
      <c r="J245" s="234"/>
      <c r="K245" s="234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172</v>
      </c>
      <c r="AU245" s="244" t="s">
        <v>87</v>
      </c>
      <c r="AV245" s="13" t="s">
        <v>87</v>
      </c>
      <c r="AW245" s="13" t="s">
        <v>34</v>
      </c>
      <c r="AX245" s="13" t="s">
        <v>77</v>
      </c>
      <c r="AY245" s="244" t="s">
        <v>156</v>
      </c>
    </row>
    <row r="246" s="13" customFormat="1">
      <c r="A246" s="13"/>
      <c r="B246" s="233"/>
      <c r="C246" s="234"/>
      <c r="D246" s="235" t="s">
        <v>172</v>
      </c>
      <c r="E246" s="236" t="s">
        <v>1</v>
      </c>
      <c r="F246" s="237" t="s">
        <v>346</v>
      </c>
      <c r="G246" s="234"/>
      <c r="H246" s="238">
        <v>2.9769999999999999</v>
      </c>
      <c r="I246" s="239"/>
      <c r="J246" s="234"/>
      <c r="K246" s="234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172</v>
      </c>
      <c r="AU246" s="244" t="s">
        <v>87</v>
      </c>
      <c r="AV246" s="13" t="s">
        <v>87</v>
      </c>
      <c r="AW246" s="13" t="s">
        <v>34</v>
      </c>
      <c r="AX246" s="13" t="s">
        <v>77</v>
      </c>
      <c r="AY246" s="244" t="s">
        <v>156</v>
      </c>
    </row>
    <row r="247" s="13" customFormat="1">
      <c r="A247" s="13"/>
      <c r="B247" s="233"/>
      <c r="C247" s="234"/>
      <c r="D247" s="235" t="s">
        <v>172</v>
      </c>
      <c r="E247" s="236" t="s">
        <v>1</v>
      </c>
      <c r="F247" s="237" t="s">
        <v>347</v>
      </c>
      <c r="G247" s="234"/>
      <c r="H247" s="238">
        <v>9.3710000000000004</v>
      </c>
      <c r="I247" s="239"/>
      <c r="J247" s="234"/>
      <c r="K247" s="234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172</v>
      </c>
      <c r="AU247" s="244" t="s">
        <v>87</v>
      </c>
      <c r="AV247" s="13" t="s">
        <v>87</v>
      </c>
      <c r="AW247" s="13" t="s">
        <v>34</v>
      </c>
      <c r="AX247" s="13" t="s">
        <v>77</v>
      </c>
      <c r="AY247" s="244" t="s">
        <v>156</v>
      </c>
    </row>
    <row r="248" s="13" customFormat="1">
      <c r="A248" s="13"/>
      <c r="B248" s="233"/>
      <c r="C248" s="234"/>
      <c r="D248" s="235" t="s">
        <v>172</v>
      </c>
      <c r="E248" s="236" t="s">
        <v>1</v>
      </c>
      <c r="F248" s="237" t="s">
        <v>348</v>
      </c>
      <c r="G248" s="234"/>
      <c r="H248" s="238">
        <v>2.3940000000000001</v>
      </c>
      <c r="I248" s="239"/>
      <c r="J248" s="234"/>
      <c r="K248" s="234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172</v>
      </c>
      <c r="AU248" s="244" t="s">
        <v>87</v>
      </c>
      <c r="AV248" s="13" t="s">
        <v>87</v>
      </c>
      <c r="AW248" s="13" t="s">
        <v>34</v>
      </c>
      <c r="AX248" s="13" t="s">
        <v>77</v>
      </c>
      <c r="AY248" s="244" t="s">
        <v>156</v>
      </c>
    </row>
    <row r="249" s="13" customFormat="1">
      <c r="A249" s="13"/>
      <c r="B249" s="233"/>
      <c r="C249" s="234"/>
      <c r="D249" s="235" t="s">
        <v>172</v>
      </c>
      <c r="E249" s="236" t="s">
        <v>1</v>
      </c>
      <c r="F249" s="237" t="s">
        <v>349</v>
      </c>
      <c r="G249" s="234"/>
      <c r="H249" s="238">
        <v>1.9530000000000001</v>
      </c>
      <c r="I249" s="239"/>
      <c r="J249" s="234"/>
      <c r="K249" s="234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172</v>
      </c>
      <c r="AU249" s="244" t="s">
        <v>87</v>
      </c>
      <c r="AV249" s="13" t="s">
        <v>87</v>
      </c>
      <c r="AW249" s="13" t="s">
        <v>34</v>
      </c>
      <c r="AX249" s="13" t="s">
        <v>77</v>
      </c>
      <c r="AY249" s="244" t="s">
        <v>156</v>
      </c>
    </row>
    <row r="250" s="13" customFormat="1">
      <c r="A250" s="13"/>
      <c r="B250" s="233"/>
      <c r="C250" s="234"/>
      <c r="D250" s="235" t="s">
        <v>172</v>
      </c>
      <c r="E250" s="236" t="s">
        <v>1</v>
      </c>
      <c r="F250" s="237" t="s">
        <v>350</v>
      </c>
      <c r="G250" s="234"/>
      <c r="H250" s="238">
        <v>2.0790000000000002</v>
      </c>
      <c r="I250" s="239"/>
      <c r="J250" s="234"/>
      <c r="K250" s="234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172</v>
      </c>
      <c r="AU250" s="244" t="s">
        <v>87</v>
      </c>
      <c r="AV250" s="13" t="s">
        <v>87</v>
      </c>
      <c r="AW250" s="13" t="s">
        <v>34</v>
      </c>
      <c r="AX250" s="13" t="s">
        <v>77</v>
      </c>
      <c r="AY250" s="244" t="s">
        <v>156</v>
      </c>
    </row>
    <row r="251" s="13" customFormat="1">
      <c r="A251" s="13"/>
      <c r="B251" s="233"/>
      <c r="C251" s="234"/>
      <c r="D251" s="235" t="s">
        <v>172</v>
      </c>
      <c r="E251" s="236" t="s">
        <v>1</v>
      </c>
      <c r="F251" s="237" t="s">
        <v>351</v>
      </c>
      <c r="G251" s="234"/>
      <c r="H251" s="238">
        <v>14.553000000000001</v>
      </c>
      <c r="I251" s="239"/>
      <c r="J251" s="234"/>
      <c r="K251" s="234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172</v>
      </c>
      <c r="AU251" s="244" t="s">
        <v>87</v>
      </c>
      <c r="AV251" s="13" t="s">
        <v>87</v>
      </c>
      <c r="AW251" s="13" t="s">
        <v>34</v>
      </c>
      <c r="AX251" s="13" t="s">
        <v>77</v>
      </c>
      <c r="AY251" s="244" t="s">
        <v>156</v>
      </c>
    </row>
    <row r="252" s="13" customFormat="1">
      <c r="A252" s="13"/>
      <c r="B252" s="233"/>
      <c r="C252" s="234"/>
      <c r="D252" s="235" t="s">
        <v>172</v>
      </c>
      <c r="E252" s="236" t="s">
        <v>1</v>
      </c>
      <c r="F252" s="237" t="s">
        <v>352</v>
      </c>
      <c r="G252" s="234"/>
      <c r="H252" s="238">
        <v>0.59999999999999998</v>
      </c>
      <c r="I252" s="239"/>
      <c r="J252" s="234"/>
      <c r="K252" s="234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172</v>
      </c>
      <c r="AU252" s="244" t="s">
        <v>87</v>
      </c>
      <c r="AV252" s="13" t="s">
        <v>87</v>
      </c>
      <c r="AW252" s="13" t="s">
        <v>34</v>
      </c>
      <c r="AX252" s="13" t="s">
        <v>77</v>
      </c>
      <c r="AY252" s="244" t="s">
        <v>156</v>
      </c>
    </row>
    <row r="253" s="13" customFormat="1">
      <c r="A253" s="13"/>
      <c r="B253" s="233"/>
      <c r="C253" s="234"/>
      <c r="D253" s="235" t="s">
        <v>172</v>
      </c>
      <c r="E253" s="236" t="s">
        <v>1</v>
      </c>
      <c r="F253" s="237" t="s">
        <v>353</v>
      </c>
      <c r="G253" s="234"/>
      <c r="H253" s="238">
        <v>0.52500000000000002</v>
      </c>
      <c r="I253" s="239"/>
      <c r="J253" s="234"/>
      <c r="K253" s="234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172</v>
      </c>
      <c r="AU253" s="244" t="s">
        <v>87</v>
      </c>
      <c r="AV253" s="13" t="s">
        <v>87</v>
      </c>
      <c r="AW253" s="13" t="s">
        <v>34</v>
      </c>
      <c r="AX253" s="13" t="s">
        <v>77</v>
      </c>
      <c r="AY253" s="244" t="s">
        <v>156</v>
      </c>
    </row>
    <row r="254" s="2" customFormat="1" ht="24.15" customHeight="1">
      <c r="A254" s="38"/>
      <c r="B254" s="39"/>
      <c r="C254" s="219" t="s">
        <v>354</v>
      </c>
      <c r="D254" s="219" t="s">
        <v>158</v>
      </c>
      <c r="E254" s="220" t="s">
        <v>355</v>
      </c>
      <c r="F254" s="221" t="s">
        <v>356</v>
      </c>
      <c r="G254" s="222" t="s">
        <v>179</v>
      </c>
      <c r="H254" s="223">
        <v>27.899999999999999</v>
      </c>
      <c r="I254" s="224"/>
      <c r="J254" s="225">
        <f>ROUND(I254*H254,2)</f>
        <v>0</v>
      </c>
      <c r="K254" s="226"/>
      <c r="L254" s="44"/>
      <c r="M254" s="227" t="s">
        <v>1</v>
      </c>
      <c r="N254" s="228" t="s">
        <v>42</v>
      </c>
      <c r="O254" s="91"/>
      <c r="P254" s="229">
        <f>O254*H254</f>
        <v>0</v>
      </c>
      <c r="Q254" s="229">
        <v>2.5018799999999999</v>
      </c>
      <c r="R254" s="229">
        <f>Q254*H254</f>
        <v>69.802451999999988</v>
      </c>
      <c r="S254" s="229">
        <v>0</v>
      </c>
      <c r="T254" s="230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1" t="s">
        <v>162</v>
      </c>
      <c r="AT254" s="231" t="s">
        <v>158</v>
      </c>
      <c r="AU254" s="231" t="s">
        <v>87</v>
      </c>
      <c r="AY254" s="17" t="s">
        <v>156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7" t="s">
        <v>85</v>
      </c>
      <c r="BK254" s="232">
        <f>ROUND(I254*H254,2)</f>
        <v>0</v>
      </c>
      <c r="BL254" s="17" t="s">
        <v>162</v>
      </c>
      <c r="BM254" s="231" t="s">
        <v>357</v>
      </c>
    </row>
    <row r="255" s="13" customFormat="1">
      <c r="A255" s="13"/>
      <c r="B255" s="233"/>
      <c r="C255" s="234"/>
      <c r="D255" s="235" t="s">
        <v>172</v>
      </c>
      <c r="E255" s="236" t="s">
        <v>1</v>
      </c>
      <c r="F255" s="237" t="s">
        <v>358</v>
      </c>
      <c r="G255" s="234"/>
      <c r="H255" s="238">
        <v>27.899999999999999</v>
      </c>
      <c r="I255" s="239"/>
      <c r="J255" s="234"/>
      <c r="K255" s="234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172</v>
      </c>
      <c r="AU255" s="244" t="s">
        <v>87</v>
      </c>
      <c r="AV255" s="13" t="s">
        <v>87</v>
      </c>
      <c r="AW255" s="13" t="s">
        <v>34</v>
      </c>
      <c r="AX255" s="13" t="s">
        <v>77</v>
      </c>
      <c r="AY255" s="244" t="s">
        <v>156</v>
      </c>
    </row>
    <row r="256" s="2" customFormat="1" ht="24.15" customHeight="1">
      <c r="A256" s="38"/>
      <c r="B256" s="39"/>
      <c r="C256" s="219" t="s">
        <v>359</v>
      </c>
      <c r="D256" s="219" t="s">
        <v>158</v>
      </c>
      <c r="E256" s="220" t="s">
        <v>360</v>
      </c>
      <c r="F256" s="221" t="s">
        <v>361</v>
      </c>
      <c r="G256" s="222" t="s">
        <v>170</v>
      </c>
      <c r="H256" s="223">
        <v>337.34800000000001</v>
      </c>
      <c r="I256" s="224"/>
      <c r="J256" s="225">
        <f>ROUND(I256*H256,2)</f>
        <v>0</v>
      </c>
      <c r="K256" s="226"/>
      <c r="L256" s="44"/>
      <c r="M256" s="227" t="s">
        <v>1</v>
      </c>
      <c r="N256" s="228" t="s">
        <v>42</v>
      </c>
      <c r="O256" s="91"/>
      <c r="P256" s="229">
        <f>O256*H256</f>
        <v>0</v>
      </c>
      <c r="Q256" s="229">
        <v>0.0027499999999999998</v>
      </c>
      <c r="R256" s="229">
        <f>Q256*H256</f>
        <v>0.92770699999999995</v>
      </c>
      <c r="S256" s="229">
        <v>0</v>
      </c>
      <c r="T256" s="230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1" t="s">
        <v>162</v>
      </c>
      <c r="AT256" s="231" t="s">
        <v>158</v>
      </c>
      <c r="AU256" s="231" t="s">
        <v>87</v>
      </c>
      <c r="AY256" s="17" t="s">
        <v>156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7" t="s">
        <v>85</v>
      </c>
      <c r="BK256" s="232">
        <f>ROUND(I256*H256,2)</f>
        <v>0</v>
      </c>
      <c r="BL256" s="17" t="s">
        <v>162</v>
      </c>
      <c r="BM256" s="231" t="s">
        <v>362</v>
      </c>
    </row>
    <row r="257" s="14" customFormat="1">
      <c r="A257" s="14"/>
      <c r="B257" s="245"/>
      <c r="C257" s="246"/>
      <c r="D257" s="235" t="s">
        <v>172</v>
      </c>
      <c r="E257" s="247" t="s">
        <v>1</v>
      </c>
      <c r="F257" s="248" t="s">
        <v>340</v>
      </c>
      <c r="G257" s="246"/>
      <c r="H257" s="247" t="s">
        <v>1</v>
      </c>
      <c r="I257" s="249"/>
      <c r="J257" s="246"/>
      <c r="K257" s="246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172</v>
      </c>
      <c r="AU257" s="254" t="s">
        <v>87</v>
      </c>
      <c r="AV257" s="14" t="s">
        <v>85</v>
      </c>
      <c r="AW257" s="14" t="s">
        <v>34</v>
      </c>
      <c r="AX257" s="14" t="s">
        <v>77</v>
      </c>
      <c r="AY257" s="254" t="s">
        <v>156</v>
      </c>
    </row>
    <row r="258" s="13" customFormat="1">
      <c r="A258" s="13"/>
      <c r="B258" s="233"/>
      <c r="C258" s="234"/>
      <c r="D258" s="235" t="s">
        <v>172</v>
      </c>
      <c r="E258" s="236" t="s">
        <v>1</v>
      </c>
      <c r="F258" s="237" t="s">
        <v>363</v>
      </c>
      <c r="G258" s="234"/>
      <c r="H258" s="238">
        <v>132.095</v>
      </c>
      <c r="I258" s="239"/>
      <c r="J258" s="234"/>
      <c r="K258" s="234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172</v>
      </c>
      <c r="AU258" s="244" t="s">
        <v>87</v>
      </c>
      <c r="AV258" s="13" t="s">
        <v>87</v>
      </c>
      <c r="AW258" s="13" t="s">
        <v>34</v>
      </c>
      <c r="AX258" s="13" t="s">
        <v>77</v>
      </c>
      <c r="AY258" s="244" t="s">
        <v>156</v>
      </c>
    </row>
    <row r="259" s="14" customFormat="1">
      <c r="A259" s="14"/>
      <c r="B259" s="245"/>
      <c r="C259" s="246"/>
      <c r="D259" s="235" t="s">
        <v>172</v>
      </c>
      <c r="E259" s="247" t="s">
        <v>1</v>
      </c>
      <c r="F259" s="248" t="s">
        <v>342</v>
      </c>
      <c r="G259" s="246"/>
      <c r="H259" s="247" t="s">
        <v>1</v>
      </c>
      <c r="I259" s="249"/>
      <c r="J259" s="246"/>
      <c r="K259" s="246"/>
      <c r="L259" s="250"/>
      <c r="M259" s="251"/>
      <c r="N259" s="252"/>
      <c r="O259" s="252"/>
      <c r="P259" s="252"/>
      <c r="Q259" s="252"/>
      <c r="R259" s="252"/>
      <c r="S259" s="252"/>
      <c r="T259" s="25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4" t="s">
        <v>172</v>
      </c>
      <c r="AU259" s="254" t="s">
        <v>87</v>
      </c>
      <c r="AV259" s="14" t="s">
        <v>85</v>
      </c>
      <c r="AW259" s="14" t="s">
        <v>34</v>
      </c>
      <c r="AX259" s="14" t="s">
        <v>77</v>
      </c>
      <c r="AY259" s="254" t="s">
        <v>156</v>
      </c>
    </row>
    <row r="260" s="13" customFormat="1">
      <c r="A260" s="13"/>
      <c r="B260" s="233"/>
      <c r="C260" s="234"/>
      <c r="D260" s="235" t="s">
        <v>172</v>
      </c>
      <c r="E260" s="236" t="s">
        <v>1</v>
      </c>
      <c r="F260" s="237" t="s">
        <v>364</v>
      </c>
      <c r="G260" s="234"/>
      <c r="H260" s="238">
        <v>56.07</v>
      </c>
      <c r="I260" s="239"/>
      <c r="J260" s="234"/>
      <c r="K260" s="234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172</v>
      </c>
      <c r="AU260" s="244" t="s">
        <v>87</v>
      </c>
      <c r="AV260" s="13" t="s">
        <v>87</v>
      </c>
      <c r="AW260" s="13" t="s">
        <v>34</v>
      </c>
      <c r="AX260" s="13" t="s">
        <v>77</v>
      </c>
      <c r="AY260" s="244" t="s">
        <v>156</v>
      </c>
    </row>
    <row r="261" s="13" customFormat="1">
      <c r="A261" s="13"/>
      <c r="B261" s="233"/>
      <c r="C261" s="234"/>
      <c r="D261" s="235" t="s">
        <v>172</v>
      </c>
      <c r="E261" s="236" t="s">
        <v>1</v>
      </c>
      <c r="F261" s="237" t="s">
        <v>365</v>
      </c>
      <c r="G261" s="234"/>
      <c r="H261" s="238">
        <v>7.2450000000000001</v>
      </c>
      <c r="I261" s="239"/>
      <c r="J261" s="234"/>
      <c r="K261" s="234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172</v>
      </c>
      <c r="AU261" s="244" t="s">
        <v>87</v>
      </c>
      <c r="AV261" s="13" t="s">
        <v>87</v>
      </c>
      <c r="AW261" s="13" t="s">
        <v>34</v>
      </c>
      <c r="AX261" s="13" t="s">
        <v>77</v>
      </c>
      <c r="AY261" s="244" t="s">
        <v>156</v>
      </c>
    </row>
    <row r="262" s="13" customFormat="1">
      <c r="A262" s="13"/>
      <c r="B262" s="233"/>
      <c r="C262" s="234"/>
      <c r="D262" s="235" t="s">
        <v>172</v>
      </c>
      <c r="E262" s="236" t="s">
        <v>1</v>
      </c>
      <c r="F262" s="237" t="s">
        <v>366</v>
      </c>
      <c r="G262" s="234"/>
      <c r="H262" s="238">
        <v>2.048</v>
      </c>
      <c r="I262" s="239"/>
      <c r="J262" s="234"/>
      <c r="K262" s="234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172</v>
      </c>
      <c r="AU262" s="244" t="s">
        <v>87</v>
      </c>
      <c r="AV262" s="13" t="s">
        <v>87</v>
      </c>
      <c r="AW262" s="13" t="s">
        <v>34</v>
      </c>
      <c r="AX262" s="13" t="s">
        <v>77</v>
      </c>
      <c r="AY262" s="244" t="s">
        <v>156</v>
      </c>
    </row>
    <row r="263" s="13" customFormat="1">
      <c r="A263" s="13"/>
      <c r="B263" s="233"/>
      <c r="C263" s="234"/>
      <c r="D263" s="235" t="s">
        <v>172</v>
      </c>
      <c r="E263" s="236" t="s">
        <v>1</v>
      </c>
      <c r="F263" s="237" t="s">
        <v>367</v>
      </c>
      <c r="G263" s="234"/>
      <c r="H263" s="238">
        <v>8.5050000000000008</v>
      </c>
      <c r="I263" s="239"/>
      <c r="J263" s="234"/>
      <c r="K263" s="234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172</v>
      </c>
      <c r="AU263" s="244" t="s">
        <v>87</v>
      </c>
      <c r="AV263" s="13" t="s">
        <v>87</v>
      </c>
      <c r="AW263" s="13" t="s">
        <v>34</v>
      </c>
      <c r="AX263" s="13" t="s">
        <v>77</v>
      </c>
      <c r="AY263" s="244" t="s">
        <v>156</v>
      </c>
    </row>
    <row r="264" s="13" customFormat="1">
      <c r="A264" s="13"/>
      <c r="B264" s="233"/>
      <c r="C264" s="234"/>
      <c r="D264" s="235" t="s">
        <v>172</v>
      </c>
      <c r="E264" s="236" t="s">
        <v>1</v>
      </c>
      <c r="F264" s="237" t="s">
        <v>368</v>
      </c>
      <c r="G264" s="234"/>
      <c r="H264" s="238">
        <v>26.774999999999999</v>
      </c>
      <c r="I264" s="239"/>
      <c r="J264" s="234"/>
      <c r="K264" s="234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172</v>
      </c>
      <c r="AU264" s="244" t="s">
        <v>87</v>
      </c>
      <c r="AV264" s="13" t="s">
        <v>87</v>
      </c>
      <c r="AW264" s="13" t="s">
        <v>34</v>
      </c>
      <c r="AX264" s="13" t="s">
        <v>77</v>
      </c>
      <c r="AY264" s="244" t="s">
        <v>156</v>
      </c>
    </row>
    <row r="265" s="13" customFormat="1">
      <c r="A265" s="13"/>
      <c r="B265" s="233"/>
      <c r="C265" s="234"/>
      <c r="D265" s="235" t="s">
        <v>172</v>
      </c>
      <c r="E265" s="236" t="s">
        <v>1</v>
      </c>
      <c r="F265" s="237" t="s">
        <v>369</v>
      </c>
      <c r="G265" s="234"/>
      <c r="H265" s="238">
        <v>11.970000000000001</v>
      </c>
      <c r="I265" s="239"/>
      <c r="J265" s="234"/>
      <c r="K265" s="234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172</v>
      </c>
      <c r="AU265" s="244" t="s">
        <v>87</v>
      </c>
      <c r="AV265" s="13" t="s">
        <v>87</v>
      </c>
      <c r="AW265" s="13" t="s">
        <v>34</v>
      </c>
      <c r="AX265" s="13" t="s">
        <v>77</v>
      </c>
      <c r="AY265" s="244" t="s">
        <v>156</v>
      </c>
    </row>
    <row r="266" s="13" customFormat="1">
      <c r="A266" s="13"/>
      <c r="B266" s="233"/>
      <c r="C266" s="234"/>
      <c r="D266" s="235" t="s">
        <v>172</v>
      </c>
      <c r="E266" s="236" t="s">
        <v>1</v>
      </c>
      <c r="F266" s="237" t="s">
        <v>370</v>
      </c>
      <c r="G266" s="234"/>
      <c r="H266" s="238">
        <v>9.7650000000000006</v>
      </c>
      <c r="I266" s="239"/>
      <c r="J266" s="234"/>
      <c r="K266" s="234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172</v>
      </c>
      <c r="AU266" s="244" t="s">
        <v>87</v>
      </c>
      <c r="AV266" s="13" t="s">
        <v>87</v>
      </c>
      <c r="AW266" s="13" t="s">
        <v>34</v>
      </c>
      <c r="AX266" s="13" t="s">
        <v>77</v>
      </c>
      <c r="AY266" s="244" t="s">
        <v>156</v>
      </c>
    </row>
    <row r="267" s="13" customFormat="1">
      <c r="A267" s="13"/>
      <c r="B267" s="233"/>
      <c r="C267" s="234"/>
      <c r="D267" s="235" t="s">
        <v>172</v>
      </c>
      <c r="E267" s="236" t="s">
        <v>1</v>
      </c>
      <c r="F267" s="237" t="s">
        <v>371</v>
      </c>
      <c r="G267" s="234"/>
      <c r="H267" s="238">
        <v>10.395</v>
      </c>
      <c r="I267" s="239"/>
      <c r="J267" s="234"/>
      <c r="K267" s="234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172</v>
      </c>
      <c r="AU267" s="244" t="s">
        <v>87</v>
      </c>
      <c r="AV267" s="13" t="s">
        <v>87</v>
      </c>
      <c r="AW267" s="13" t="s">
        <v>34</v>
      </c>
      <c r="AX267" s="13" t="s">
        <v>77</v>
      </c>
      <c r="AY267" s="244" t="s">
        <v>156</v>
      </c>
    </row>
    <row r="268" s="13" customFormat="1">
      <c r="A268" s="13"/>
      <c r="B268" s="233"/>
      <c r="C268" s="234"/>
      <c r="D268" s="235" t="s">
        <v>172</v>
      </c>
      <c r="E268" s="236" t="s">
        <v>1</v>
      </c>
      <c r="F268" s="237" t="s">
        <v>372</v>
      </c>
      <c r="G268" s="234"/>
      <c r="H268" s="238">
        <v>41.579999999999998</v>
      </c>
      <c r="I268" s="239"/>
      <c r="J268" s="234"/>
      <c r="K268" s="234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172</v>
      </c>
      <c r="AU268" s="244" t="s">
        <v>87</v>
      </c>
      <c r="AV268" s="13" t="s">
        <v>87</v>
      </c>
      <c r="AW268" s="13" t="s">
        <v>34</v>
      </c>
      <c r="AX268" s="13" t="s">
        <v>77</v>
      </c>
      <c r="AY268" s="244" t="s">
        <v>156</v>
      </c>
    </row>
    <row r="269" s="13" customFormat="1">
      <c r="A269" s="13"/>
      <c r="B269" s="233"/>
      <c r="C269" s="234"/>
      <c r="D269" s="235" t="s">
        <v>172</v>
      </c>
      <c r="E269" s="236" t="s">
        <v>1</v>
      </c>
      <c r="F269" s="237" t="s">
        <v>373</v>
      </c>
      <c r="G269" s="234"/>
      <c r="H269" s="238">
        <v>1.5</v>
      </c>
      <c r="I269" s="239"/>
      <c r="J269" s="234"/>
      <c r="K269" s="234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172</v>
      </c>
      <c r="AU269" s="244" t="s">
        <v>87</v>
      </c>
      <c r="AV269" s="13" t="s">
        <v>87</v>
      </c>
      <c r="AW269" s="13" t="s">
        <v>34</v>
      </c>
      <c r="AX269" s="13" t="s">
        <v>77</v>
      </c>
      <c r="AY269" s="244" t="s">
        <v>156</v>
      </c>
    </row>
    <row r="270" s="13" customFormat="1">
      <c r="A270" s="13"/>
      <c r="B270" s="233"/>
      <c r="C270" s="234"/>
      <c r="D270" s="235" t="s">
        <v>172</v>
      </c>
      <c r="E270" s="236" t="s">
        <v>1</v>
      </c>
      <c r="F270" s="237" t="s">
        <v>374</v>
      </c>
      <c r="G270" s="234"/>
      <c r="H270" s="238">
        <v>1.5</v>
      </c>
      <c r="I270" s="239"/>
      <c r="J270" s="234"/>
      <c r="K270" s="234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172</v>
      </c>
      <c r="AU270" s="244" t="s">
        <v>87</v>
      </c>
      <c r="AV270" s="13" t="s">
        <v>87</v>
      </c>
      <c r="AW270" s="13" t="s">
        <v>34</v>
      </c>
      <c r="AX270" s="13" t="s">
        <v>77</v>
      </c>
      <c r="AY270" s="244" t="s">
        <v>156</v>
      </c>
    </row>
    <row r="271" s="13" customFormat="1">
      <c r="A271" s="13"/>
      <c r="B271" s="233"/>
      <c r="C271" s="234"/>
      <c r="D271" s="235" t="s">
        <v>172</v>
      </c>
      <c r="E271" s="236" t="s">
        <v>1</v>
      </c>
      <c r="F271" s="237" t="s">
        <v>358</v>
      </c>
      <c r="G271" s="234"/>
      <c r="H271" s="238">
        <v>27.899999999999999</v>
      </c>
      <c r="I271" s="239"/>
      <c r="J271" s="234"/>
      <c r="K271" s="234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172</v>
      </c>
      <c r="AU271" s="244" t="s">
        <v>87</v>
      </c>
      <c r="AV271" s="13" t="s">
        <v>87</v>
      </c>
      <c r="AW271" s="13" t="s">
        <v>34</v>
      </c>
      <c r="AX271" s="13" t="s">
        <v>77</v>
      </c>
      <c r="AY271" s="244" t="s">
        <v>156</v>
      </c>
    </row>
    <row r="272" s="2" customFormat="1" ht="24.15" customHeight="1">
      <c r="A272" s="38"/>
      <c r="B272" s="39"/>
      <c r="C272" s="219" t="s">
        <v>375</v>
      </c>
      <c r="D272" s="219" t="s">
        <v>158</v>
      </c>
      <c r="E272" s="220" t="s">
        <v>376</v>
      </c>
      <c r="F272" s="221" t="s">
        <v>377</v>
      </c>
      <c r="G272" s="222" t="s">
        <v>170</v>
      </c>
      <c r="H272" s="223">
        <v>337.34800000000001</v>
      </c>
      <c r="I272" s="224"/>
      <c r="J272" s="225">
        <f>ROUND(I272*H272,2)</f>
        <v>0</v>
      </c>
      <c r="K272" s="226"/>
      <c r="L272" s="44"/>
      <c r="M272" s="227" t="s">
        <v>1</v>
      </c>
      <c r="N272" s="228" t="s">
        <v>42</v>
      </c>
      <c r="O272" s="91"/>
      <c r="P272" s="229">
        <f>O272*H272</f>
        <v>0</v>
      </c>
      <c r="Q272" s="229">
        <v>0</v>
      </c>
      <c r="R272" s="229">
        <f>Q272*H272</f>
        <v>0</v>
      </c>
      <c r="S272" s="229">
        <v>0</v>
      </c>
      <c r="T272" s="230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1" t="s">
        <v>162</v>
      </c>
      <c r="AT272" s="231" t="s">
        <v>158</v>
      </c>
      <c r="AU272" s="231" t="s">
        <v>87</v>
      </c>
      <c r="AY272" s="17" t="s">
        <v>156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7" t="s">
        <v>85</v>
      </c>
      <c r="BK272" s="232">
        <f>ROUND(I272*H272,2)</f>
        <v>0</v>
      </c>
      <c r="BL272" s="17" t="s">
        <v>162</v>
      </c>
      <c r="BM272" s="231" t="s">
        <v>378</v>
      </c>
    </row>
    <row r="273" s="13" customFormat="1">
      <c r="A273" s="13"/>
      <c r="B273" s="233"/>
      <c r="C273" s="234"/>
      <c r="D273" s="235" t="s">
        <v>172</v>
      </c>
      <c r="E273" s="236" t="s">
        <v>1</v>
      </c>
      <c r="F273" s="237" t="s">
        <v>379</v>
      </c>
      <c r="G273" s="234"/>
      <c r="H273" s="238">
        <v>337.34800000000001</v>
      </c>
      <c r="I273" s="239"/>
      <c r="J273" s="234"/>
      <c r="K273" s="234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172</v>
      </c>
      <c r="AU273" s="244" t="s">
        <v>87</v>
      </c>
      <c r="AV273" s="13" t="s">
        <v>87</v>
      </c>
      <c r="AW273" s="13" t="s">
        <v>34</v>
      </c>
      <c r="AX273" s="13" t="s">
        <v>77</v>
      </c>
      <c r="AY273" s="244" t="s">
        <v>156</v>
      </c>
    </row>
    <row r="274" s="2" customFormat="1" ht="37.8" customHeight="1">
      <c r="A274" s="38"/>
      <c r="B274" s="39"/>
      <c r="C274" s="219" t="s">
        <v>380</v>
      </c>
      <c r="D274" s="219" t="s">
        <v>158</v>
      </c>
      <c r="E274" s="220" t="s">
        <v>381</v>
      </c>
      <c r="F274" s="221" t="s">
        <v>382</v>
      </c>
      <c r="G274" s="222" t="s">
        <v>216</v>
      </c>
      <c r="H274" s="223">
        <v>13.262000000000001</v>
      </c>
      <c r="I274" s="224"/>
      <c r="J274" s="225">
        <f>ROUND(I274*H274,2)</f>
        <v>0</v>
      </c>
      <c r="K274" s="226"/>
      <c r="L274" s="44"/>
      <c r="M274" s="227" t="s">
        <v>1</v>
      </c>
      <c r="N274" s="228" t="s">
        <v>42</v>
      </c>
      <c r="O274" s="91"/>
      <c r="P274" s="229">
        <f>O274*H274</f>
        <v>0</v>
      </c>
      <c r="Q274" s="229">
        <v>1.0463199999999999</v>
      </c>
      <c r="R274" s="229">
        <f>Q274*H274</f>
        <v>13.876295839999999</v>
      </c>
      <c r="S274" s="229">
        <v>0</v>
      </c>
      <c r="T274" s="230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31" t="s">
        <v>162</v>
      </c>
      <c r="AT274" s="231" t="s">
        <v>158</v>
      </c>
      <c r="AU274" s="231" t="s">
        <v>87</v>
      </c>
      <c r="AY274" s="17" t="s">
        <v>156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7" t="s">
        <v>85</v>
      </c>
      <c r="BK274" s="232">
        <f>ROUND(I274*H274,2)</f>
        <v>0</v>
      </c>
      <c r="BL274" s="17" t="s">
        <v>162</v>
      </c>
      <c r="BM274" s="231" t="s">
        <v>383</v>
      </c>
    </row>
    <row r="275" s="14" customFormat="1">
      <c r="A275" s="14"/>
      <c r="B275" s="245"/>
      <c r="C275" s="246"/>
      <c r="D275" s="235" t="s">
        <v>172</v>
      </c>
      <c r="E275" s="247" t="s">
        <v>1</v>
      </c>
      <c r="F275" s="248" t="s">
        <v>384</v>
      </c>
      <c r="G275" s="246"/>
      <c r="H275" s="247" t="s">
        <v>1</v>
      </c>
      <c r="I275" s="249"/>
      <c r="J275" s="246"/>
      <c r="K275" s="246"/>
      <c r="L275" s="250"/>
      <c r="M275" s="251"/>
      <c r="N275" s="252"/>
      <c r="O275" s="252"/>
      <c r="P275" s="252"/>
      <c r="Q275" s="252"/>
      <c r="R275" s="252"/>
      <c r="S275" s="252"/>
      <c r="T275" s="253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4" t="s">
        <v>172</v>
      </c>
      <c r="AU275" s="254" t="s">
        <v>87</v>
      </c>
      <c r="AV275" s="14" t="s">
        <v>85</v>
      </c>
      <c r="AW275" s="14" t="s">
        <v>34</v>
      </c>
      <c r="AX275" s="14" t="s">
        <v>77</v>
      </c>
      <c r="AY275" s="254" t="s">
        <v>156</v>
      </c>
    </row>
    <row r="276" s="13" customFormat="1">
      <c r="A276" s="13"/>
      <c r="B276" s="233"/>
      <c r="C276" s="234"/>
      <c r="D276" s="235" t="s">
        <v>172</v>
      </c>
      <c r="E276" s="236" t="s">
        <v>1</v>
      </c>
      <c r="F276" s="237" t="s">
        <v>385</v>
      </c>
      <c r="G276" s="234"/>
      <c r="H276" s="238">
        <v>13.103999999999999</v>
      </c>
      <c r="I276" s="239"/>
      <c r="J276" s="234"/>
      <c r="K276" s="234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172</v>
      </c>
      <c r="AU276" s="244" t="s">
        <v>87</v>
      </c>
      <c r="AV276" s="13" t="s">
        <v>87</v>
      </c>
      <c r="AW276" s="13" t="s">
        <v>34</v>
      </c>
      <c r="AX276" s="13" t="s">
        <v>77</v>
      </c>
      <c r="AY276" s="244" t="s">
        <v>156</v>
      </c>
    </row>
    <row r="277" s="13" customFormat="1">
      <c r="A277" s="13"/>
      <c r="B277" s="233"/>
      <c r="C277" s="234"/>
      <c r="D277" s="235" t="s">
        <v>172</v>
      </c>
      <c r="E277" s="236" t="s">
        <v>1</v>
      </c>
      <c r="F277" s="237" t="s">
        <v>386</v>
      </c>
      <c r="G277" s="234"/>
      <c r="H277" s="238">
        <v>0.158</v>
      </c>
      <c r="I277" s="239"/>
      <c r="J277" s="234"/>
      <c r="K277" s="234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172</v>
      </c>
      <c r="AU277" s="244" t="s">
        <v>87</v>
      </c>
      <c r="AV277" s="13" t="s">
        <v>87</v>
      </c>
      <c r="AW277" s="13" t="s">
        <v>34</v>
      </c>
      <c r="AX277" s="13" t="s">
        <v>77</v>
      </c>
      <c r="AY277" s="244" t="s">
        <v>156</v>
      </c>
    </row>
    <row r="278" s="2" customFormat="1" ht="24.15" customHeight="1">
      <c r="A278" s="38"/>
      <c r="B278" s="39"/>
      <c r="C278" s="219" t="s">
        <v>387</v>
      </c>
      <c r="D278" s="219" t="s">
        <v>158</v>
      </c>
      <c r="E278" s="220" t="s">
        <v>388</v>
      </c>
      <c r="F278" s="221" t="s">
        <v>389</v>
      </c>
      <c r="G278" s="222" t="s">
        <v>179</v>
      </c>
      <c r="H278" s="223">
        <v>8.7449999999999992</v>
      </c>
      <c r="I278" s="224"/>
      <c r="J278" s="225">
        <f>ROUND(I278*H278,2)</f>
        <v>0</v>
      </c>
      <c r="K278" s="226"/>
      <c r="L278" s="44"/>
      <c r="M278" s="227" t="s">
        <v>1</v>
      </c>
      <c r="N278" s="228" t="s">
        <v>42</v>
      </c>
      <c r="O278" s="91"/>
      <c r="P278" s="229">
        <f>O278*H278</f>
        <v>0</v>
      </c>
      <c r="Q278" s="229">
        <v>2.5018899999999999</v>
      </c>
      <c r="R278" s="229">
        <f>Q278*H278</f>
        <v>21.879028049999999</v>
      </c>
      <c r="S278" s="229">
        <v>0</v>
      </c>
      <c r="T278" s="230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31" t="s">
        <v>162</v>
      </c>
      <c r="AT278" s="231" t="s">
        <v>158</v>
      </c>
      <c r="AU278" s="231" t="s">
        <v>87</v>
      </c>
      <c r="AY278" s="17" t="s">
        <v>156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7" t="s">
        <v>85</v>
      </c>
      <c r="BK278" s="232">
        <f>ROUND(I278*H278,2)</f>
        <v>0</v>
      </c>
      <c r="BL278" s="17" t="s">
        <v>162</v>
      </c>
      <c r="BM278" s="231" t="s">
        <v>390</v>
      </c>
    </row>
    <row r="279" s="14" customFormat="1">
      <c r="A279" s="14"/>
      <c r="B279" s="245"/>
      <c r="C279" s="246"/>
      <c r="D279" s="235" t="s">
        <v>172</v>
      </c>
      <c r="E279" s="247" t="s">
        <v>1</v>
      </c>
      <c r="F279" s="248" t="s">
        <v>391</v>
      </c>
      <c r="G279" s="246"/>
      <c r="H279" s="247" t="s">
        <v>1</v>
      </c>
      <c r="I279" s="249"/>
      <c r="J279" s="246"/>
      <c r="K279" s="246"/>
      <c r="L279" s="250"/>
      <c r="M279" s="251"/>
      <c r="N279" s="252"/>
      <c r="O279" s="252"/>
      <c r="P279" s="252"/>
      <c r="Q279" s="252"/>
      <c r="R279" s="252"/>
      <c r="S279" s="252"/>
      <c r="T279" s="253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4" t="s">
        <v>172</v>
      </c>
      <c r="AU279" s="254" t="s">
        <v>87</v>
      </c>
      <c r="AV279" s="14" t="s">
        <v>85</v>
      </c>
      <c r="AW279" s="14" t="s">
        <v>34</v>
      </c>
      <c r="AX279" s="14" t="s">
        <v>77</v>
      </c>
      <c r="AY279" s="254" t="s">
        <v>156</v>
      </c>
    </row>
    <row r="280" s="13" customFormat="1">
      <c r="A280" s="13"/>
      <c r="B280" s="233"/>
      <c r="C280" s="234"/>
      <c r="D280" s="235" t="s">
        <v>172</v>
      </c>
      <c r="E280" s="236" t="s">
        <v>1</v>
      </c>
      <c r="F280" s="237" t="s">
        <v>392</v>
      </c>
      <c r="G280" s="234"/>
      <c r="H280" s="238">
        <v>2.9199999999999999</v>
      </c>
      <c r="I280" s="239"/>
      <c r="J280" s="234"/>
      <c r="K280" s="234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172</v>
      </c>
      <c r="AU280" s="244" t="s">
        <v>87</v>
      </c>
      <c r="AV280" s="13" t="s">
        <v>87</v>
      </c>
      <c r="AW280" s="13" t="s">
        <v>34</v>
      </c>
      <c r="AX280" s="13" t="s">
        <v>77</v>
      </c>
      <c r="AY280" s="244" t="s">
        <v>156</v>
      </c>
    </row>
    <row r="281" s="14" customFormat="1">
      <c r="A281" s="14"/>
      <c r="B281" s="245"/>
      <c r="C281" s="246"/>
      <c r="D281" s="235" t="s">
        <v>172</v>
      </c>
      <c r="E281" s="247" t="s">
        <v>1</v>
      </c>
      <c r="F281" s="248" t="s">
        <v>393</v>
      </c>
      <c r="G281" s="246"/>
      <c r="H281" s="247" t="s">
        <v>1</v>
      </c>
      <c r="I281" s="249"/>
      <c r="J281" s="246"/>
      <c r="K281" s="246"/>
      <c r="L281" s="250"/>
      <c r="M281" s="251"/>
      <c r="N281" s="252"/>
      <c r="O281" s="252"/>
      <c r="P281" s="252"/>
      <c r="Q281" s="252"/>
      <c r="R281" s="252"/>
      <c r="S281" s="252"/>
      <c r="T281" s="253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4" t="s">
        <v>172</v>
      </c>
      <c r="AU281" s="254" t="s">
        <v>87</v>
      </c>
      <c r="AV281" s="14" t="s">
        <v>85</v>
      </c>
      <c r="AW281" s="14" t="s">
        <v>34</v>
      </c>
      <c r="AX281" s="14" t="s">
        <v>77</v>
      </c>
      <c r="AY281" s="254" t="s">
        <v>156</v>
      </c>
    </row>
    <row r="282" s="13" customFormat="1">
      <c r="A282" s="13"/>
      <c r="B282" s="233"/>
      <c r="C282" s="234"/>
      <c r="D282" s="235" t="s">
        <v>172</v>
      </c>
      <c r="E282" s="236" t="s">
        <v>1</v>
      </c>
      <c r="F282" s="237" t="s">
        <v>394</v>
      </c>
      <c r="G282" s="234"/>
      <c r="H282" s="238">
        <v>5.8250000000000002</v>
      </c>
      <c r="I282" s="239"/>
      <c r="J282" s="234"/>
      <c r="K282" s="234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172</v>
      </c>
      <c r="AU282" s="244" t="s">
        <v>87</v>
      </c>
      <c r="AV282" s="13" t="s">
        <v>87</v>
      </c>
      <c r="AW282" s="13" t="s">
        <v>34</v>
      </c>
      <c r="AX282" s="13" t="s">
        <v>77</v>
      </c>
      <c r="AY282" s="244" t="s">
        <v>156</v>
      </c>
    </row>
    <row r="283" s="2" customFormat="1" ht="24.15" customHeight="1">
      <c r="A283" s="38"/>
      <c r="B283" s="39"/>
      <c r="C283" s="219" t="s">
        <v>395</v>
      </c>
      <c r="D283" s="219" t="s">
        <v>158</v>
      </c>
      <c r="E283" s="220" t="s">
        <v>396</v>
      </c>
      <c r="F283" s="221" t="s">
        <v>397</v>
      </c>
      <c r="G283" s="222" t="s">
        <v>170</v>
      </c>
      <c r="H283" s="223">
        <v>38.859999999999999</v>
      </c>
      <c r="I283" s="224"/>
      <c r="J283" s="225">
        <f>ROUND(I283*H283,2)</f>
        <v>0</v>
      </c>
      <c r="K283" s="226"/>
      <c r="L283" s="44"/>
      <c r="M283" s="227" t="s">
        <v>1</v>
      </c>
      <c r="N283" s="228" t="s">
        <v>42</v>
      </c>
      <c r="O283" s="91"/>
      <c r="P283" s="229">
        <f>O283*H283</f>
        <v>0</v>
      </c>
      <c r="Q283" s="229">
        <v>0.00142</v>
      </c>
      <c r="R283" s="229">
        <f>Q283*H283</f>
        <v>0.0551812</v>
      </c>
      <c r="S283" s="229">
        <v>0</v>
      </c>
      <c r="T283" s="230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31" t="s">
        <v>162</v>
      </c>
      <c r="AT283" s="231" t="s">
        <v>158</v>
      </c>
      <c r="AU283" s="231" t="s">
        <v>87</v>
      </c>
      <c r="AY283" s="17" t="s">
        <v>156</v>
      </c>
      <c r="BE283" s="232">
        <f>IF(N283="základní",J283,0)</f>
        <v>0</v>
      </c>
      <c r="BF283" s="232">
        <f>IF(N283="snížená",J283,0)</f>
        <v>0</v>
      </c>
      <c r="BG283" s="232">
        <f>IF(N283="zákl. přenesená",J283,0)</f>
        <v>0</v>
      </c>
      <c r="BH283" s="232">
        <f>IF(N283="sníž. přenesená",J283,0)</f>
        <v>0</v>
      </c>
      <c r="BI283" s="232">
        <f>IF(N283="nulová",J283,0)</f>
        <v>0</v>
      </c>
      <c r="BJ283" s="17" t="s">
        <v>85</v>
      </c>
      <c r="BK283" s="232">
        <f>ROUND(I283*H283,2)</f>
        <v>0</v>
      </c>
      <c r="BL283" s="17" t="s">
        <v>162</v>
      </c>
      <c r="BM283" s="231" t="s">
        <v>398</v>
      </c>
    </row>
    <row r="284" s="14" customFormat="1">
      <c r="A284" s="14"/>
      <c r="B284" s="245"/>
      <c r="C284" s="246"/>
      <c r="D284" s="235" t="s">
        <v>172</v>
      </c>
      <c r="E284" s="247" t="s">
        <v>1</v>
      </c>
      <c r="F284" s="248" t="s">
        <v>391</v>
      </c>
      <c r="G284" s="246"/>
      <c r="H284" s="247" t="s">
        <v>1</v>
      </c>
      <c r="I284" s="249"/>
      <c r="J284" s="246"/>
      <c r="K284" s="246"/>
      <c r="L284" s="250"/>
      <c r="M284" s="251"/>
      <c r="N284" s="252"/>
      <c r="O284" s="252"/>
      <c r="P284" s="252"/>
      <c r="Q284" s="252"/>
      <c r="R284" s="252"/>
      <c r="S284" s="252"/>
      <c r="T284" s="253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4" t="s">
        <v>172</v>
      </c>
      <c r="AU284" s="254" t="s">
        <v>87</v>
      </c>
      <c r="AV284" s="14" t="s">
        <v>85</v>
      </c>
      <c r="AW284" s="14" t="s">
        <v>34</v>
      </c>
      <c r="AX284" s="14" t="s">
        <v>77</v>
      </c>
      <c r="AY284" s="254" t="s">
        <v>156</v>
      </c>
    </row>
    <row r="285" s="13" customFormat="1">
      <c r="A285" s="13"/>
      <c r="B285" s="233"/>
      <c r="C285" s="234"/>
      <c r="D285" s="235" t="s">
        <v>172</v>
      </c>
      <c r="E285" s="236" t="s">
        <v>1</v>
      </c>
      <c r="F285" s="237" t="s">
        <v>399</v>
      </c>
      <c r="G285" s="234"/>
      <c r="H285" s="238">
        <v>9.7330000000000005</v>
      </c>
      <c r="I285" s="239"/>
      <c r="J285" s="234"/>
      <c r="K285" s="234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172</v>
      </c>
      <c r="AU285" s="244" t="s">
        <v>87</v>
      </c>
      <c r="AV285" s="13" t="s">
        <v>87</v>
      </c>
      <c r="AW285" s="13" t="s">
        <v>34</v>
      </c>
      <c r="AX285" s="13" t="s">
        <v>77</v>
      </c>
      <c r="AY285" s="244" t="s">
        <v>156</v>
      </c>
    </row>
    <row r="286" s="14" customFormat="1">
      <c r="A286" s="14"/>
      <c r="B286" s="245"/>
      <c r="C286" s="246"/>
      <c r="D286" s="235" t="s">
        <v>172</v>
      </c>
      <c r="E286" s="247" t="s">
        <v>1</v>
      </c>
      <c r="F286" s="248" t="s">
        <v>393</v>
      </c>
      <c r="G286" s="246"/>
      <c r="H286" s="247" t="s">
        <v>1</v>
      </c>
      <c r="I286" s="249"/>
      <c r="J286" s="246"/>
      <c r="K286" s="246"/>
      <c r="L286" s="250"/>
      <c r="M286" s="251"/>
      <c r="N286" s="252"/>
      <c r="O286" s="252"/>
      <c r="P286" s="252"/>
      <c r="Q286" s="252"/>
      <c r="R286" s="252"/>
      <c r="S286" s="252"/>
      <c r="T286" s="25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4" t="s">
        <v>172</v>
      </c>
      <c r="AU286" s="254" t="s">
        <v>87</v>
      </c>
      <c r="AV286" s="14" t="s">
        <v>85</v>
      </c>
      <c r="AW286" s="14" t="s">
        <v>34</v>
      </c>
      <c r="AX286" s="14" t="s">
        <v>77</v>
      </c>
      <c r="AY286" s="254" t="s">
        <v>156</v>
      </c>
    </row>
    <row r="287" s="13" customFormat="1">
      <c r="A287" s="13"/>
      <c r="B287" s="233"/>
      <c r="C287" s="234"/>
      <c r="D287" s="235" t="s">
        <v>172</v>
      </c>
      <c r="E287" s="236" t="s">
        <v>1</v>
      </c>
      <c r="F287" s="237" t="s">
        <v>400</v>
      </c>
      <c r="G287" s="234"/>
      <c r="H287" s="238">
        <v>29.126999999999999</v>
      </c>
      <c r="I287" s="239"/>
      <c r="J287" s="234"/>
      <c r="K287" s="234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172</v>
      </c>
      <c r="AU287" s="244" t="s">
        <v>87</v>
      </c>
      <c r="AV287" s="13" t="s">
        <v>87</v>
      </c>
      <c r="AW287" s="13" t="s">
        <v>34</v>
      </c>
      <c r="AX287" s="13" t="s">
        <v>77</v>
      </c>
      <c r="AY287" s="244" t="s">
        <v>156</v>
      </c>
    </row>
    <row r="288" s="2" customFormat="1" ht="24.15" customHeight="1">
      <c r="A288" s="38"/>
      <c r="B288" s="39"/>
      <c r="C288" s="219" t="s">
        <v>401</v>
      </c>
      <c r="D288" s="219" t="s">
        <v>158</v>
      </c>
      <c r="E288" s="220" t="s">
        <v>402</v>
      </c>
      <c r="F288" s="221" t="s">
        <v>403</v>
      </c>
      <c r="G288" s="222" t="s">
        <v>170</v>
      </c>
      <c r="H288" s="223">
        <v>38.859999999999999</v>
      </c>
      <c r="I288" s="224"/>
      <c r="J288" s="225">
        <f>ROUND(I288*H288,2)</f>
        <v>0</v>
      </c>
      <c r="K288" s="226"/>
      <c r="L288" s="44"/>
      <c r="M288" s="227" t="s">
        <v>1</v>
      </c>
      <c r="N288" s="228" t="s">
        <v>42</v>
      </c>
      <c r="O288" s="91"/>
      <c r="P288" s="229">
        <f>O288*H288</f>
        <v>0</v>
      </c>
      <c r="Q288" s="229">
        <v>0</v>
      </c>
      <c r="R288" s="229">
        <f>Q288*H288</f>
        <v>0</v>
      </c>
      <c r="S288" s="229">
        <v>0</v>
      </c>
      <c r="T288" s="230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31" t="s">
        <v>162</v>
      </c>
      <c r="AT288" s="231" t="s">
        <v>158</v>
      </c>
      <c r="AU288" s="231" t="s">
        <v>87</v>
      </c>
      <c r="AY288" s="17" t="s">
        <v>156</v>
      </c>
      <c r="BE288" s="232">
        <f>IF(N288="základní",J288,0)</f>
        <v>0</v>
      </c>
      <c r="BF288" s="232">
        <f>IF(N288="snížená",J288,0)</f>
        <v>0</v>
      </c>
      <c r="BG288" s="232">
        <f>IF(N288="zákl. přenesená",J288,0)</f>
        <v>0</v>
      </c>
      <c r="BH288" s="232">
        <f>IF(N288="sníž. přenesená",J288,0)</f>
        <v>0</v>
      </c>
      <c r="BI288" s="232">
        <f>IF(N288="nulová",J288,0)</f>
        <v>0</v>
      </c>
      <c r="BJ288" s="17" t="s">
        <v>85</v>
      </c>
      <c r="BK288" s="232">
        <f>ROUND(I288*H288,2)</f>
        <v>0</v>
      </c>
      <c r="BL288" s="17" t="s">
        <v>162</v>
      </c>
      <c r="BM288" s="231" t="s">
        <v>404</v>
      </c>
    </row>
    <row r="289" s="14" customFormat="1">
      <c r="A289" s="14"/>
      <c r="B289" s="245"/>
      <c r="C289" s="246"/>
      <c r="D289" s="235" t="s">
        <v>172</v>
      </c>
      <c r="E289" s="247" t="s">
        <v>1</v>
      </c>
      <c r="F289" s="248" t="s">
        <v>405</v>
      </c>
      <c r="G289" s="246"/>
      <c r="H289" s="247" t="s">
        <v>1</v>
      </c>
      <c r="I289" s="249"/>
      <c r="J289" s="246"/>
      <c r="K289" s="246"/>
      <c r="L289" s="250"/>
      <c r="M289" s="251"/>
      <c r="N289" s="252"/>
      <c r="O289" s="252"/>
      <c r="P289" s="252"/>
      <c r="Q289" s="252"/>
      <c r="R289" s="252"/>
      <c r="S289" s="252"/>
      <c r="T289" s="253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4" t="s">
        <v>172</v>
      </c>
      <c r="AU289" s="254" t="s">
        <v>87</v>
      </c>
      <c r="AV289" s="14" t="s">
        <v>85</v>
      </c>
      <c r="AW289" s="14" t="s">
        <v>34</v>
      </c>
      <c r="AX289" s="14" t="s">
        <v>77</v>
      </c>
      <c r="AY289" s="254" t="s">
        <v>156</v>
      </c>
    </row>
    <row r="290" s="13" customFormat="1">
      <c r="A290" s="13"/>
      <c r="B290" s="233"/>
      <c r="C290" s="234"/>
      <c r="D290" s="235" t="s">
        <v>172</v>
      </c>
      <c r="E290" s="236" t="s">
        <v>1</v>
      </c>
      <c r="F290" s="237" t="s">
        <v>406</v>
      </c>
      <c r="G290" s="234"/>
      <c r="H290" s="238">
        <v>38.859999999999999</v>
      </c>
      <c r="I290" s="239"/>
      <c r="J290" s="234"/>
      <c r="K290" s="234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172</v>
      </c>
      <c r="AU290" s="244" t="s">
        <v>87</v>
      </c>
      <c r="AV290" s="13" t="s">
        <v>87</v>
      </c>
      <c r="AW290" s="13" t="s">
        <v>34</v>
      </c>
      <c r="AX290" s="13" t="s">
        <v>77</v>
      </c>
      <c r="AY290" s="244" t="s">
        <v>156</v>
      </c>
    </row>
    <row r="291" s="2" customFormat="1" ht="37.8" customHeight="1">
      <c r="A291" s="38"/>
      <c r="B291" s="39"/>
      <c r="C291" s="219" t="s">
        <v>407</v>
      </c>
      <c r="D291" s="219" t="s">
        <v>158</v>
      </c>
      <c r="E291" s="220" t="s">
        <v>408</v>
      </c>
      <c r="F291" s="221" t="s">
        <v>409</v>
      </c>
      <c r="G291" s="222" t="s">
        <v>216</v>
      </c>
      <c r="H291" s="223">
        <v>0.95099999999999996</v>
      </c>
      <c r="I291" s="224"/>
      <c r="J291" s="225">
        <f>ROUND(I291*H291,2)</f>
        <v>0</v>
      </c>
      <c r="K291" s="226"/>
      <c r="L291" s="44"/>
      <c r="M291" s="227" t="s">
        <v>1</v>
      </c>
      <c r="N291" s="228" t="s">
        <v>42</v>
      </c>
      <c r="O291" s="91"/>
      <c r="P291" s="229">
        <f>O291*H291</f>
        <v>0</v>
      </c>
      <c r="Q291" s="229">
        <v>1.0508900000000001</v>
      </c>
      <c r="R291" s="229">
        <f>Q291*H291</f>
        <v>0.99939639000000002</v>
      </c>
      <c r="S291" s="229">
        <v>0</v>
      </c>
      <c r="T291" s="230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31" t="s">
        <v>162</v>
      </c>
      <c r="AT291" s="231" t="s">
        <v>158</v>
      </c>
      <c r="AU291" s="231" t="s">
        <v>87</v>
      </c>
      <c r="AY291" s="17" t="s">
        <v>156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7" t="s">
        <v>85</v>
      </c>
      <c r="BK291" s="232">
        <f>ROUND(I291*H291,2)</f>
        <v>0</v>
      </c>
      <c r="BL291" s="17" t="s">
        <v>162</v>
      </c>
      <c r="BM291" s="231" t="s">
        <v>410</v>
      </c>
    </row>
    <row r="292" s="14" customFormat="1">
      <c r="A292" s="14"/>
      <c r="B292" s="245"/>
      <c r="C292" s="246"/>
      <c r="D292" s="235" t="s">
        <v>172</v>
      </c>
      <c r="E292" s="247" t="s">
        <v>1</v>
      </c>
      <c r="F292" s="248" t="s">
        <v>384</v>
      </c>
      <c r="G292" s="246"/>
      <c r="H292" s="247" t="s">
        <v>1</v>
      </c>
      <c r="I292" s="249"/>
      <c r="J292" s="246"/>
      <c r="K292" s="246"/>
      <c r="L292" s="250"/>
      <c r="M292" s="251"/>
      <c r="N292" s="252"/>
      <c r="O292" s="252"/>
      <c r="P292" s="252"/>
      <c r="Q292" s="252"/>
      <c r="R292" s="252"/>
      <c r="S292" s="252"/>
      <c r="T292" s="25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4" t="s">
        <v>172</v>
      </c>
      <c r="AU292" s="254" t="s">
        <v>87</v>
      </c>
      <c r="AV292" s="14" t="s">
        <v>85</v>
      </c>
      <c r="AW292" s="14" t="s">
        <v>34</v>
      </c>
      <c r="AX292" s="14" t="s">
        <v>77</v>
      </c>
      <c r="AY292" s="254" t="s">
        <v>156</v>
      </c>
    </row>
    <row r="293" s="13" customFormat="1">
      <c r="A293" s="13"/>
      <c r="B293" s="233"/>
      <c r="C293" s="234"/>
      <c r="D293" s="235" t="s">
        <v>172</v>
      </c>
      <c r="E293" s="236" t="s">
        <v>1</v>
      </c>
      <c r="F293" s="237" t="s">
        <v>411</v>
      </c>
      <c r="G293" s="234"/>
      <c r="H293" s="238">
        <v>0.95099999999999996</v>
      </c>
      <c r="I293" s="239"/>
      <c r="J293" s="234"/>
      <c r="K293" s="234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172</v>
      </c>
      <c r="AU293" s="244" t="s">
        <v>87</v>
      </c>
      <c r="AV293" s="13" t="s">
        <v>87</v>
      </c>
      <c r="AW293" s="13" t="s">
        <v>34</v>
      </c>
      <c r="AX293" s="13" t="s">
        <v>77</v>
      </c>
      <c r="AY293" s="244" t="s">
        <v>156</v>
      </c>
    </row>
    <row r="294" s="2" customFormat="1" ht="33" customHeight="1">
      <c r="A294" s="38"/>
      <c r="B294" s="39"/>
      <c r="C294" s="219" t="s">
        <v>412</v>
      </c>
      <c r="D294" s="219" t="s">
        <v>158</v>
      </c>
      <c r="E294" s="220" t="s">
        <v>413</v>
      </c>
      <c r="F294" s="221" t="s">
        <v>414</v>
      </c>
      <c r="G294" s="222" t="s">
        <v>170</v>
      </c>
      <c r="H294" s="223">
        <v>284.55700000000002</v>
      </c>
      <c r="I294" s="224"/>
      <c r="J294" s="225">
        <f>ROUND(I294*H294,2)</f>
        <v>0</v>
      </c>
      <c r="K294" s="226"/>
      <c r="L294" s="44"/>
      <c r="M294" s="227" t="s">
        <v>1</v>
      </c>
      <c r="N294" s="228" t="s">
        <v>42</v>
      </c>
      <c r="O294" s="91"/>
      <c r="P294" s="229">
        <f>O294*H294</f>
        <v>0</v>
      </c>
      <c r="Q294" s="229">
        <v>0.26905000000000001</v>
      </c>
      <c r="R294" s="229">
        <f>Q294*H294</f>
        <v>76.560060850000013</v>
      </c>
      <c r="S294" s="229">
        <v>0</v>
      </c>
      <c r="T294" s="230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31" t="s">
        <v>162</v>
      </c>
      <c r="AT294" s="231" t="s">
        <v>158</v>
      </c>
      <c r="AU294" s="231" t="s">
        <v>87</v>
      </c>
      <c r="AY294" s="17" t="s">
        <v>156</v>
      </c>
      <c r="BE294" s="232">
        <f>IF(N294="základní",J294,0)</f>
        <v>0</v>
      </c>
      <c r="BF294" s="232">
        <f>IF(N294="snížená",J294,0)</f>
        <v>0</v>
      </c>
      <c r="BG294" s="232">
        <f>IF(N294="zákl. přenesená",J294,0)</f>
        <v>0</v>
      </c>
      <c r="BH294" s="232">
        <f>IF(N294="sníž. přenesená",J294,0)</f>
        <v>0</v>
      </c>
      <c r="BI294" s="232">
        <f>IF(N294="nulová",J294,0)</f>
        <v>0</v>
      </c>
      <c r="BJ294" s="17" t="s">
        <v>85</v>
      </c>
      <c r="BK294" s="232">
        <f>ROUND(I294*H294,2)</f>
        <v>0</v>
      </c>
      <c r="BL294" s="17" t="s">
        <v>162</v>
      </c>
      <c r="BM294" s="231" t="s">
        <v>415</v>
      </c>
    </row>
    <row r="295" s="14" customFormat="1">
      <c r="A295" s="14"/>
      <c r="B295" s="245"/>
      <c r="C295" s="246"/>
      <c r="D295" s="235" t="s">
        <v>172</v>
      </c>
      <c r="E295" s="247" t="s">
        <v>1</v>
      </c>
      <c r="F295" s="248" t="s">
        <v>416</v>
      </c>
      <c r="G295" s="246"/>
      <c r="H295" s="247" t="s">
        <v>1</v>
      </c>
      <c r="I295" s="249"/>
      <c r="J295" s="246"/>
      <c r="K295" s="246"/>
      <c r="L295" s="250"/>
      <c r="M295" s="251"/>
      <c r="N295" s="252"/>
      <c r="O295" s="252"/>
      <c r="P295" s="252"/>
      <c r="Q295" s="252"/>
      <c r="R295" s="252"/>
      <c r="S295" s="252"/>
      <c r="T295" s="253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4" t="s">
        <v>172</v>
      </c>
      <c r="AU295" s="254" t="s">
        <v>87</v>
      </c>
      <c r="AV295" s="14" t="s">
        <v>85</v>
      </c>
      <c r="AW295" s="14" t="s">
        <v>34</v>
      </c>
      <c r="AX295" s="14" t="s">
        <v>77</v>
      </c>
      <c r="AY295" s="254" t="s">
        <v>156</v>
      </c>
    </row>
    <row r="296" s="13" customFormat="1">
      <c r="A296" s="13"/>
      <c r="B296" s="233"/>
      <c r="C296" s="234"/>
      <c r="D296" s="235" t="s">
        <v>172</v>
      </c>
      <c r="E296" s="236" t="s">
        <v>1</v>
      </c>
      <c r="F296" s="237" t="s">
        <v>417</v>
      </c>
      <c r="G296" s="234"/>
      <c r="H296" s="238">
        <v>94.569000000000003</v>
      </c>
      <c r="I296" s="239"/>
      <c r="J296" s="234"/>
      <c r="K296" s="234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172</v>
      </c>
      <c r="AU296" s="244" t="s">
        <v>87</v>
      </c>
      <c r="AV296" s="13" t="s">
        <v>87</v>
      </c>
      <c r="AW296" s="13" t="s">
        <v>34</v>
      </c>
      <c r="AX296" s="13" t="s">
        <v>77</v>
      </c>
      <c r="AY296" s="244" t="s">
        <v>156</v>
      </c>
    </row>
    <row r="297" s="13" customFormat="1">
      <c r="A297" s="13"/>
      <c r="B297" s="233"/>
      <c r="C297" s="234"/>
      <c r="D297" s="235" t="s">
        <v>172</v>
      </c>
      <c r="E297" s="236" t="s">
        <v>1</v>
      </c>
      <c r="F297" s="237" t="s">
        <v>418</v>
      </c>
      <c r="G297" s="234"/>
      <c r="H297" s="238">
        <v>-14.07</v>
      </c>
      <c r="I297" s="239"/>
      <c r="J297" s="234"/>
      <c r="K297" s="234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172</v>
      </c>
      <c r="AU297" s="244" t="s">
        <v>87</v>
      </c>
      <c r="AV297" s="13" t="s">
        <v>87</v>
      </c>
      <c r="AW297" s="13" t="s">
        <v>34</v>
      </c>
      <c r="AX297" s="13" t="s">
        <v>77</v>
      </c>
      <c r="AY297" s="244" t="s">
        <v>156</v>
      </c>
    </row>
    <row r="298" s="14" customFormat="1">
      <c r="A298" s="14"/>
      <c r="B298" s="245"/>
      <c r="C298" s="246"/>
      <c r="D298" s="235" t="s">
        <v>172</v>
      </c>
      <c r="E298" s="247" t="s">
        <v>1</v>
      </c>
      <c r="F298" s="248" t="s">
        <v>419</v>
      </c>
      <c r="G298" s="246"/>
      <c r="H298" s="247" t="s">
        <v>1</v>
      </c>
      <c r="I298" s="249"/>
      <c r="J298" s="246"/>
      <c r="K298" s="246"/>
      <c r="L298" s="250"/>
      <c r="M298" s="251"/>
      <c r="N298" s="252"/>
      <c r="O298" s="252"/>
      <c r="P298" s="252"/>
      <c r="Q298" s="252"/>
      <c r="R298" s="252"/>
      <c r="S298" s="252"/>
      <c r="T298" s="253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4" t="s">
        <v>172</v>
      </c>
      <c r="AU298" s="254" t="s">
        <v>87</v>
      </c>
      <c r="AV298" s="14" t="s">
        <v>85</v>
      </c>
      <c r="AW298" s="14" t="s">
        <v>34</v>
      </c>
      <c r="AX298" s="14" t="s">
        <v>77</v>
      </c>
      <c r="AY298" s="254" t="s">
        <v>156</v>
      </c>
    </row>
    <row r="299" s="13" customFormat="1">
      <c r="A299" s="13"/>
      <c r="B299" s="233"/>
      <c r="C299" s="234"/>
      <c r="D299" s="235" t="s">
        <v>172</v>
      </c>
      <c r="E299" s="236" t="s">
        <v>1</v>
      </c>
      <c r="F299" s="237" t="s">
        <v>420</v>
      </c>
      <c r="G299" s="234"/>
      <c r="H299" s="238">
        <v>256.428</v>
      </c>
      <c r="I299" s="239"/>
      <c r="J299" s="234"/>
      <c r="K299" s="234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172</v>
      </c>
      <c r="AU299" s="244" t="s">
        <v>87</v>
      </c>
      <c r="AV299" s="13" t="s">
        <v>87</v>
      </c>
      <c r="AW299" s="13" t="s">
        <v>34</v>
      </c>
      <c r="AX299" s="13" t="s">
        <v>77</v>
      </c>
      <c r="AY299" s="244" t="s">
        <v>156</v>
      </c>
    </row>
    <row r="300" s="13" customFormat="1">
      <c r="A300" s="13"/>
      <c r="B300" s="233"/>
      <c r="C300" s="234"/>
      <c r="D300" s="235" t="s">
        <v>172</v>
      </c>
      <c r="E300" s="236" t="s">
        <v>1</v>
      </c>
      <c r="F300" s="237" t="s">
        <v>421</v>
      </c>
      <c r="G300" s="234"/>
      <c r="H300" s="238">
        <v>-52.369999999999997</v>
      </c>
      <c r="I300" s="239"/>
      <c r="J300" s="234"/>
      <c r="K300" s="234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172</v>
      </c>
      <c r="AU300" s="244" t="s">
        <v>87</v>
      </c>
      <c r="AV300" s="13" t="s">
        <v>87</v>
      </c>
      <c r="AW300" s="13" t="s">
        <v>34</v>
      </c>
      <c r="AX300" s="13" t="s">
        <v>77</v>
      </c>
      <c r="AY300" s="244" t="s">
        <v>156</v>
      </c>
    </row>
    <row r="301" s="2" customFormat="1" ht="33" customHeight="1">
      <c r="A301" s="38"/>
      <c r="B301" s="39"/>
      <c r="C301" s="219" t="s">
        <v>422</v>
      </c>
      <c r="D301" s="219" t="s">
        <v>158</v>
      </c>
      <c r="E301" s="220" t="s">
        <v>423</v>
      </c>
      <c r="F301" s="221" t="s">
        <v>424</v>
      </c>
      <c r="G301" s="222" t="s">
        <v>170</v>
      </c>
      <c r="H301" s="223">
        <v>64.028999999999996</v>
      </c>
      <c r="I301" s="224"/>
      <c r="J301" s="225">
        <f>ROUND(I301*H301,2)</f>
        <v>0</v>
      </c>
      <c r="K301" s="226"/>
      <c r="L301" s="44"/>
      <c r="M301" s="227" t="s">
        <v>1</v>
      </c>
      <c r="N301" s="228" t="s">
        <v>42</v>
      </c>
      <c r="O301" s="91"/>
      <c r="P301" s="229">
        <f>O301*H301</f>
        <v>0</v>
      </c>
      <c r="Q301" s="229">
        <v>0.068479999999999999</v>
      </c>
      <c r="R301" s="229">
        <f>Q301*H301</f>
        <v>4.38470592</v>
      </c>
      <c r="S301" s="229">
        <v>0</v>
      </c>
      <c r="T301" s="230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31" t="s">
        <v>162</v>
      </c>
      <c r="AT301" s="231" t="s">
        <v>158</v>
      </c>
      <c r="AU301" s="231" t="s">
        <v>87</v>
      </c>
      <c r="AY301" s="17" t="s">
        <v>156</v>
      </c>
      <c r="BE301" s="232">
        <f>IF(N301="základní",J301,0)</f>
        <v>0</v>
      </c>
      <c r="BF301" s="232">
        <f>IF(N301="snížená",J301,0)</f>
        <v>0</v>
      </c>
      <c r="BG301" s="232">
        <f>IF(N301="zákl. přenesená",J301,0)</f>
        <v>0</v>
      </c>
      <c r="BH301" s="232">
        <f>IF(N301="sníž. přenesená",J301,0)</f>
        <v>0</v>
      </c>
      <c r="BI301" s="232">
        <f>IF(N301="nulová",J301,0)</f>
        <v>0</v>
      </c>
      <c r="BJ301" s="17" t="s">
        <v>85</v>
      </c>
      <c r="BK301" s="232">
        <f>ROUND(I301*H301,2)</f>
        <v>0</v>
      </c>
      <c r="BL301" s="17" t="s">
        <v>162</v>
      </c>
      <c r="BM301" s="231" t="s">
        <v>425</v>
      </c>
    </row>
    <row r="302" s="14" customFormat="1">
      <c r="A302" s="14"/>
      <c r="B302" s="245"/>
      <c r="C302" s="246"/>
      <c r="D302" s="235" t="s">
        <v>172</v>
      </c>
      <c r="E302" s="247" t="s">
        <v>1</v>
      </c>
      <c r="F302" s="248" t="s">
        <v>416</v>
      </c>
      <c r="G302" s="246"/>
      <c r="H302" s="247" t="s">
        <v>1</v>
      </c>
      <c r="I302" s="249"/>
      <c r="J302" s="246"/>
      <c r="K302" s="246"/>
      <c r="L302" s="250"/>
      <c r="M302" s="251"/>
      <c r="N302" s="252"/>
      <c r="O302" s="252"/>
      <c r="P302" s="252"/>
      <c r="Q302" s="252"/>
      <c r="R302" s="252"/>
      <c r="S302" s="252"/>
      <c r="T302" s="253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4" t="s">
        <v>172</v>
      </c>
      <c r="AU302" s="254" t="s">
        <v>87</v>
      </c>
      <c r="AV302" s="14" t="s">
        <v>85</v>
      </c>
      <c r="AW302" s="14" t="s">
        <v>34</v>
      </c>
      <c r="AX302" s="14" t="s">
        <v>77</v>
      </c>
      <c r="AY302" s="254" t="s">
        <v>156</v>
      </c>
    </row>
    <row r="303" s="13" customFormat="1">
      <c r="A303" s="13"/>
      <c r="B303" s="233"/>
      <c r="C303" s="234"/>
      <c r="D303" s="235" t="s">
        <v>172</v>
      </c>
      <c r="E303" s="236" t="s">
        <v>1</v>
      </c>
      <c r="F303" s="237" t="s">
        <v>426</v>
      </c>
      <c r="G303" s="234"/>
      <c r="H303" s="238">
        <v>69.629000000000005</v>
      </c>
      <c r="I303" s="239"/>
      <c r="J303" s="234"/>
      <c r="K303" s="234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172</v>
      </c>
      <c r="AU303" s="244" t="s">
        <v>87</v>
      </c>
      <c r="AV303" s="13" t="s">
        <v>87</v>
      </c>
      <c r="AW303" s="13" t="s">
        <v>34</v>
      </c>
      <c r="AX303" s="13" t="s">
        <v>77</v>
      </c>
      <c r="AY303" s="244" t="s">
        <v>156</v>
      </c>
    </row>
    <row r="304" s="13" customFormat="1">
      <c r="A304" s="13"/>
      <c r="B304" s="233"/>
      <c r="C304" s="234"/>
      <c r="D304" s="235" t="s">
        <v>172</v>
      </c>
      <c r="E304" s="236" t="s">
        <v>1</v>
      </c>
      <c r="F304" s="237" t="s">
        <v>427</v>
      </c>
      <c r="G304" s="234"/>
      <c r="H304" s="238">
        <v>-5.5999999999999996</v>
      </c>
      <c r="I304" s="239"/>
      <c r="J304" s="234"/>
      <c r="K304" s="234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172</v>
      </c>
      <c r="AU304" s="244" t="s">
        <v>87</v>
      </c>
      <c r="AV304" s="13" t="s">
        <v>87</v>
      </c>
      <c r="AW304" s="13" t="s">
        <v>34</v>
      </c>
      <c r="AX304" s="13" t="s">
        <v>77</v>
      </c>
      <c r="AY304" s="244" t="s">
        <v>156</v>
      </c>
    </row>
    <row r="305" s="2" customFormat="1" ht="37.8" customHeight="1">
      <c r="A305" s="38"/>
      <c r="B305" s="39"/>
      <c r="C305" s="219" t="s">
        <v>428</v>
      </c>
      <c r="D305" s="219" t="s">
        <v>158</v>
      </c>
      <c r="E305" s="220" t="s">
        <v>429</v>
      </c>
      <c r="F305" s="221" t="s">
        <v>430</v>
      </c>
      <c r="G305" s="222" t="s">
        <v>170</v>
      </c>
      <c r="H305" s="223">
        <v>16.800000000000001</v>
      </c>
      <c r="I305" s="224"/>
      <c r="J305" s="225">
        <f>ROUND(I305*H305,2)</f>
        <v>0</v>
      </c>
      <c r="K305" s="226"/>
      <c r="L305" s="44"/>
      <c r="M305" s="227" t="s">
        <v>1</v>
      </c>
      <c r="N305" s="228" t="s">
        <v>42</v>
      </c>
      <c r="O305" s="91"/>
      <c r="P305" s="229">
        <f>O305*H305</f>
        <v>0</v>
      </c>
      <c r="Q305" s="229">
        <v>0.094479999999999995</v>
      </c>
      <c r="R305" s="229">
        <f>Q305*H305</f>
        <v>1.587264</v>
      </c>
      <c r="S305" s="229">
        <v>0</v>
      </c>
      <c r="T305" s="230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31" t="s">
        <v>162</v>
      </c>
      <c r="AT305" s="231" t="s">
        <v>158</v>
      </c>
      <c r="AU305" s="231" t="s">
        <v>87</v>
      </c>
      <c r="AY305" s="17" t="s">
        <v>156</v>
      </c>
      <c r="BE305" s="232">
        <f>IF(N305="základní",J305,0)</f>
        <v>0</v>
      </c>
      <c r="BF305" s="232">
        <f>IF(N305="snížená",J305,0)</f>
        <v>0</v>
      </c>
      <c r="BG305" s="232">
        <f>IF(N305="zákl. přenesená",J305,0)</f>
        <v>0</v>
      </c>
      <c r="BH305" s="232">
        <f>IF(N305="sníž. přenesená",J305,0)</f>
        <v>0</v>
      </c>
      <c r="BI305" s="232">
        <f>IF(N305="nulová",J305,0)</f>
        <v>0</v>
      </c>
      <c r="BJ305" s="17" t="s">
        <v>85</v>
      </c>
      <c r="BK305" s="232">
        <f>ROUND(I305*H305,2)</f>
        <v>0</v>
      </c>
      <c r="BL305" s="17" t="s">
        <v>162</v>
      </c>
      <c r="BM305" s="231" t="s">
        <v>431</v>
      </c>
    </row>
    <row r="306" s="14" customFormat="1">
      <c r="A306" s="14"/>
      <c r="B306" s="245"/>
      <c r="C306" s="246"/>
      <c r="D306" s="235" t="s">
        <v>172</v>
      </c>
      <c r="E306" s="247" t="s">
        <v>1</v>
      </c>
      <c r="F306" s="248" t="s">
        <v>416</v>
      </c>
      <c r="G306" s="246"/>
      <c r="H306" s="247" t="s">
        <v>1</v>
      </c>
      <c r="I306" s="249"/>
      <c r="J306" s="246"/>
      <c r="K306" s="246"/>
      <c r="L306" s="250"/>
      <c r="M306" s="251"/>
      <c r="N306" s="252"/>
      <c r="O306" s="252"/>
      <c r="P306" s="252"/>
      <c r="Q306" s="252"/>
      <c r="R306" s="252"/>
      <c r="S306" s="252"/>
      <c r="T306" s="253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4" t="s">
        <v>172</v>
      </c>
      <c r="AU306" s="254" t="s">
        <v>87</v>
      </c>
      <c r="AV306" s="14" t="s">
        <v>85</v>
      </c>
      <c r="AW306" s="14" t="s">
        <v>34</v>
      </c>
      <c r="AX306" s="14" t="s">
        <v>77</v>
      </c>
      <c r="AY306" s="254" t="s">
        <v>156</v>
      </c>
    </row>
    <row r="307" s="13" customFormat="1">
      <c r="A307" s="13"/>
      <c r="B307" s="233"/>
      <c r="C307" s="234"/>
      <c r="D307" s="235" t="s">
        <v>172</v>
      </c>
      <c r="E307" s="236" t="s">
        <v>1</v>
      </c>
      <c r="F307" s="237" t="s">
        <v>432</v>
      </c>
      <c r="G307" s="234"/>
      <c r="H307" s="238">
        <v>23.199999999999999</v>
      </c>
      <c r="I307" s="239"/>
      <c r="J307" s="234"/>
      <c r="K307" s="234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172</v>
      </c>
      <c r="AU307" s="244" t="s">
        <v>87</v>
      </c>
      <c r="AV307" s="13" t="s">
        <v>87</v>
      </c>
      <c r="AW307" s="13" t="s">
        <v>34</v>
      </c>
      <c r="AX307" s="13" t="s">
        <v>77</v>
      </c>
      <c r="AY307" s="244" t="s">
        <v>156</v>
      </c>
    </row>
    <row r="308" s="13" customFormat="1">
      <c r="A308" s="13"/>
      <c r="B308" s="233"/>
      <c r="C308" s="234"/>
      <c r="D308" s="235" t="s">
        <v>172</v>
      </c>
      <c r="E308" s="236" t="s">
        <v>1</v>
      </c>
      <c r="F308" s="237" t="s">
        <v>433</v>
      </c>
      <c r="G308" s="234"/>
      <c r="H308" s="238">
        <v>-6.4000000000000004</v>
      </c>
      <c r="I308" s="239"/>
      <c r="J308" s="234"/>
      <c r="K308" s="234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172</v>
      </c>
      <c r="AU308" s="244" t="s">
        <v>87</v>
      </c>
      <c r="AV308" s="13" t="s">
        <v>87</v>
      </c>
      <c r="AW308" s="13" t="s">
        <v>34</v>
      </c>
      <c r="AX308" s="13" t="s">
        <v>77</v>
      </c>
      <c r="AY308" s="244" t="s">
        <v>156</v>
      </c>
    </row>
    <row r="309" s="12" customFormat="1" ht="22.8" customHeight="1">
      <c r="A309" s="12"/>
      <c r="B309" s="203"/>
      <c r="C309" s="204"/>
      <c r="D309" s="205" t="s">
        <v>76</v>
      </c>
      <c r="E309" s="217" t="s">
        <v>162</v>
      </c>
      <c r="F309" s="217" t="s">
        <v>434</v>
      </c>
      <c r="G309" s="204"/>
      <c r="H309" s="204"/>
      <c r="I309" s="207"/>
      <c r="J309" s="218">
        <f>BK309</f>
        <v>0</v>
      </c>
      <c r="K309" s="204"/>
      <c r="L309" s="209"/>
      <c r="M309" s="210"/>
      <c r="N309" s="211"/>
      <c r="O309" s="211"/>
      <c r="P309" s="212">
        <f>SUM(P310:P358)</f>
        <v>0</v>
      </c>
      <c r="Q309" s="211"/>
      <c r="R309" s="212">
        <f>SUM(R310:R358)</f>
        <v>220.18474010999995</v>
      </c>
      <c r="S309" s="211"/>
      <c r="T309" s="213">
        <f>SUM(T310:T358)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14" t="s">
        <v>85</v>
      </c>
      <c r="AT309" s="215" t="s">
        <v>76</v>
      </c>
      <c r="AU309" s="215" t="s">
        <v>85</v>
      </c>
      <c r="AY309" s="214" t="s">
        <v>156</v>
      </c>
      <c r="BK309" s="216">
        <f>SUM(BK310:BK358)</f>
        <v>0</v>
      </c>
    </row>
    <row r="310" s="2" customFormat="1" ht="49.05" customHeight="1">
      <c r="A310" s="38"/>
      <c r="B310" s="39"/>
      <c r="C310" s="219" t="s">
        <v>435</v>
      </c>
      <c r="D310" s="219" t="s">
        <v>158</v>
      </c>
      <c r="E310" s="220" t="s">
        <v>436</v>
      </c>
      <c r="F310" s="221" t="s">
        <v>437</v>
      </c>
      <c r="G310" s="222" t="s">
        <v>179</v>
      </c>
      <c r="H310" s="223">
        <v>80.305999999999997</v>
      </c>
      <c r="I310" s="224"/>
      <c r="J310" s="225">
        <f>ROUND(I310*H310,2)</f>
        <v>0</v>
      </c>
      <c r="K310" s="226"/>
      <c r="L310" s="44"/>
      <c r="M310" s="227" t="s">
        <v>1</v>
      </c>
      <c r="N310" s="228" t="s">
        <v>42</v>
      </c>
      <c r="O310" s="91"/>
      <c r="P310" s="229">
        <f>O310*H310</f>
        <v>0</v>
      </c>
      <c r="Q310" s="229">
        <v>2.5020099999999998</v>
      </c>
      <c r="R310" s="229">
        <f>Q310*H310</f>
        <v>200.92641505999998</v>
      </c>
      <c r="S310" s="229">
        <v>0</v>
      </c>
      <c r="T310" s="230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31" t="s">
        <v>162</v>
      </c>
      <c r="AT310" s="231" t="s">
        <v>158</v>
      </c>
      <c r="AU310" s="231" t="s">
        <v>87</v>
      </c>
      <c r="AY310" s="17" t="s">
        <v>156</v>
      </c>
      <c r="BE310" s="232">
        <f>IF(N310="základní",J310,0)</f>
        <v>0</v>
      </c>
      <c r="BF310" s="232">
        <f>IF(N310="snížená",J310,0)</f>
        <v>0</v>
      </c>
      <c r="BG310" s="232">
        <f>IF(N310="zákl. přenesená",J310,0)</f>
        <v>0</v>
      </c>
      <c r="BH310" s="232">
        <f>IF(N310="sníž. přenesená",J310,0)</f>
        <v>0</v>
      </c>
      <c r="BI310" s="232">
        <f>IF(N310="nulová",J310,0)</f>
        <v>0</v>
      </c>
      <c r="BJ310" s="17" t="s">
        <v>85</v>
      </c>
      <c r="BK310" s="232">
        <f>ROUND(I310*H310,2)</f>
        <v>0</v>
      </c>
      <c r="BL310" s="17" t="s">
        <v>162</v>
      </c>
      <c r="BM310" s="231" t="s">
        <v>438</v>
      </c>
    </row>
    <row r="311" s="14" customFormat="1">
      <c r="A311" s="14"/>
      <c r="B311" s="245"/>
      <c r="C311" s="246"/>
      <c r="D311" s="235" t="s">
        <v>172</v>
      </c>
      <c r="E311" s="247" t="s">
        <v>1</v>
      </c>
      <c r="F311" s="248" t="s">
        <v>439</v>
      </c>
      <c r="G311" s="246"/>
      <c r="H311" s="247" t="s">
        <v>1</v>
      </c>
      <c r="I311" s="249"/>
      <c r="J311" s="246"/>
      <c r="K311" s="246"/>
      <c r="L311" s="250"/>
      <c r="M311" s="251"/>
      <c r="N311" s="252"/>
      <c r="O311" s="252"/>
      <c r="P311" s="252"/>
      <c r="Q311" s="252"/>
      <c r="R311" s="252"/>
      <c r="S311" s="252"/>
      <c r="T311" s="253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4" t="s">
        <v>172</v>
      </c>
      <c r="AU311" s="254" t="s">
        <v>87</v>
      </c>
      <c r="AV311" s="14" t="s">
        <v>85</v>
      </c>
      <c r="AW311" s="14" t="s">
        <v>34</v>
      </c>
      <c r="AX311" s="14" t="s">
        <v>77</v>
      </c>
      <c r="AY311" s="254" t="s">
        <v>156</v>
      </c>
    </row>
    <row r="312" s="13" customFormat="1">
      <c r="A312" s="13"/>
      <c r="B312" s="233"/>
      <c r="C312" s="234"/>
      <c r="D312" s="235" t="s">
        <v>172</v>
      </c>
      <c r="E312" s="236" t="s">
        <v>1</v>
      </c>
      <c r="F312" s="237" t="s">
        <v>440</v>
      </c>
      <c r="G312" s="234"/>
      <c r="H312" s="238">
        <v>37.365000000000002</v>
      </c>
      <c r="I312" s="239"/>
      <c r="J312" s="234"/>
      <c r="K312" s="234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172</v>
      </c>
      <c r="AU312" s="244" t="s">
        <v>87</v>
      </c>
      <c r="AV312" s="13" t="s">
        <v>87</v>
      </c>
      <c r="AW312" s="13" t="s">
        <v>34</v>
      </c>
      <c r="AX312" s="13" t="s">
        <v>77</v>
      </c>
      <c r="AY312" s="244" t="s">
        <v>156</v>
      </c>
    </row>
    <row r="313" s="14" customFormat="1">
      <c r="A313" s="14"/>
      <c r="B313" s="245"/>
      <c r="C313" s="246"/>
      <c r="D313" s="235" t="s">
        <v>172</v>
      </c>
      <c r="E313" s="247" t="s">
        <v>1</v>
      </c>
      <c r="F313" s="248" t="s">
        <v>441</v>
      </c>
      <c r="G313" s="246"/>
      <c r="H313" s="247" t="s">
        <v>1</v>
      </c>
      <c r="I313" s="249"/>
      <c r="J313" s="246"/>
      <c r="K313" s="246"/>
      <c r="L313" s="250"/>
      <c r="M313" s="251"/>
      <c r="N313" s="252"/>
      <c r="O313" s="252"/>
      <c r="P313" s="252"/>
      <c r="Q313" s="252"/>
      <c r="R313" s="252"/>
      <c r="S313" s="252"/>
      <c r="T313" s="253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4" t="s">
        <v>172</v>
      </c>
      <c r="AU313" s="254" t="s">
        <v>87</v>
      </c>
      <c r="AV313" s="14" t="s">
        <v>85</v>
      </c>
      <c r="AW313" s="14" t="s">
        <v>34</v>
      </c>
      <c r="AX313" s="14" t="s">
        <v>77</v>
      </c>
      <c r="AY313" s="254" t="s">
        <v>156</v>
      </c>
    </row>
    <row r="314" s="13" customFormat="1">
      <c r="A314" s="13"/>
      <c r="B314" s="233"/>
      <c r="C314" s="234"/>
      <c r="D314" s="235" t="s">
        <v>172</v>
      </c>
      <c r="E314" s="236" t="s">
        <v>1</v>
      </c>
      <c r="F314" s="237" t="s">
        <v>442</v>
      </c>
      <c r="G314" s="234"/>
      <c r="H314" s="238">
        <v>39.450000000000003</v>
      </c>
      <c r="I314" s="239"/>
      <c r="J314" s="234"/>
      <c r="K314" s="234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172</v>
      </c>
      <c r="AU314" s="244" t="s">
        <v>87</v>
      </c>
      <c r="AV314" s="13" t="s">
        <v>87</v>
      </c>
      <c r="AW314" s="13" t="s">
        <v>34</v>
      </c>
      <c r="AX314" s="13" t="s">
        <v>77</v>
      </c>
      <c r="AY314" s="244" t="s">
        <v>156</v>
      </c>
    </row>
    <row r="315" s="14" customFormat="1">
      <c r="A315" s="14"/>
      <c r="B315" s="245"/>
      <c r="C315" s="246"/>
      <c r="D315" s="235" t="s">
        <v>172</v>
      </c>
      <c r="E315" s="247" t="s">
        <v>1</v>
      </c>
      <c r="F315" s="248" t="s">
        <v>443</v>
      </c>
      <c r="G315" s="246"/>
      <c r="H315" s="247" t="s">
        <v>1</v>
      </c>
      <c r="I315" s="249"/>
      <c r="J315" s="246"/>
      <c r="K315" s="246"/>
      <c r="L315" s="250"/>
      <c r="M315" s="251"/>
      <c r="N315" s="252"/>
      <c r="O315" s="252"/>
      <c r="P315" s="252"/>
      <c r="Q315" s="252"/>
      <c r="R315" s="252"/>
      <c r="S315" s="252"/>
      <c r="T315" s="253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4" t="s">
        <v>172</v>
      </c>
      <c r="AU315" s="254" t="s">
        <v>87</v>
      </c>
      <c r="AV315" s="14" t="s">
        <v>85</v>
      </c>
      <c r="AW315" s="14" t="s">
        <v>34</v>
      </c>
      <c r="AX315" s="14" t="s">
        <v>77</v>
      </c>
      <c r="AY315" s="254" t="s">
        <v>156</v>
      </c>
    </row>
    <row r="316" s="13" customFormat="1">
      <c r="A316" s="13"/>
      <c r="B316" s="233"/>
      <c r="C316" s="234"/>
      <c r="D316" s="235" t="s">
        <v>172</v>
      </c>
      <c r="E316" s="236" t="s">
        <v>1</v>
      </c>
      <c r="F316" s="237" t="s">
        <v>444</v>
      </c>
      <c r="G316" s="234"/>
      <c r="H316" s="238">
        <v>2.1899999999999999</v>
      </c>
      <c r="I316" s="239"/>
      <c r="J316" s="234"/>
      <c r="K316" s="234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172</v>
      </c>
      <c r="AU316" s="244" t="s">
        <v>87</v>
      </c>
      <c r="AV316" s="13" t="s">
        <v>87</v>
      </c>
      <c r="AW316" s="13" t="s">
        <v>34</v>
      </c>
      <c r="AX316" s="13" t="s">
        <v>77</v>
      </c>
      <c r="AY316" s="244" t="s">
        <v>156</v>
      </c>
    </row>
    <row r="317" s="14" customFormat="1">
      <c r="A317" s="14"/>
      <c r="B317" s="245"/>
      <c r="C317" s="246"/>
      <c r="D317" s="235" t="s">
        <v>172</v>
      </c>
      <c r="E317" s="247" t="s">
        <v>1</v>
      </c>
      <c r="F317" s="248" t="s">
        <v>445</v>
      </c>
      <c r="G317" s="246"/>
      <c r="H317" s="247" t="s">
        <v>1</v>
      </c>
      <c r="I317" s="249"/>
      <c r="J317" s="246"/>
      <c r="K317" s="246"/>
      <c r="L317" s="250"/>
      <c r="M317" s="251"/>
      <c r="N317" s="252"/>
      <c r="O317" s="252"/>
      <c r="P317" s="252"/>
      <c r="Q317" s="252"/>
      <c r="R317" s="252"/>
      <c r="S317" s="252"/>
      <c r="T317" s="253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4" t="s">
        <v>172</v>
      </c>
      <c r="AU317" s="254" t="s">
        <v>87</v>
      </c>
      <c r="AV317" s="14" t="s">
        <v>85</v>
      </c>
      <c r="AW317" s="14" t="s">
        <v>34</v>
      </c>
      <c r="AX317" s="14" t="s">
        <v>77</v>
      </c>
      <c r="AY317" s="254" t="s">
        <v>156</v>
      </c>
    </row>
    <row r="318" s="13" customFormat="1">
      <c r="A318" s="13"/>
      <c r="B318" s="233"/>
      <c r="C318" s="234"/>
      <c r="D318" s="235" t="s">
        <v>172</v>
      </c>
      <c r="E318" s="236" t="s">
        <v>1</v>
      </c>
      <c r="F318" s="237" t="s">
        <v>446</v>
      </c>
      <c r="G318" s="234"/>
      <c r="H318" s="238">
        <v>1.3009999999999999</v>
      </c>
      <c r="I318" s="239"/>
      <c r="J318" s="234"/>
      <c r="K318" s="234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172</v>
      </c>
      <c r="AU318" s="244" t="s">
        <v>87</v>
      </c>
      <c r="AV318" s="13" t="s">
        <v>87</v>
      </c>
      <c r="AW318" s="13" t="s">
        <v>34</v>
      </c>
      <c r="AX318" s="13" t="s">
        <v>77</v>
      </c>
      <c r="AY318" s="244" t="s">
        <v>156</v>
      </c>
    </row>
    <row r="319" s="2" customFormat="1" ht="37.8" customHeight="1">
      <c r="A319" s="38"/>
      <c r="B319" s="39"/>
      <c r="C319" s="219" t="s">
        <v>447</v>
      </c>
      <c r="D319" s="219" t="s">
        <v>158</v>
      </c>
      <c r="E319" s="220" t="s">
        <v>448</v>
      </c>
      <c r="F319" s="221" t="s">
        <v>449</v>
      </c>
      <c r="G319" s="222" t="s">
        <v>170</v>
      </c>
      <c r="H319" s="223">
        <v>324.14999999999998</v>
      </c>
      <c r="I319" s="224"/>
      <c r="J319" s="225">
        <f>ROUND(I319*H319,2)</f>
        <v>0</v>
      </c>
      <c r="K319" s="226"/>
      <c r="L319" s="44"/>
      <c r="M319" s="227" t="s">
        <v>1</v>
      </c>
      <c r="N319" s="228" t="s">
        <v>42</v>
      </c>
      <c r="O319" s="91"/>
      <c r="P319" s="229">
        <f>O319*H319</f>
        <v>0</v>
      </c>
      <c r="Q319" s="229">
        <v>0.0053299999999999997</v>
      </c>
      <c r="R319" s="229">
        <f>Q319*H319</f>
        <v>1.7277194999999999</v>
      </c>
      <c r="S319" s="229">
        <v>0</v>
      </c>
      <c r="T319" s="230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31" t="s">
        <v>162</v>
      </c>
      <c r="AT319" s="231" t="s">
        <v>158</v>
      </c>
      <c r="AU319" s="231" t="s">
        <v>87</v>
      </c>
      <c r="AY319" s="17" t="s">
        <v>156</v>
      </c>
      <c r="BE319" s="232">
        <f>IF(N319="základní",J319,0)</f>
        <v>0</v>
      </c>
      <c r="BF319" s="232">
        <f>IF(N319="snížená",J319,0)</f>
        <v>0</v>
      </c>
      <c r="BG319" s="232">
        <f>IF(N319="zákl. přenesená",J319,0)</f>
        <v>0</v>
      </c>
      <c r="BH319" s="232">
        <f>IF(N319="sníž. přenesená",J319,0)</f>
        <v>0</v>
      </c>
      <c r="BI319" s="232">
        <f>IF(N319="nulová",J319,0)</f>
        <v>0</v>
      </c>
      <c r="BJ319" s="17" t="s">
        <v>85</v>
      </c>
      <c r="BK319" s="232">
        <f>ROUND(I319*H319,2)</f>
        <v>0</v>
      </c>
      <c r="BL319" s="17" t="s">
        <v>162</v>
      </c>
      <c r="BM319" s="231" t="s">
        <v>450</v>
      </c>
    </row>
    <row r="320" s="14" customFormat="1">
      <c r="A320" s="14"/>
      <c r="B320" s="245"/>
      <c r="C320" s="246"/>
      <c r="D320" s="235" t="s">
        <v>172</v>
      </c>
      <c r="E320" s="247" t="s">
        <v>1</v>
      </c>
      <c r="F320" s="248" t="s">
        <v>439</v>
      </c>
      <c r="G320" s="246"/>
      <c r="H320" s="247" t="s">
        <v>1</v>
      </c>
      <c r="I320" s="249"/>
      <c r="J320" s="246"/>
      <c r="K320" s="246"/>
      <c r="L320" s="250"/>
      <c r="M320" s="251"/>
      <c r="N320" s="252"/>
      <c r="O320" s="252"/>
      <c r="P320" s="252"/>
      <c r="Q320" s="252"/>
      <c r="R320" s="252"/>
      <c r="S320" s="252"/>
      <c r="T320" s="253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4" t="s">
        <v>172</v>
      </c>
      <c r="AU320" s="254" t="s">
        <v>87</v>
      </c>
      <c r="AV320" s="14" t="s">
        <v>85</v>
      </c>
      <c r="AW320" s="14" t="s">
        <v>34</v>
      </c>
      <c r="AX320" s="14" t="s">
        <v>77</v>
      </c>
      <c r="AY320" s="254" t="s">
        <v>156</v>
      </c>
    </row>
    <row r="321" s="13" customFormat="1">
      <c r="A321" s="13"/>
      <c r="B321" s="233"/>
      <c r="C321" s="234"/>
      <c r="D321" s="235" t="s">
        <v>172</v>
      </c>
      <c r="E321" s="236" t="s">
        <v>1</v>
      </c>
      <c r="F321" s="237" t="s">
        <v>451</v>
      </c>
      <c r="G321" s="234"/>
      <c r="H321" s="238">
        <v>149.46000000000001</v>
      </c>
      <c r="I321" s="239"/>
      <c r="J321" s="234"/>
      <c r="K321" s="234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172</v>
      </c>
      <c r="AU321" s="244" t="s">
        <v>87</v>
      </c>
      <c r="AV321" s="13" t="s">
        <v>87</v>
      </c>
      <c r="AW321" s="13" t="s">
        <v>34</v>
      </c>
      <c r="AX321" s="13" t="s">
        <v>77</v>
      </c>
      <c r="AY321" s="244" t="s">
        <v>156</v>
      </c>
    </row>
    <row r="322" s="14" customFormat="1">
      <c r="A322" s="14"/>
      <c r="B322" s="245"/>
      <c r="C322" s="246"/>
      <c r="D322" s="235" t="s">
        <v>172</v>
      </c>
      <c r="E322" s="247" t="s">
        <v>1</v>
      </c>
      <c r="F322" s="248" t="s">
        <v>441</v>
      </c>
      <c r="G322" s="246"/>
      <c r="H322" s="247" t="s">
        <v>1</v>
      </c>
      <c r="I322" s="249"/>
      <c r="J322" s="246"/>
      <c r="K322" s="246"/>
      <c r="L322" s="250"/>
      <c r="M322" s="251"/>
      <c r="N322" s="252"/>
      <c r="O322" s="252"/>
      <c r="P322" s="252"/>
      <c r="Q322" s="252"/>
      <c r="R322" s="252"/>
      <c r="S322" s="252"/>
      <c r="T322" s="253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4" t="s">
        <v>172</v>
      </c>
      <c r="AU322" s="254" t="s">
        <v>87</v>
      </c>
      <c r="AV322" s="14" t="s">
        <v>85</v>
      </c>
      <c r="AW322" s="14" t="s">
        <v>34</v>
      </c>
      <c r="AX322" s="14" t="s">
        <v>77</v>
      </c>
      <c r="AY322" s="254" t="s">
        <v>156</v>
      </c>
    </row>
    <row r="323" s="13" customFormat="1">
      <c r="A323" s="13"/>
      <c r="B323" s="233"/>
      <c r="C323" s="234"/>
      <c r="D323" s="235" t="s">
        <v>172</v>
      </c>
      <c r="E323" s="236" t="s">
        <v>1</v>
      </c>
      <c r="F323" s="237" t="s">
        <v>452</v>
      </c>
      <c r="G323" s="234"/>
      <c r="H323" s="238">
        <v>157.80000000000001</v>
      </c>
      <c r="I323" s="239"/>
      <c r="J323" s="234"/>
      <c r="K323" s="234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172</v>
      </c>
      <c r="AU323" s="244" t="s">
        <v>87</v>
      </c>
      <c r="AV323" s="13" t="s">
        <v>87</v>
      </c>
      <c r="AW323" s="13" t="s">
        <v>34</v>
      </c>
      <c r="AX323" s="13" t="s">
        <v>77</v>
      </c>
      <c r="AY323" s="244" t="s">
        <v>156</v>
      </c>
    </row>
    <row r="324" s="14" customFormat="1">
      <c r="A324" s="14"/>
      <c r="B324" s="245"/>
      <c r="C324" s="246"/>
      <c r="D324" s="235" t="s">
        <v>172</v>
      </c>
      <c r="E324" s="247" t="s">
        <v>1</v>
      </c>
      <c r="F324" s="248" t="s">
        <v>443</v>
      </c>
      <c r="G324" s="246"/>
      <c r="H324" s="247" t="s">
        <v>1</v>
      </c>
      <c r="I324" s="249"/>
      <c r="J324" s="246"/>
      <c r="K324" s="246"/>
      <c r="L324" s="250"/>
      <c r="M324" s="251"/>
      <c r="N324" s="252"/>
      <c r="O324" s="252"/>
      <c r="P324" s="252"/>
      <c r="Q324" s="252"/>
      <c r="R324" s="252"/>
      <c r="S324" s="252"/>
      <c r="T324" s="253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4" t="s">
        <v>172</v>
      </c>
      <c r="AU324" s="254" t="s">
        <v>87</v>
      </c>
      <c r="AV324" s="14" t="s">
        <v>85</v>
      </c>
      <c r="AW324" s="14" t="s">
        <v>34</v>
      </c>
      <c r="AX324" s="14" t="s">
        <v>77</v>
      </c>
      <c r="AY324" s="254" t="s">
        <v>156</v>
      </c>
    </row>
    <row r="325" s="13" customFormat="1">
      <c r="A325" s="13"/>
      <c r="B325" s="233"/>
      <c r="C325" s="234"/>
      <c r="D325" s="235" t="s">
        <v>172</v>
      </c>
      <c r="E325" s="236" t="s">
        <v>1</v>
      </c>
      <c r="F325" s="237" t="s">
        <v>453</v>
      </c>
      <c r="G325" s="234"/>
      <c r="H325" s="238">
        <v>8.7599999999999998</v>
      </c>
      <c r="I325" s="239"/>
      <c r="J325" s="234"/>
      <c r="K325" s="234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172</v>
      </c>
      <c r="AU325" s="244" t="s">
        <v>87</v>
      </c>
      <c r="AV325" s="13" t="s">
        <v>87</v>
      </c>
      <c r="AW325" s="13" t="s">
        <v>34</v>
      </c>
      <c r="AX325" s="13" t="s">
        <v>77</v>
      </c>
      <c r="AY325" s="244" t="s">
        <v>156</v>
      </c>
    </row>
    <row r="326" s="14" customFormat="1">
      <c r="A326" s="14"/>
      <c r="B326" s="245"/>
      <c r="C326" s="246"/>
      <c r="D326" s="235" t="s">
        <v>172</v>
      </c>
      <c r="E326" s="247" t="s">
        <v>1</v>
      </c>
      <c r="F326" s="248" t="s">
        <v>445</v>
      </c>
      <c r="G326" s="246"/>
      <c r="H326" s="247" t="s">
        <v>1</v>
      </c>
      <c r="I326" s="249"/>
      <c r="J326" s="246"/>
      <c r="K326" s="246"/>
      <c r="L326" s="250"/>
      <c r="M326" s="251"/>
      <c r="N326" s="252"/>
      <c r="O326" s="252"/>
      <c r="P326" s="252"/>
      <c r="Q326" s="252"/>
      <c r="R326" s="252"/>
      <c r="S326" s="252"/>
      <c r="T326" s="253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4" t="s">
        <v>172</v>
      </c>
      <c r="AU326" s="254" t="s">
        <v>87</v>
      </c>
      <c r="AV326" s="14" t="s">
        <v>85</v>
      </c>
      <c r="AW326" s="14" t="s">
        <v>34</v>
      </c>
      <c r="AX326" s="14" t="s">
        <v>77</v>
      </c>
      <c r="AY326" s="254" t="s">
        <v>156</v>
      </c>
    </row>
    <row r="327" s="13" customFormat="1">
      <c r="A327" s="13"/>
      <c r="B327" s="233"/>
      <c r="C327" s="234"/>
      <c r="D327" s="235" t="s">
        <v>172</v>
      </c>
      <c r="E327" s="236" t="s">
        <v>1</v>
      </c>
      <c r="F327" s="237" t="s">
        <v>454</v>
      </c>
      <c r="G327" s="234"/>
      <c r="H327" s="238">
        <v>8.1300000000000008</v>
      </c>
      <c r="I327" s="239"/>
      <c r="J327" s="234"/>
      <c r="K327" s="234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172</v>
      </c>
      <c r="AU327" s="244" t="s">
        <v>87</v>
      </c>
      <c r="AV327" s="13" t="s">
        <v>87</v>
      </c>
      <c r="AW327" s="13" t="s">
        <v>34</v>
      </c>
      <c r="AX327" s="13" t="s">
        <v>77</v>
      </c>
      <c r="AY327" s="244" t="s">
        <v>156</v>
      </c>
    </row>
    <row r="328" s="2" customFormat="1" ht="37.8" customHeight="1">
      <c r="A328" s="38"/>
      <c r="B328" s="39"/>
      <c r="C328" s="219" t="s">
        <v>455</v>
      </c>
      <c r="D328" s="219" t="s">
        <v>158</v>
      </c>
      <c r="E328" s="220" t="s">
        <v>456</v>
      </c>
      <c r="F328" s="221" t="s">
        <v>457</v>
      </c>
      <c r="G328" s="222" t="s">
        <v>170</v>
      </c>
      <c r="H328" s="223">
        <v>324.14999999999998</v>
      </c>
      <c r="I328" s="224"/>
      <c r="J328" s="225">
        <f>ROUND(I328*H328,2)</f>
        <v>0</v>
      </c>
      <c r="K328" s="226"/>
      <c r="L328" s="44"/>
      <c r="M328" s="227" t="s">
        <v>1</v>
      </c>
      <c r="N328" s="228" t="s">
        <v>42</v>
      </c>
      <c r="O328" s="91"/>
      <c r="P328" s="229">
        <f>O328*H328</f>
        <v>0</v>
      </c>
      <c r="Q328" s="229">
        <v>0</v>
      </c>
      <c r="R328" s="229">
        <f>Q328*H328</f>
        <v>0</v>
      </c>
      <c r="S328" s="229">
        <v>0</v>
      </c>
      <c r="T328" s="230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31" t="s">
        <v>162</v>
      </c>
      <c r="AT328" s="231" t="s">
        <v>158</v>
      </c>
      <c r="AU328" s="231" t="s">
        <v>87</v>
      </c>
      <c r="AY328" s="17" t="s">
        <v>156</v>
      </c>
      <c r="BE328" s="232">
        <f>IF(N328="základní",J328,0)</f>
        <v>0</v>
      </c>
      <c r="BF328" s="232">
        <f>IF(N328="snížená",J328,0)</f>
        <v>0</v>
      </c>
      <c r="BG328" s="232">
        <f>IF(N328="zákl. přenesená",J328,0)</f>
        <v>0</v>
      </c>
      <c r="BH328" s="232">
        <f>IF(N328="sníž. přenesená",J328,0)</f>
        <v>0</v>
      </c>
      <c r="BI328" s="232">
        <f>IF(N328="nulová",J328,0)</f>
        <v>0</v>
      </c>
      <c r="BJ328" s="17" t="s">
        <v>85</v>
      </c>
      <c r="BK328" s="232">
        <f>ROUND(I328*H328,2)</f>
        <v>0</v>
      </c>
      <c r="BL328" s="17" t="s">
        <v>162</v>
      </c>
      <c r="BM328" s="231" t="s">
        <v>458</v>
      </c>
    </row>
    <row r="329" s="14" customFormat="1">
      <c r="A329" s="14"/>
      <c r="B329" s="245"/>
      <c r="C329" s="246"/>
      <c r="D329" s="235" t="s">
        <v>172</v>
      </c>
      <c r="E329" s="247" t="s">
        <v>1</v>
      </c>
      <c r="F329" s="248" t="s">
        <v>459</v>
      </c>
      <c r="G329" s="246"/>
      <c r="H329" s="247" t="s">
        <v>1</v>
      </c>
      <c r="I329" s="249"/>
      <c r="J329" s="246"/>
      <c r="K329" s="246"/>
      <c r="L329" s="250"/>
      <c r="M329" s="251"/>
      <c r="N329" s="252"/>
      <c r="O329" s="252"/>
      <c r="P329" s="252"/>
      <c r="Q329" s="252"/>
      <c r="R329" s="252"/>
      <c r="S329" s="252"/>
      <c r="T329" s="253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4" t="s">
        <v>172</v>
      </c>
      <c r="AU329" s="254" t="s">
        <v>87</v>
      </c>
      <c r="AV329" s="14" t="s">
        <v>85</v>
      </c>
      <c r="AW329" s="14" t="s">
        <v>34</v>
      </c>
      <c r="AX329" s="14" t="s">
        <v>77</v>
      </c>
      <c r="AY329" s="254" t="s">
        <v>156</v>
      </c>
    </row>
    <row r="330" s="13" customFormat="1">
      <c r="A330" s="13"/>
      <c r="B330" s="233"/>
      <c r="C330" s="234"/>
      <c r="D330" s="235" t="s">
        <v>172</v>
      </c>
      <c r="E330" s="236" t="s">
        <v>1</v>
      </c>
      <c r="F330" s="237" t="s">
        <v>460</v>
      </c>
      <c r="G330" s="234"/>
      <c r="H330" s="238">
        <v>324.14999999999998</v>
      </c>
      <c r="I330" s="239"/>
      <c r="J330" s="234"/>
      <c r="K330" s="234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172</v>
      </c>
      <c r="AU330" s="244" t="s">
        <v>87</v>
      </c>
      <c r="AV330" s="13" t="s">
        <v>87</v>
      </c>
      <c r="AW330" s="13" t="s">
        <v>34</v>
      </c>
      <c r="AX330" s="13" t="s">
        <v>77</v>
      </c>
      <c r="AY330" s="244" t="s">
        <v>156</v>
      </c>
    </row>
    <row r="331" s="2" customFormat="1" ht="37.8" customHeight="1">
      <c r="A331" s="38"/>
      <c r="B331" s="39"/>
      <c r="C331" s="219" t="s">
        <v>461</v>
      </c>
      <c r="D331" s="219" t="s">
        <v>158</v>
      </c>
      <c r="E331" s="220" t="s">
        <v>462</v>
      </c>
      <c r="F331" s="221" t="s">
        <v>463</v>
      </c>
      <c r="G331" s="222" t="s">
        <v>170</v>
      </c>
      <c r="H331" s="223">
        <v>324.14999999999998</v>
      </c>
      <c r="I331" s="224"/>
      <c r="J331" s="225">
        <f>ROUND(I331*H331,2)</f>
        <v>0</v>
      </c>
      <c r="K331" s="226"/>
      <c r="L331" s="44"/>
      <c r="M331" s="227" t="s">
        <v>1</v>
      </c>
      <c r="N331" s="228" t="s">
        <v>42</v>
      </c>
      <c r="O331" s="91"/>
      <c r="P331" s="229">
        <f>O331*H331</f>
        <v>0</v>
      </c>
      <c r="Q331" s="229">
        <v>0.00088000000000000003</v>
      </c>
      <c r="R331" s="229">
        <f>Q331*H331</f>
        <v>0.28525200000000001</v>
      </c>
      <c r="S331" s="229">
        <v>0</v>
      </c>
      <c r="T331" s="230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31" t="s">
        <v>162</v>
      </c>
      <c r="AT331" s="231" t="s">
        <v>158</v>
      </c>
      <c r="AU331" s="231" t="s">
        <v>87</v>
      </c>
      <c r="AY331" s="17" t="s">
        <v>156</v>
      </c>
      <c r="BE331" s="232">
        <f>IF(N331="základní",J331,0)</f>
        <v>0</v>
      </c>
      <c r="BF331" s="232">
        <f>IF(N331="snížená",J331,0)</f>
        <v>0</v>
      </c>
      <c r="BG331" s="232">
        <f>IF(N331="zákl. přenesená",J331,0)</f>
        <v>0</v>
      </c>
      <c r="BH331" s="232">
        <f>IF(N331="sníž. přenesená",J331,0)</f>
        <v>0</v>
      </c>
      <c r="BI331" s="232">
        <f>IF(N331="nulová",J331,0)</f>
        <v>0</v>
      </c>
      <c r="BJ331" s="17" t="s">
        <v>85</v>
      </c>
      <c r="BK331" s="232">
        <f>ROUND(I331*H331,2)</f>
        <v>0</v>
      </c>
      <c r="BL331" s="17" t="s">
        <v>162</v>
      </c>
      <c r="BM331" s="231" t="s">
        <v>464</v>
      </c>
    </row>
    <row r="332" s="14" customFormat="1">
      <c r="A332" s="14"/>
      <c r="B332" s="245"/>
      <c r="C332" s="246"/>
      <c r="D332" s="235" t="s">
        <v>172</v>
      </c>
      <c r="E332" s="247" t="s">
        <v>1</v>
      </c>
      <c r="F332" s="248" t="s">
        <v>439</v>
      </c>
      <c r="G332" s="246"/>
      <c r="H332" s="247" t="s">
        <v>1</v>
      </c>
      <c r="I332" s="249"/>
      <c r="J332" s="246"/>
      <c r="K332" s="246"/>
      <c r="L332" s="250"/>
      <c r="M332" s="251"/>
      <c r="N332" s="252"/>
      <c r="O332" s="252"/>
      <c r="P332" s="252"/>
      <c r="Q332" s="252"/>
      <c r="R332" s="252"/>
      <c r="S332" s="252"/>
      <c r="T332" s="253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4" t="s">
        <v>172</v>
      </c>
      <c r="AU332" s="254" t="s">
        <v>87</v>
      </c>
      <c r="AV332" s="14" t="s">
        <v>85</v>
      </c>
      <c r="AW332" s="14" t="s">
        <v>34</v>
      </c>
      <c r="AX332" s="14" t="s">
        <v>77</v>
      </c>
      <c r="AY332" s="254" t="s">
        <v>156</v>
      </c>
    </row>
    <row r="333" s="13" customFormat="1">
      <c r="A333" s="13"/>
      <c r="B333" s="233"/>
      <c r="C333" s="234"/>
      <c r="D333" s="235" t="s">
        <v>172</v>
      </c>
      <c r="E333" s="236" t="s">
        <v>1</v>
      </c>
      <c r="F333" s="237" t="s">
        <v>451</v>
      </c>
      <c r="G333" s="234"/>
      <c r="H333" s="238">
        <v>149.46000000000001</v>
      </c>
      <c r="I333" s="239"/>
      <c r="J333" s="234"/>
      <c r="K333" s="234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172</v>
      </c>
      <c r="AU333" s="244" t="s">
        <v>87</v>
      </c>
      <c r="AV333" s="13" t="s">
        <v>87</v>
      </c>
      <c r="AW333" s="13" t="s">
        <v>34</v>
      </c>
      <c r="AX333" s="13" t="s">
        <v>77</v>
      </c>
      <c r="AY333" s="244" t="s">
        <v>156</v>
      </c>
    </row>
    <row r="334" s="14" customFormat="1">
      <c r="A334" s="14"/>
      <c r="B334" s="245"/>
      <c r="C334" s="246"/>
      <c r="D334" s="235" t="s">
        <v>172</v>
      </c>
      <c r="E334" s="247" t="s">
        <v>1</v>
      </c>
      <c r="F334" s="248" t="s">
        <v>441</v>
      </c>
      <c r="G334" s="246"/>
      <c r="H334" s="247" t="s">
        <v>1</v>
      </c>
      <c r="I334" s="249"/>
      <c r="J334" s="246"/>
      <c r="K334" s="246"/>
      <c r="L334" s="250"/>
      <c r="M334" s="251"/>
      <c r="N334" s="252"/>
      <c r="O334" s="252"/>
      <c r="P334" s="252"/>
      <c r="Q334" s="252"/>
      <c r="R334" s="252"/>
      <c r="S334" s="252"/>
      <c r="T334" s="25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4" t="s">
        <v>172</v>
      </c>
      <c r="AU334" s="254" t="s">
        <v>87</v>
      </c>
      <c r="AV334" s="14" t="s">
        <v>85</v>
      </c>
      <c r="AW334" s="14" t="s">
        <v>34</v>
      </c>
      <c r="AX334" s="14" t="s">
        <v>77</v>
      </c>
      <c r="AY334" s="254" t="s">
        <v>156</v>
      </c>
    </row>
    <row r="335" s="13" customFormat="1">
      <c r="A335" s="13"/>
      <c r="B335" s="233"/>
      <c r="C335" s="234"/>
      <c r="D335" s="235" t="s">
        <v>172</v>
      </c>
      <c r="E335" s="236" t="s">
        <v>1</v>
      </c>
      <c r="F335" s="237" t="s">
        <v>452</v>
      </c>
      <c r="G335" s="234"/>
      <c r="H335" s="238">
        <v>157.80000000000001</v>
      </c>
      <c r="I335" s="239"/>
      <c r="J335" s="234"/>
      <c r="K335" s="234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172</v>
      </c>
      <c r="AU335" s="244" t="s">
        <v>87</v>
      </c>
      <c r="AV335" s="13" t="s">
        <v>87</v>
      </c>
      <c r="AW335" s="13" t="s">
        <v>34</v>
      </c>
      <c r="AX335" s="13" t="s">
        <v>77</v>
      </c>
      <c r="AY335" s="244" t="s">
        <v>156</v>
      </c>
    </row>
    <row r="336" s="14" customFormat="1">
      <c r="A336" s="14"/>
      <c r="B336" s="245"/>
      <c r="C336" s="246"/>
      <c r="D336" s="235" t="s">
        <v>172</v>
      </c>
      <c r="E336" s="247" t="s">
        <v>1</v>
      </c>
      <c r="F336" s="248" t="s">
        <v>443</v>
      </c>
      <c r="G336" s="246"/>
      <c r="H336" s="247" t="s">
        <v>1</v>
      </c>
      <c r="I336" s="249"/>
      <c r="J336" s="246"/>
      <c r="K336" s="246"/>
      <c r="L336" s="250"/>
      <c r="M336" s="251"/>
      <c r="N336" s="252"/>
      <c r="O336" s="252"/>
      <c r="P336" s="252"/>
      <c r="Q336" s="252"/>
      <c r="R336" s="252"/>
      <c r="S336" s="252"/>
      <c r="T336" s="253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4" t="s">
        <v>172</v>
      </c>
      <c r="AU336" s="254" t="s">
        <v>87</v>
      </c>
      <c r="AV336" s="14" t="s">
        <v>85</v>
      </c>
      <c r="AW336" s="14" t="s">
        <v>34</v>
      </c>
      <c r="AX336" s="14" t="s">
        <v>77</v>
      </c>
      <c r="AY336" s="254" t="s">
        <v>156</v>
      </c>
    </row>
    <row r="337" s="13" customFormat="1">
      <c r="A337" s="13"/>
      <c r="B337" s="233"/>
      <c r="C337" s="234"/>
      <c r="D337" s="235" t="s">
        <v>172</v>
      </c>
      <c r="E337" s="236" t="s">
        <v>1</v>
      </c>
      <c r="F337" s="237" t="s">
        <v>453</v>
      </c>
      <c r="G337" s="234"/>
      <c r="H337" s="238">
        <v>8.7599999999999998</v>
      </c>
      <c r="I337" s="239"/>
      <c r="J337" s="234"/>
      <c r="K337" s="234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172</v>
      </c>
      <c r="AU337" s="244" t="s">
        <v>87</v>
      </c>
      <c r="AV337" s="13" t="s">
        <v>87</v>
      </c>
      <c r="AW337" s="13" t="s">
        <v>34</v>
      </c>
      <c r="AX337" s="13" t="s">
        <v>77</v>
      </c>
      <c r="AY337" s="244" t="s">
        <v>156</v>
      </c>
    </row>
    <row r="338" s="14" customFormat="1">
      <c r="A338" s="14"/>
      <c r="B338" s="245"/>
      <c r="C338" s="246"/>
      <c r="D338" s="235" t="s">
        <v>172</v>
      </c>
      <c r="E338" s="247" t="s">
        <v>1</v>
      </c>
      <c r="F338" s="248" t="s">
        <v>445</v>
      </c>
      <c r="G338" s="246"/>
      <c r="H338" s="247" t="s">
        <v>1</v>
      </c>
      <c r="I338" s="249"/>
      <c r="J338" s="246"/>
      <c r="K338" s="246"/>
      <c r="L338" s="250"/>
      <c r="M338" s="251"/>
      <c r="N338" s="252"/>
      <c r="O338" s="252"/>
      <c r="P338" s="252"/>
      <c r="Q338" s="252"/>
      <c r="R338" s="252"/>
      <c r="S338" s="252"/>
      <c r="T338" s="253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4" t="s">
        <v>172</v>
      </c>
      <c r="AU338" s="254" t="s">
        <v>87</v>
      </c>
      <c r="AV338" s="14" t="s">
        <v>85</v>
      </c>
      <c r="AW338" s="14" t="s">
        <v>34</v>
      </c>
      <c r="AX338" s="14" t="s">
        <v>77</v>
      </c>
      <c r="AY338" s="254" t="s">
        <v>156</v>
      </c>
    </row>
    <row r="339" s="13" customFormat="1">
      <c r="A339" s="13"/>
      <c r="B339" s="233"/>
      <c r="C339" s="234"/>
      <c r="D339" s="235" t="s">
        <v>172</v>
      </c>
      <c r="E339" s="236" t="s">
        <v>1</v>
      </c>
      <c r="F339" s="237" t="s">
        <v>454</v>
      </c>
      <c r="G339" s="234"/>
      <c r="H339" s="238">
        <v>8.1300000000000008</v>
      </c>
      <c r="I339" s="239"/>
      <c r="J339" s="234"/>
      <c r="K339" s="234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172</v>
      </c>
      <c r="AU339" s="244" t="s">
        <v>87</v>
      </c>
      <c r="AV339" s="13" t="s">
        <v>87</v>
      </c>
      <c r="AW339" s="13" t="s">
        <v>34</v>
      </c>
      <c r="AX339" s="13" t="s">
        <v>77</v>
      </c>
      <c r="AY339" s="244" t="s">
        <v>156</v>
      </c>
    </row>
    <row r="340" s="2" customFormat="1" ht="37.8" customHeight="1">
      <c r="A340" s="38"/>
      <c r="B340" s="39"/>
      <c r="C340" s="219" t="s">
        <v>465</v>
      </c>
      <c r="D340" s="219" t="s">
        <v>158</v>
      </c>
      <c r="E340" s="220" t="s">
        <v>466</v>
      </c>
      <c r="F340" s="221" t="s">
        <v>467</v>
      </c>
      <c r="G340" s="222" t="s">
        <v>170</v>
      </c>
      <c r="H340" s="223">
        <v>324.14999999999998</v>
      </c>
      <c r="I340" s="224"/>
      <c r="J340" s="225">
        <f>ROUND(I340*H340,2)</f>
        <v>0</v>
      </c>
      <c r="K340" s="226"/>
      <c r="L340" s="44"/>
      <c r="M340" s="227" t="s">
        <v>1</v>
      </c>
      <c r="N340" s="228" t="s">
        <v>42</v>
      </c>
      <c r="O340" s="91"/>
      <c r="P340" s="229">
        <f>O340*H340</f>
        <v>0</v>
      </c>
      <c r="Q340" s="229">
        <v>0</v>
      </c>
      <c r="R340" s="229">
        <f>Q340*H340</f>
        <v>0</v>
      </c>
      <c r="S340" s="229">
        <v>0</v>
      </c>
      <c r="T340" s="230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31" t="s">
        <v>162</v>
      </c>
      <c r="AT340" s="231" t="s">
        <v>158</v>
      </c>
      <c r="AU340" s="231" t="s">
        <v>87</v>
      </c>
      <c r="AY340" s="17" t="s">
        <v>156</v>
      </c>
      <c r="BE340" s="232">
        <f>IF(N340="základní",J340,0)</f>
        <v>0</v>
      </c>
      <c r="BF340" s="232">
        <f>IF(N340="snížená",J340,0)</f>
        <v>0</v>
      </c>
      <c r="BG340" s="232">
        <f>IF(N340="zákl. přenesená",J340,0)</f>
        <v>0</v>
      </c>
      <c r="BH340" s="232">
        <f>IF(N340="sníž. přenesená",J340,0)</f>
        <v>0</v>
      </c>
      <c r="BI340" s="232">
        <f>IF(N340="nulová",J340,0)</f>
        <v>0</v>
      </c>
      <c r="BJ340" s="17" t="s">
        <v>85</v>
      </c>
      <c r="BK340" s="232">
        <f>ROUND(I340*H340,2)</f>
        <v>0</v>
      </c>
      <c r="BL340" s="17" t="s">
        <v>162</v>
      </c>
      <c r="BM340" s="231" t="s">
        <v>468</v>
      </c>
    </row>
    <row r="341" s="14" customFormat="1">
      <c r="A341" s="14"/>
      <c r="B341" s="245"/>
      <c r="C341" s="246"/>
      <c r="D341" s="235" t="s">
        <v>172</v>
      </c>
      <c r="E341" s="247" t="s">
        <v>1</v>
      </c>
      <c r="F341" s="248" t="s">
        <v>459</v>
      </c>
      <c r="G341" s="246"/>
      <c r="H341" s="247" t="s">
        <v>1</v>
      </c>
      <c r="I341" s="249"/>
      <c r="J341" s="246"/>
      <c r="K341" s="246"/>
      <c r="L341" s="250"/>
      <c r="M341" s="251"/>
      <c r="N341" s="252"/>
      <c r="O341" s="252"/>
      <c r="P341" s="252"/>
      <c r="Q341" s="252"/>
      <c r="R341" s="252"/>
      <c r="S341" s="252"/>
      <c r="T341" s="253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4" t="s">
        <v>172</v>
      </c>
      <c r="AU341" s="254" t="s">
        <v>87</v>
      </c>
      <c r="AV341" s="14" t="s">
        <v>85</v>
      </c>
      <c r="AW341" s="14" t="s">
        <v>34</v>
      </c>
      <c r="AX341" s="14" t="s">
        <v>77</v>
      </c>
      <c r="AY341" s="254" t="s">
        <v>156</v>
      </c>
    </row>
    <row r="342" s="13" customFormat="1">
      <c r="A342" s="13"/>
      <c r="B342" s="233"/>
      <c r="C342" s="234"/>
      <c r="D342" s="235" t="s">
        <v>172</v>
      </c>
      <c r="E342" s="236" t="s">
        <v>1</v>
      </c>
      <c r="F342" s="237" t="s">
        <v>469</v>
      </c>
      <c r="G342" s="234"/>
      <c r="H342" s="238">
        <v>324.14999999999998</v>
      </c>
      <c r="I342" s="239"/>
      <c r="J342" s="234"/>
      <c r="K342" s="234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172</v>
      </c>
      <c r="AU342" s="244" t="s">
        <v>87</v>
      </c>
      <c r="AV342" s="13" t="s">
        <v>87</v>
      </c>
      <c r="AW342" s="13" t="s">
        <v>34</v>
      </c>
      <c r="AX342" s="13" t="s">
        <v>77</v>
      </c>
      <c r="AY342" s="244" t="s">
        <v>156</v>
      </c>
    </row>
    <row r="343" s="2" customFormat="1" ht="78" customHeight="1">
      <c r="A343" s="38"/>
      <c r="B343" s="39"/>
      <c r="C343" s="219" t="s">
        <v>470</v>
      </c>
      <c r="D343" s="219" t="s">
        <v>158</v>
      </c>
      <c r="E343" s="220" t="s">
        <v>471</v>
      </c>
      <c r="F343" s="221" t="s">
        <v>472</v>
      </c>
      <c r="G343" s="222" t="s">
        <v>216</v>
      </c>
      <c r="H343" s="223">
        <v>10.961</v>
      </c>
      <c r="I343" s="224"/>
      <c r="J343" s="225">
        <f>ROUND(I343*H343,2)</f>
        <v>0</v>
      </c>
      <c r="K343" s="226"/>
      <c r="L343" s="44"/>
      <c r="M343" s="227" t="s">
        <v>1</v>
      </c>
      <c r="N343" s="228" t="s">
        <v>42</v>
      </c>
      <c r="O343" s="91"/>
      <c r="P343" s="229">
        <f>O343*H343</f>
        <v>0</v>
      </c>
      <c r="Q343" s="229">
        <v>1.05555</v>
      </c>
      <c r="R343" s="229">
        <f>Q343*H343</f>
        <v>11.56988355</v>
      </c>
      <c r="S343" s="229">
        <v>0</v>
      </c>
      <c r="T343" s="230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31" t="s">
        <v>162</v>
      </c>
      <c r="AT343" s="231" t="s">
        <v>158</v>
      </c>
      <c r="AU343" s="231" t="s">
        <v>87</v>
      </c>
      <c r="AY343" s="17" t="s">
        <v>156</v>
      </c>
      <c r="BE343" s="232">
        <f>IF(N343="základní",J343,0)</f>
        <v>0</v>
      </c>
      <c r="BF343" s="232">
        <f>IF(N343="snížená",J343,0)</f>
        <v>0</v>
      </c>
      <c r="BG343" s="232">
        <f>IF(N343="zákl. přenesená",J343,0)</f>
        <v>0</v>
      </c>
      <c r="BH343" s="232">
        <f>IF(N343="sníž. přenesená",J343,0)</f>
        <v>0</v>
      </c>
      <c r="BI343" s="232">
        <f>IF(N343="nulová",J343,0)</f>
        <v>0</v>
      </c>
      <c r="BJ343" s="17" t="s">
        <v>85</v>
      </c>
      <c r="BK343" s="232">
        <f>ROUND(I343*H343,2)</f>
        <v>0</v>
      </c>
      <c r="BL343" s="17" t="s">
        <v>162</v>
      </c>
      <c r="BM343" s="231" t="s">
        <v>473</v>
      </c>
    </row>
    <row r="344" s="14" customFormat="1">
      <c r="A344" s="14"/>
      <c r="B344" s="245"/>
      <c r="C344" s="246"/>
      <c r="D344" s="235" t="s">
        <v>172</v>
      </c>
      <c r="E344" s="247" t="s">
        <v>1</v>
      </c>
      <c r="F344" s="248" t="s">
        <v>439</v>
      </c>
      <c r="G344" s="246"/>
      <c r="H344" s="247" t="s">
        <v>1</v>
      </c>
      <c r="I344" s="249"/>
      <c r="J344" s="246"/>
      <c r="K344" s="246"/>
      <c r="L344" s="250"/>
      <c r="M344" s="251"/>
      <c r="N344" s="252"/>
      <c r="O344" s="252"/>
      <c r="P344" s="252"/>
      <c r="Q344" s="252"/>
      <c r="R344" s="252"/>
      <c r="S344" s="252"/>
      <c r="T344" s="25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4" t="s">
        <v>172</v>
      </c>
      <c r="AU344" s="254" t="s">
        <v>87</v>
      </c>
      <c r="AV344" s="14" t="s">
        <v>85</v>
      </c>
      <c r="AW344" s="14" t="s">
        <v>34</v>
      </c>
      <c r="AX344" s="14" t="s">
        <v>77</v>
      </c>
      <c r="AY344" s="254" t="s">
        <v>156</v>
      </c>
    </row>
    <row r="345" s="13" customFormat="1">
      <c r="A345" s="13"/>
      <c r="B345" s="233"/>
      <c r="C345" s="234"/>
      <c r="D345" s="235" t="s">
        <v>172</v>
      </c>
      <c r="E345" s="236" t="s">
        <v>1</v>
      </c>
      <c r="F345" s="237" t="s">
        <v>474</v>
      </c>
      <c r="G345" s="234"/>
      <c r="H345" s="238">
        <v>5.1239999999999997</v>
      </c>
      <c r="I345" s="239"/>
      <c r="J345" s="234"/>
      <c r="K345" s="234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172</v>
      </c>
      <c r="AU345" s="244" t="s">
        <v>87</v>
      </c>
      <c r="AV345" s="13" t="s">
        <v>87</v>
      </c>
      <c r="AW345" s="13" t="s">
        <v>34</v>
      </c>
      <c r="AX345" s="13" t="s">
        <v>77</v>
      </c>
      <c r="AY345" s="244" t="s">
        <v>156</v>
      </c>
    </row>
    <row r="346" s="14" customFormat="1">
      <c r="A346" s="14"/>
      <c r="B346" s="245"/>
      <c r="C346" s="246"/>
      <c r="D346" s="235" t="s">
        <v>172</v>
      </c>
      <c r="E346" s="247" t="s">
        <v>1</v>
      </c>
      <c r="F346" s="248" t="s">
        <v>441</v>
      </c>
      <c r="G346" s="246"/>
      <c r="H346" s="247" t="s">
        <v>1</v>
      </c>
      <c r="I346" s="249"/>
      <c r="J346" s="246"/>
      <c r="K346" s="246"/>
      <c r="L346" s="250"/>
      <c r="M346" s="251"/>
      <c r="N346" s="252"/>
      <c r="O346" s="252"/>
      <c r="P346" s="252"/>
      <c r="Q346" s="252"/>
      <c r="R346" s="252"/>
      <c r="S346" s="252"/>
      <c r="T346" s="253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4" t="s">
        <v>172</v>
      </c>
      <c r="AU346" s="254" t="s">
        <v>87</v>
      </c>
      <c r="AV346" s="14" t="s">
        <v>85</v>
      </c>
      <c r="AW346" s="14" t="s">
        <v>34</v>
      </c>
      <c r="AX346" s="14" t="s">
        <v>77</v>
      </c>
      <c r="AY346" s="254" t="s">
        <v>156</v>
      </c>
    </row>
    <row r="347" s="13" customFormat="1">
      <c r="A347" s="13"/>
      <c r="B347" s="233"/>
      <c r="C347" s="234"/>
      <c r="D347" s="235" t="s">
        <v>172</v>
      </c>
      <c r="E347" s="236" t="s">
        <v>1</v>
      </c>
      <c r="F347" s="237" t="s">
        <v>475</v>
      </c>
      <c r="G347" s="234"/>
      <c r="H347" s="238">
        <v>5.2640000000000002</v>
      </c>
      <c r="I347" s="239"/>
      <c r="J347" s="234"/>
      <c r="K347" s="234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172</v>
      </c>
      <c r="AU347" s="244" t="s">
        <v>87</v>
      </c>
      <c r="AV347" s="13" t="s">
        <v>87</v>
      </c>
      <c r="AW347" s="13" t="s">
        <v>34</v>
      </c>
      <c r="AX347" s="13" t="s">
        <v>77</v>
      </c>
      <c r="AY347" s="244" t="s">
        <v>156</v>
      </c>
    </row>
    <row r="348" s="14" customFormat="1">
      <c r="A348" s="14"/>
      <c r="B348" s="245"/>
      <c r="C348" s="246"/>
      <c r="D348" s="235" t="s">
        <v>172</v>
      </c>
      <c r="E348" s="247" t="s">
        <v>1</v>
      </c>
      <c r="F348" s="248" t="s">
        <v>443</v>
      </c>
      <c r="G348" s="246"/>
      <c r="H348" s="247" t="s">
        <v>1</v>
      </c>
      <c r="I348" s="249"/>
      <c r="J348" s="246"/>
      <c r="K348" s="246"/>
      <c r="L348" s="250"/>
      <c r="M348" s="251"/>
      <c r="N348" s="252"/>
      <c r="O348" s="252"/>
      <c r="P348" s="252"/>
      <c r="Q348" s="252"/>
      <c r="R348" s="252"/>
      <c r="S348" s="252"/>
      <c r="T348" s="253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4" t="s">
        <v>172</v>
      </c>
      <c r="AU348" s="254" t="s">
        <v>87</v>
      </c>
      <c r="AV348" s="14" t="s">
        <v>85</v>
      </c>
      <c r="AW348" s="14" t="s">
        <v>34</v>
      </c>
      <c r="AX348" s="14" t="s">
        <v>77</v>
      </c>
      <c r="AY348" s="254" t="s">
        <v>156</v>
      </c>
    </row>
    <row r="349" s="13" customFormat="1">
      <c r="A349" s="13"/>
      <c r="B349" s="233"/>
      <c r="C349" s="234"/>
      <c r="D349" s="235" t="s">
        <v>172</v>
      </c>
      <c r="E349" s="236" t="s">
        <v>1</v>
      </c>
      <c r="F349" s="237" t="s">
        <v>476</v>
      </c>
      <c r="G349" s="234"/>
      <c r="H349" s="238">
        <v>0.36499999999999999</v>
      </c>
      <c r="I349" s="239"/>
      <c r="J349" s="234"/>
      <c r="K349" s="234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172</v>
      </c>
      <c r="AU349" s="244" t="s">
        <v>87</v>
      </c>
      <c r="AV349" s="13" t="s">
        <v>87</v>
      </c>
      <c r="AW349" s="13" t="s">
        <v>34</v>
      </c>
      <c r="AX349" s="13" t="s">
        <v>77</v>
      </c>
      <c r="AY349" s="244" t="s">
        <v>156</v>
      </c>
    </row>
    <row r="350" s="14" customFormat="1">
      <c r="A350" s="14"/>
      <c r="B350" s="245"/>
      <c r="C350" s="246"/>
      <c r="D350" s="235" t="s">
        <v>172</v>
      </c>
      <c r="E350" s="247" t="s">
        <v>1</v>
      </c>
      <c r="F350" s="248" t="s">
        <v>445</v>
      </c>
      <c r="G350" s="246"/>
      <c r="H350" s="247" t="s">
        <v>1</v>
      </c>
      <c r="I350" s="249"/>
      <c r="J350" s="246"/>
      <c r="K350" s="246"/>
      <c r="L350" s="250"/>
      <c r="M350" s="251"/>
      <c r="N350" s="252"/>
      <c r="O350" s="252"/>
      <c r="P350" s="252"/>
      <c r="Q350" s="252"/>
      <c r="R350" s="252"/>
      <c r="S350" s="252"/>
      <c r="T350" s="253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4" t="s">
        <v>172</v>
      </c>
      <c r="AU350" s="254" t="s">
        <v>87</v>
      </c>
      <c r="AV350" s="14" t="s">
        <v>85</v>
      </c>
      <c r="AW350" s="14" t="s">
        <v>34</v>
      </c>
      <c r="AX350" s="14" t="s">
        <v>77</v>
      </c>
      <c r="AY350" s="254" t="s">
        <v>156</v>
      </c>
    </row>
    <row r="351" s="13" customFormat="1">
      <c r="A351" s="13"/>
      <c r="B351" s="233"/>
      <c r="C351" s="234"/>
      <c r="D351" s="235" t="s">
        <v>172</v>
      </c>
      <c r="E351" s="236" t="s">
        <v>1</v>
      </c>
      <c r="F351" s="237" t="s">
        <v>477</v>
      </c>
      <c r="G351" s="234"/>
      <c r="H351" s="238">
        <v>0.20799999999999999</v>
      </c>
      <c r="I351" s="239"/>
      <c r="J351" s="234"/>
      <c r="K351" s="234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172</v>
      </c>
      <c r="AU351" s="244" t="s">
        <v>87</v>
      </c>
      <c r="AV351" s="13" t="s">
        <v>87</v>
      </c>
      <c r="AW351" s="13" t="s">
        <v>34</v>
      </c>
      <c r="AX351" s="13" t="s">
        <v>77</v>
      </c>
      <c r="AY351" s="244" t="s">
        <v>156</v>
      </c>
    </row>
    <row r="352" s="2" customFormat="1" ht="24.15" customHeight="1">
      <c r="A352" s="38"/>
      <c r="B352" s="39"/>
      <c r="C352" s="255" t="s">
        <v>478</v>
      </c>
      <c r="D352" s="255" t="s">
        <v>332</v>
      </c>
      <c r="E352" s="256" t="s">
        <v>479</v>
      </c>
      <c r="F352" s="257" t="s">
        <v>480</v>
      </c>
      <c r="G352" s="258" t="s">
        <v>161</v>
      </c>
      <c r="H352" s="259">
        <v>5</v>
      </c>
      <c r="I352" s="260"/>
      <c r="J352" s="261">
        <f>ROUND(I352*H352,2)</f>
        <v>0</v>
      </c>
      <c r="K352" s="262"/>
      <c r="L352" s="263"/>
      <c r="M352" s="264" t="s">
        <v>1</v>
      </c>
      <c r="N352" s="265" t="s">
        <v>42</v>
      </c>
      <c r="O352" s="91"/>
      <c r="P352" s="229">
        <f>O352*H352</f>
        <v>0</v>
      </c>
      <c r="Q352" s="229">
        <v>0.0141</v>
      </c>
      <c r="R352" s="229">
        <f>Q352*H352</f>
        <v>0.070499999999999993</v>
      </c>
      <c r="S352" s="229">
        <v>0</v>
      </c>
      <c r="T352" s="230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31" t="s">
        <v>205</v>
      </c>
      <c r="AT352" s="231" t="s">
        <v>332</v>
      </c>
      <c r="AU352" s="231" t="s">
        <v>87</v>
      </c>
      <c r="AY352" s="17" t="s">
        <v>156</v>
      </c>
      <c r="BE352" s="232">
        <f>IF(N352="základní",J352,0)</f>
        <v>0</v>
      </c>
      <c r="BF352" s="232">
        <f>IF(N352="snížená",J352,0)</f>
        <v>0</v>
      </c>
      <c r="BG352" s="232">
        <f>IF(N352="zákl. přenesená",J352,0)</f>
        <v>0</v>
      </c>
      <c r="BH352" s="232">
        <f>IF(N352="sníž. přenesená",J352,0)</f>
        <v>0</v>
      </c>
      <c r="BI352" s="232">
        <f>IF(N352="nulová",J352,0)</f>
        <v>0</v>
      </c>
      <c r="BJ352" s="17" t="s">
        <v>85</v>
      </c>
      <c r="BK352" s="232">
        <f>ROUND(I352*H352,2)</f>
        <v>0</v>
      </c>
      <c r="BL352" s="17" t="s">
        <v>162</v>
      </c>
      <c r="BM352" s="231" t="s">
        <v>481</v>
      </c>
    </row>
    <row r="353" s="2" customFormat="1" ht="55.5" customHeight="1">
      <c r="A353" s="38"/>
      <c r="B353" s="39"/>
      <c r="C353" s="219" t="s">
        <v>482</v>
      </c>
      <c r="D353" s="219" t="s">
        <v>158</v>
      </c>
      <c r="E353" s="220" t="s">
        <v>483</v>
      </c>
      <c r="F353" s="221" t="s">
        <v>484</v>
      </c>
      <c r="G353" s="222" t="s">
        <v>485</v>
      </c>
      <c r="H353" s="223">
        <v>10</v>
      </c>
      <c r="I353" s="224"/>
      <c r="J353" s="225">
        <f>ROUND(I353*H353,2)</f>
        <v>0</v>
      </c>
      <c r="K353" s="226"/>
      <c r="L353" s="44"/>
      <c r="M353" s="227" t="s">
        <v>1</v>
      </c>
      <c r="N353" s="228" t="s">
        <v>42</v>
      </c>
      <c r="O353" s="91"/>
      <c r="P353" s="229">
        <f>O353*H353</f>
        <v>0</v>
      </c>
      <c r="Q353" s="229">
        <v>0.03465</v>
      </c>
      <c r="R353" s="229">
        <f>Q353*H353</f>
        <v>0.34650000000000003</v>
      </c>
      <c r="S353" s="229">
        <v>0</v>
      </c>
      <c r="T353" s="230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31" t="s">
        <v>162</v>
      </c>
      <c r="AT353" s="231" t="s">
        <v>158</v>
      </c>
      <c r="AU353" s="231" t="s">
        <v>87</v>
      </c>
      <c r="AY353" s="17" t="s">
        <v>156</v>
      </c>
      <c r="BE353" s="232">
        <f>IF(N353="základní",J353,0)</f>
        <v>0</v>
      </c>
      <c r="BF353" s="232">
        <f>IF(N353="snížená",J353,0)</f>
        <v>0</v>
      </c>
      <c r="BG353" s="232">
        <f>IF(N353="zákl. přenesená",J353,0)</f>
        <v>0</v>
      </c>
      <c r="BH353" s="232">
        <f>IF(N353="sníž. přenesená",J353,0)</f>
        <v>0</v>
      </c>
      <c r="BI353" s="232">
        <f>IF(N353="nulová",J353,0)</f>
        <v>0</v>
      </c>
      <c r="BJ353" s="17" t="s">
        <v>85</v>
      </c>
      <c r="BK353" s="232">
        <f>ROUND(I353*H353,2)</f>
        <v>0</v>
      </c>
      <c r="BL353" s="17" t="s">
        <v>162</v>
      </c>
      <c r="BM353" s="231" t="s">
        <v>486</v>
      </c>
    </row>
    <row r="354" s="2" customFormat="1" ht="24.15" customHeight="1">
      <c r="A354" s="38"/>
      <c r="B354" s="39"/>
      <c r="C354" s="255" t="s">
        <v>487</v>
      </c>
      <c r="D354" s="255" t="s">
        <v>332</v>
      </c>
      <c r="E354" s="256" t="s">
        <v>488</v>
      </c>
      <c r="F354" s="257" t="s">
        <v>489</v>
      </c>
      <c r="G354" s="258" t="s">
        <v>161</v>
      </c>
      <c r="H354" s="259">
        <v>15</v>
      </c>
      <c r="I354" s="260"/>
      <c r="J354" s="261">
        <f>ROUND(I354*H354,2)</f>
        <v>0</v>
      </c>
      <c r="K354" s="262"/>
      <c r="L354" s="263"/>
      <c r="M354" s="264" t="s">
        <v>1</v>
      </c>
      <c r="N354" s="265" t="s">
        <v>42</v>
      </c>
      <c r="O354" s="91"/>
      <c r="P354" s="229">
        <f>O354*H354</f>
        <v>0</v>
      </c>
      <c r="Q354" s="229">
        <v>0.119</v>
      </c>
      <c r="R354" s="229">
        <f>Q354*H354</f>
        <v>1.7849999999999999</v>
      </c>
      <c r="S354" s="229">
        <v>0</v>
      </c>
      <c r="T354" s="230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31" t="s">
        <v>205</v>
      </c>
      <c r="AT354" s="231" t="s">
        <v>332</v>
      </c>
      <c r="AU354" s="231" t="s">
        <v>87</v>
      </c>
      <c r="AY354" s="17" t="s">
        <v>156</v>
      </c>
      <c r="BE354" s="232">
        <f>IF(N354="základní",J354,0)</f>
        <v>0</v>
      </c>
      <c r="BF354" s="232">
        <f>IF(N354="snížená",J354,0)</f>
        <v>0</v>
      </c>
      <c r="BG354" s="232">
        <f>IF(N354="zákl. přenesená",J354,0)</f>
        <v>0</v>
      </c>
      <c r="BH354" s="232">
        <f>IF(N354="sníž. přenesená",J354,0)</f>
        <v>0</v>
      </c>
      <c r="BI354" s="232">
        <f>IF(N354="nulová",J354,0)</f>
        <v>0</v>
      </c>
      <c r="BJ354" s="17" t="s">
        <v>85</v>
      </c>
      <c r="BK354" s="232">
        <f>ROUND(I354*H354,2)</f>
        <v>0</v>
      </c>
      <c r="BL354" s="17" t="s">
        <v>162</v>
      </c>
      <c r="BM354" s="231" t="s">
        <v>490</v>
      </c>
    </row>
    <row r="355" s="2" customFormat="1" ht="37.8" customHeight="1">
      <c r="A355" s="38"/>
      <c r="B355" s="39"/>
      <c r="C355" s="219" t="s">
        <v>491</v>
      </c>
      <c r="D355" s="219" t="s">
        <v>158</v>
      </c>
      <c r="E355" s="220" t="s">
        <v>492</v>
      </c>
      <c r="F355" s="221" t="s">
        <v>493</v>
      </c>
      <c r="G355" s="222" t="s">
        <v>170</v>
      </c>
      <c r="H355" s="223">
        <v>347</v>
      </c>
      <c r="I355" s="224"/>
      <c r="J355" s="225">
        <f>ROUND(I355*H355,2)</f>
        <v>0</v>
      </c>
      <c r="K355" s="226"/>
      <c r="L355" s="44"/>
      <c r="M355" s="227" t="s">
        <v>1</v>
      </c>
      <c r="N355" s="228" t="s">
        <v>42</v>
      </c>
      <c r="O355" s="91"/>
      <c r="P355" s="229">
        <f>O355*H355</f>
        <v>0</v>
      </c>
      <c r="Q355" s="229">
        <v>0</v>
      </c>
      <c r="R355" s="229">
        <f>Q355*H355</f>
        <v>0</v>
      </c>
      <c r="S355" s="229">
        <v>0</v>
      </c>
      <c r="T355" s="230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31" t="s">
        <v>162</v>
      </c>
      <c r="AT355" s="231" t="s">
        <v>158</v>
      </c>
      <c r="AU355" s="231" t="s">
        <v>87</v>
      </c>
      <c r="AY355" s="17" t="s">
        <v>156</v>
      </c>
      <c r="BE355" s="232">
        <f>IF(N355="základní",J355,0)</f>
        <v>0</v>
      </c>
      <c r="BF355" s="232">
        <f>IF(N355="snížená",J355,0)</f>
        <v>0</v>
      </c>
      <c r="BG355" s="232">
        <f>IF(N355="zákl. přenesená",J355,0)</f>
        <v>0</v>
      </c>
      <c r="BH355" s="232">
        <f>IF(N355="sníž. přenesená",J355,0)</f>
        <v>0</v>
      </c>
      <c r="BI355" s="232">
        <f>IF(N355="nulová",J355,0)</f>
        <v>0</v>
      </c>
      <c r="BJ355" s="17" t="s">
        <v>85</v>
      </c>
      <c r="BK355" s="232">
        <f>ROUND(I355*H355,2)</f>
        <v>0</v>
      </c>
      <c r="BL355" s="17" t="s">
        <v>162</v>
      </c>
      <c r="BM355" s="231" t="s">
        <v>494</v>
      </c>
    </row>
    <row r="356" s="13" customFormat="1">
      <c r="A356" s="13"/>
      <c r="B356" s="233"/>
      <c r="C356" s="234"/>
      <c r="D356" s="235" t="s">
        <v>172</v>
      </c>
      <c r="E356" s="236" t="s">
        <v>1</v>
      </c>
      <c r="F356" s="237" t="s">
        <v>495</v>
      </c>
      <c r="G356" s="234"/>
      <c r="H356" s="238">
        <v>347</v>
      </c>
      <c r="I356" s="239"/>
      <c r="J356" s="234"/>
      <c r="K356" s="234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172</v>
      </c>
      <c r="AU356" s="244" t="s">
        <v>87</v>
      </c>
      <c r="AV356" s="13" t="s">
        <v>87</v>
      </c>
      <c r="AW356" s="13" t="s">
        <v>34</v>
      </c>
      <c r="AX356" s="13" t="s">
        <v>77</v>
      </c>
      <c r="AY356" s="244" t="s">
        <v>156</v>
      </c>
    </row>
    <row r="357" s="2" customFormat="1" ht="16.5" customHeight="1">
      <c r="A357" s="38"/>
      <c r="B357" s="39"/>
      <c r="C357" s="255" t="s">
        <v>496</v>
      </c>
      <c r="D357" s="255" t="s">
        <v>332</v>
      </c>
      <c r="E357" s="256" t="s">
        <v>497</v>
      </c>
      <c r="F357" s="257" t="s">
        <v>498</v>
      </c>
      <c r="G357" s="258" t="s">
        <v>170</v>
      </c>
      <c r="H357" s="259">
        <v>381.69999999999999</v>
      </c>
      <c r="I357" s="260"/>
      <c r="J357" s="261">
        <f>ROUND(I357*H357,2)</f>
        <v>0</v>
      </c>
      <c r="K357" s="262"/>
      <c r="L357" s="263"/>
      <c r="M357" s="264" t="s">
        <v>1</v>
      </c>
      <c r="N357" s="265" t="s">
        <v>42</v>
      </c>
      <c r="O357" s="91"/>
      <c r="P357" s="229">
        <f>O357*H357</f>
        <v>0</v>
      </c>
      <c r="Q357" s="229">
        <v>0.0091000000000000004</v>
      </c>
      <c r="R357" s="229">
        <f>Q357*H357</f>
        <v>3.4734700000000003</v>
      </c>
      <c r="S357" s="229">
        <v>0</v>
      </c>
      <c r="T357" s="230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31" t="s">
        <v>205</v>
      </c>
      <c r="AT357" s="231" t="s">
        <v>332</v>
      </c>
      <c r="AU357" s="231" t="s">
        <v>87</v>
      </c>
      <c r="AY357" s="17" t="s">
        <v>156</v>
      </c>
      <c r="BE357" s="232">
        <f>IF(N357="základní",J357,0)</f>
        <v>0</v>
      </c>
      <c r="BF357" s="232">
        <f>IF(N357="snížená",J357,0)</f>
        <v>0</v>
      </c>
      <c r="BG357" s="232">
        <f>IF(N357="zákl. přenesená",J357,0)</f>
        <v>0</v>
      </c>
      <c r="BH357" s="232">
        <f>IF(N357="sníž. přenesená",J357,0)</f>
        <v>0</v>
      </c>
      <c r="BI357" s="232">
        <f>IF(N357="nulová",J357,0)</f>
        <v>0</v>
      </c>
      <c r="BJ357" s="17" t="s">
        <v>85</v>
      </c>
      <c r="BK357" s="232">
        <f>ROUND(I357*H357,2)</f>
        <v>0</v>
      </c>
      <c r="BL357" s="17" t="s">
        <v>162</v>
      </c>
      <c r="BM357" s="231" t="s">
        <v>499</v>
      </c>
    </row>
    <row r="358" s="13" customFormat="1">
      <c r="A358" s="13"/>
      <c r="B358" s="233"/>
      <c r="C358" s="234"/>
      <c r="D358" s="235" t="s">
        <v>172</v>
      </c>
      <c r="E358" s="234"/>
      <c r="F358" s="237" t="s">
        <v>500</v>
      </c>
      <c r="G358" s="234"/>
      <c r="H358" s="238">
        <v>381.69999999999999</v>
      </c>
      <c r="I358" s="239"/>
      <c r="J358" s="234"/>
      <c r="K358" s="234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172</v>
      </c>
      <c r="AU358" s="244" t="s">
        <v>87</v>
      </c>
      <c r="AV358" s="13" t="s">
        <v>87</v>
      </c>
      <c r="AW358" s="13" t="s">
        <v>4</v>
      </c>
      <c r="AX358" s="13" t="s">
        <v>85</v>
      </c>
      <c r="AY358" s="244" t="s">
        <v>156</v>
      </c>
    </row>
    <row r="359" s="12" customFormat="1" ht="22.8" customHeight="1">
      <c r="A359" s="12"/>
      <c r="B359" s="203"/>
      <c r="C359" s="204"/>
      <c r="D359" s="205" t="s">
        <v>76</v>
      </c>
      <c r="E359" s="217" t="s">
        <v>187</v>
      </c>
      <c r="F359" s="217" t="s">
        <v>501</v>
      </c>
      <c r="G359" s="204"/>
      <c r="H359" s="204"/>
      <c r="I359" s="207"/>
      <c r="J359" s="218">
        <f>BK359</f>
        <v>0</v>
      </c>
      <c r="K359" s="204"/>
      <c r="L359" s="209"/>
      <c r="M359" s="210"/>
      <c r="N359" s="211"/>
      <c r="O359" s="211"/>
      <c r="P359" s="212">
        <f>SUM(P360:P371)</f>
        <v>0</v>
      </c>
      <c r="Q359" s="211"/>
      <c r="R359" s="212">
        <f>SUM(R360:R371)</f>
        <v>9.6384499999999989</v>
      </c>
      <c r="S359" s="211"/>
      <c r="T359" s="213">
        <f>SUM(T360:T371)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4" t="s">
        <v>85</v>
      </c>
      <c r="AT359" s="215" t="s">
        <v>76</v>
      </c>
      <c r="AU359" s="215" t="s">
        <v>85</v>
      </c>
      <c r="AY359" s="214" t="s">
        <v>156</v>
      </c>
      <c r="BK359" s="216">
        <f>SUM(BK360:BK371)</f>
        <v>0</v>
      </c>
    </row>
    <row r="360" s="2" customFormat="1" ht="44.25" customHeight="1">
      <c r="A360" s="38"/>
      <c r="B360" s="39"/>
      <c r="C360" s="219" t="s">
        <v>502</v>
      </c>
      <c r="D360" s="219" t="s">
        <v>158</v>
      </c>
      <c r="E360" s="220" t="s">
        <v>503</v>
      </c>
      <c r="F360" s="221" t="s">
        <v>504</v>
      </c>
      <c r="G360" s="222" t="s">
        <v>170</v>
      </c>
      <c r="H360" s="223">
        <v>44.850000000000001</v>
      </c>
      <c r="I360" s="224"/>
      <c r="J360" s="225">
        <f>ROUND(I360*H360,2)</f>
        <v>0</v>
      </c>
      <c r="K360" s="226"/>
      <c r="L360" s="44"/>
      <c r="M360" s="227" t="s">
        <v>1</v>
      </c>
      <c r="N360" s="228" t="s">
        <v>42</v>
      </c>
      <c r="O360" s="91"/>
      <c r="P360" s="229">
        <f>O360*H360</f>
        <v>0</v>
      </c>
      <c r="Q360" s="229">
        <v>0</v>
      </c>
      <c r="R360" s="229">
        <f>Q360*H360</f>
        <v>0</v>
      </c>
      <c r="S360" s="229">
        <v>0</v>
      </c>
      <c r="T360" s="230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31" t="s">
        <v>162</v>
      </c>
      <c r="AT360" s="231" t="s">
        <v>158</v>
      </c>
      <c r="AU360" s="231" t="s">
        <v>87</v>
      </c>
      <c r="AY360" s="17" t="s">
        <v>156</v>
      </c>
      <c r="BE360" s="232">
        <f>IF(N360="základní",J360,0)</f>
        <v>0</v>
      </c>
      <c r="BF360" s="232">
        <f>IF(N360="snížená",J360,0)</f>
        <v>0</v>
      </c>
      <c r="BG360" s="232">
        <f>IF(N360="zákl. přenesená",J360,0)</f>
        <v>0</v>
      </c>
      <c r="BH360" s="232">
        <f>IF(N360="sníž. přenesená",J360,0)</f>
        <v>0</v>
      </c>
      <c r="BI360" s="232">
        <f>IF(N360="nulová",J360,0)</f>
        <v>0</v>
      </c>
      <c r="BJ360" s="17" t="s">
        <v>85</v>
      </c>
      <c r="BK360" s="232">
        <f>ROUND(I360*H360,2)</f>
        <v>0</v>
      </c>
      <c r="BL360" s="17" t="s">
        <v>162</v>
      </c>
      <c r="BM360" s="231" t="s">
        <v>505</v>
      </c>
    </row>
    <row r="361" s="13" customFormat="1">
      <c r="A361" s="13"/>
      <c r="B361" s="233"/>
      <c r="C361" s="234"/>
      <c r="D361" s="235" t="s">
        <v>172</v>
      </c>
      <c r="E361" s="236" t="s">
        <v>1</v>
      </c>
      <c r="F361" s="237" t="s">
        <v>506</v>
      </c>
      <c r="G361" s="234"/>
      <c r="H361" s="238">
        <v>44.850000000000001</v>
      </c>
      <c r="I361" s="239"/>
      <c r="J361" s="234"/>
      <c r="K361" s="234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172</v>
      </c>
      <c r="AU361" s="244" t="s">
        <v>87</v>
      </c>
      <c r="AV361" s="13" t="s">
        <v>87</v>
      </c>
      <c r="AW361" s="13" t="s">
        <v>34</v>
      </c>
      <c r="AX361" s="13" t="s">
        <v>77</v>
      </c>
      <c r="AY361" s="244" t="s">
        <v>156</v>
      </c>
    </row>
    <row r="362" s="2" customFormat="1" ht="33" customHeight="1">
      <c r="A362" s="38"/>
      <c r="B362" s="39"/>
      <c r="C362" s="219" t="s">
        <v>507</v>
      </c>
      <c r="D362" s="219" t="s">
        <v>158</v>
      </c>
      <c r="E362" s="220" t="s">
        <v>508</v>
      </c>
      <c r="F362" s="221" t="s">
        <v>509</v>
      </c>
      <c r="G362" s="222" t="s">
        <v>170</v>
      </c>
      <c r="H362" s="223">
        <v>43</v>
      </c>
      <c r="I362" s="224"/>
      <c r="J362" s="225">
        <f>ROUND(I362*H362,2)</f>
        <v>0</v>
      </c>
      <c r="K362" s="226"/>
      <c r="L362" s="44"/>
      <c r="M362" s="227" t="s">
        <v>1</v>
      </c>
      <c r="N362" s="228" t="s">
        <v>42</v>
      </c>
      <c r="O362" s="91"/>
      <c r="P362" s="229">
        <f>O362*H362</f>
        <v>0</v>
      </c>
      <c r="Q362" s="229">
        <v>0</v>
      </c>
      <c r="R362" s="229">
        <f>Q362*H362</f>
        <v>0</v>
      </c>
      <c r="S362" s="229">
        <v>0</v>
      </c>
      <c r="T362" s="230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31" t="s">
        <v>162</v>
      </c>
      <c r="AT362" s="231" t="s">
        <v>158</v>
      </c>
      <c r="AU362" s="231" t="s">
        <v>87</v>
      </c>
      <c r="AY362" s="17" t="s">
        <v>156</v>
      </c>
      <c r="BE362" s="232">
        <f>IF(N362="základní",J362,0)</f>
        <v>0</v>
      </c>
      <c r="BF362" s="232">
        <f>IF(N362="snížená",J362,0)</f>
        <v>0</v>
      </c>
      <c r="BG362" s="232">
        <f>IF(N362="zákl. přenesená",J362,0)</f>
        <v>0</v>
      </c>
      <c r="BH362" s="232">
        <f>IF(N362="sníž. přenesená",J362,0)</f>
        <v>0</v>
      </c>
      <c r="BI362" s="232">
        <f>IF(N362="nulová",J362,0)</f>
        <v>0</v>
      </c>
      <c r="BJ362" s="17" t="s">
        <v>85</v>
      </c>
      <c r="BK362" s="232">
        <f>ROUND(I362*H362,2)</f>
        <v>0</v>
      </c>
      <c r="BL362" s="17" t="s">
        <v>162</v>
      </c>
      <c r="BM362" s="231" t="s">
        <v>510</v>
      </c>
    </row>
    <row r="363" s="13" customFormat="1">
      <c r="A363" s="13"/>
      <c r="B363" s="233"/>
      <c r="C363" s="234"/>
      <c r="D363" s="235" t="s">
        <v>172</v>
      </c>
      <c r="E363" s="236" t="s">
        <v>1</v>
      </c>
      <c r="F363" s="237" t="s">
        <v>511</v>
      </c>
      <c r="G363" s="234"/>
      <c r="H363" s="238">
        <v>43</v>
      </c>
      <c r="I363" s="239"/>
      <c r="J363" s="234"/>
      <c r="K363" s="234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172</v>
      </c>
      <c r="AU363" s="244" t="s">
        <v>87</v>
      </c>
      <c r="AV363" s="13" t="s">
        <v>87</v>
      </c>
      <c r="AW363" s="13" t="s">
        <v>34</v>
      </c>
      <c r="AX363" s="13" t="s">
        <v>77</v>
      </c>
      <c r="AY363" s="244" t="s">
        <v>156</v>
      </c>
    </row>
    <row r="364" s="2" customFormat="1" ht="33" customHeight="1">
      <c r="A364" s="38"/>
      <c r="B364" s="39"/>
      <c r="C364" s="219" t="s">
        <v>512</v>
      </c>
      <c r="D364" s="219" t="s">
        <v>158</v>
      </c>
      <c r="E364" s="220" t="s">
        <v>513</v>
      </c>
      <c r="F364" s="221" t="s">
        <v>514</v>
      </c>
      <c r="G364" s="222" t="s">
        <v>170</v>
      </c>
      <c r="H364" s="223">
        <v>43</v>
      </c>
      <c r="I364" s="224"/>
      <c r="J364" s="225">
        <f>ROUND(I364*H364,2)</f>
        <v>0</v>
      </c>
      <c r="K364" s="226"/>
      <c r="L364" s="44"/>
      <c r="M364" s="227" t="s">
        <v>1</v>
      </c>
      <c r="N364" s="228" t="s">
        <v>42</v>
      </c>
      <c r="O364" s="91"/>
      <c r="P364" s="229">
        <f>O364*H364</f>
        <v>0</v>
      </c>
      <c r="Q364" s="229">
        <v>0</v>
      </c>
      <c r="R364" s="229">
        <f>Q364*H364</f>
        <v>0</v>
      </c>
      <c r="S364" s="229">
        <v>0</v>
      </c>
      <c r="T364" s="230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31" t="s">
        <v>162</v>
      </c>
      <c r="AT364" s="231" t="s">
        <v>158</v>
      </c>
      <c r="AU364" s="231" t="s">
        <v>87</v>
      </c>
      <c r="AY364" s="17" t="s">
        <v>156</v>
      </c>
      <c r="BE364" s="232">
        <f>IF(N364="základní",J364,0)</f>
        <v>0</v>
      </c>
      <c r="BF364" s="232">
        <f>IF(N364="snížená",J364,0)</f>
        <v>0</v>
      </c>
      <c r="BG364" s="232">
        <f>IF(N364="zákl. přenesená",J364,0)</f>
        <v>0</v>
      </c>
      <c r="BH364" s="232">
        <f>IF(N364="sníž. přenesená",J364,0)</f>
        <v>0</v>
      </c>
      <c r="BI364" s="232">
        <f>IF(N364="nulová",J364,0)</f>
        <v>0</v>
      </c>
      <c r="BJ364" s="17" t="s">
        <v>85</v>
      </c>
      <c r="BK364" s="232">
        <f>ROUND(I364*H364,2)</f>
        <v>0</v>
      </c>
      <c r="BL364" s="17" t="s">
        <v>162</v>
      </c>
      <c r="BM364" s="231" t="s">
        <v>515</v>
      </c>
    </row>
    <row r="365" s="13" customFormat="1">
      <c r="A365" s="13"/>
      <c r="B365" s="233"/>
      <c r="C365" s="234"/>
      <c r="D365" s="235" t="s">
        <v>172</v>
      </c>
      <c r="E365" s="236" t="s">
        <v>1</v>
      </c>
      <c r="F365" s="237" t="s">
        <v>511</v>
      </c>
      <c r="G365" s="234"/>
      <c r="H365" s="238">
        <v>43</v>
      </c>
      <c r="I365" s="239"/>
      <c r="J365" s="234"/>
      <c r="K365" s="234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172</v>
      </c>
      <c r="AU365" s="244" t="s">
        <v>87</v>
      </c>
      <c r="AV365" s="13" t="s">
        <v>87</v>
      </c>
      <c r="AW365" s="13" t="s">
        <v>34</v>
      </c>
      <c r="AX365" s="13" t="s">
        <v>77</v>
      </c>
      <c r="AY365" s="244" t="s">
        <v>156</v>
      </c>
    </row>
    <row r="366" s="2" customFormat="1" ht="33" customHeight="1">
      <c r="A366" s="38"/>
      <c r="B366" s="39"/>
      <c r="C366" s="219" t="s">
        <v>516</v>
      </c>
      <c r="D366" s="219" t="s">
        <v>158</v>
      </c>
      <c r="E366" s="220" t="s">
        <v>517</v>
      </c>
      <c r="F366" s="221" t="s">
        <v>518</v>
      </c>
      <c r="G366" s="222" t="s">
        <v>170</v>
      </c>
      <c r="H366" s="223">
        <v>219</v>
      </c>
      <c r="I366" s="224"/>
      <c r="J366" s="225">
        <f>ROUND(I366*H366,2)</f>
        <v>0</v>
      </c>
      <c r="K366" s="226"/>
      <c r="L366" s="44"/>
      <c r="M366" s="227" t="s">
        <v>1</v>
      </c>
      <c r="N366" s="228" t="s">
        <v>42</v>
      </c>
      <c r="O366" s="91"/>
      <c r="P366" s="229">
        <f>O366*H366</f>
        <v>0</v>
      </c>
      <c r="Q366" s="229">
        <v>0</v>
      </c>
      <c r="R366" s="229">
        <f>Q366*H366</f>
        <v>0</v>
      </c>
      <c r="S366" s="229">
        <v>0</v>
      </c>
      <c r="T366" s="230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31" t="s">
        <v>162</v>
      </c>
      <c r="AT366" s="231" t="s">
        <v>158</v>
      </c>
      <c r="AU366" s="231" t="s">
        <v>87</v>
      </c>
      <c r="AY366" s="17" t="s">
        <v>156</v>
      </c>
      <c r="BE366" s="232">
        <f>IF(N366="základní",J366,0)</f>
        <v>0</v>
      </c>
      <c r="BF366" s="232">
        <f>IF(N366="snížená",J366,0)</f>
        <v>0</v>
      </c>
      <c r="BG366" s="232">
        <f>IF(N366="zákl. přenesená",J366,0)</f>
        <v>0</v>
      </c>
      <c r="BH366" s="232">
        <f>IF(N366="sníž. přenesená",J366,0)</f>
        <v>0</v>
      </c>
      <c r="BI366" s="232">
        <f>IF(N366="nulová",J366,0)</f>
        <v>0</v>
      </c>
      <c r="BJ366" s="17" t="s">
        <v>85</v>
      </c>
      <c r="BK366" s="232">
        <f>ROUND(I366*H366,2)</f>
        <v>0</v>
      </c>
      <c r="BL366" s="17" t="s">
        <v>162</v>
      </c>
      <c r="BM366" s="231" t="s">
        <v>519</v>
      </c>
    </row>
    <row r="367" s="13" customFormat="1">
      <c r="A367" s="13"/>
      <c r="B367" s="233"/>
      <c r="C367" s="234"/>
      <c r="D367" s="235" t="s">
        <v>172</v>
      </c>
      <c r="E367" s="236" t="s">
        <v>1</v>
      </c>
      <c r="F367" s="237" t="s">
        <v>175</v>
      </c>
      <c r="G367" s="234"/>
      <c r="H367" s="238">
        <v>219</v>
      </c>
      <c r="I367" s="239"/>
      <c r="J367" s="234"/>
      <c r="K367" s="234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172</v>
      </c>
      <c r="AU367" s="244" t="s">
        <v>87</v>
      </c>
      <c r="AV367" s="13" t="s">
        <v>87</v>
      </c>
      <c r="AW367" s="13" t="s">
        <v>34</v>
      </c>
      <c r="AX367" s="13" t="s">
        <v>77</v>
      </c>
      <c r="AY367" s="244" t="s">
        <v>156</v>
      </c>
    </row>
    <row r="368" s="2" customFormat="1" ht="78" customHeight="1">
      <c r="A368" s="38"/>
      <c r="B368" s="39"/>
      <c r="C368" s="219" t="s">
        <v>520</v>
      </c>
      <c r="D368" s="219" t="s">
        <v>158</v>
      </c>
      <c r="E368" s="220" t="s">
        <v>521</v>
      </c>
      <c r="F368" s="221" t="s">
        <v>522</v>
      </c>
      <c r="G368" s="222" t="s">
        <v>170</v>
      </c>
      <c r="H368" s="223">
        <v>43</v>
      </c>
      <c r="I368" s="224"/>
      <c r="J368" s="225">
        <f>ROUND(I368*H368,2)</f>
        <v>0</v>
      </c>
      <c r="K368" s="226"/>
      <c r="L368" s="44"/>
      <c r="M368" s="227" t="s">
        <v>1</v>
      </c>
      <c r="N368" s="228" t="s">
        <v>42</v>
      </c>
      <c r="O368" s="91"/>
      <c r="P368" s="229">
        <f>O368*H368</f>
        <v>0</v>
      </c>
      <c r="Q368" s="229">
        <v>0.089219999999999994</v>
      </c>
      <c r="R368" s="229">
        <f>Q368*H368</f>
        <v>3.8364599999999998</v>
      </c>
      <c r="S368" s="229">
        <v>0</v>
      </c>
      <c r="T368" s="230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31" t="s">
        <v>162</v>
      </c>
      <c r="AT368" s="231" t="s">
        <v>158</v>
      </c>
      <c r="AU368" s="231" t="s">
        <v>87</v>
      </c>
      <c r="AY368" s="17" t="s">
        <v>156</v>
      </c>
      <c r="BE368" s="232">
        <f>IF(N368="základní",J368,0)</f>
        <v>0</v>
      </c>
      <c r="BF368" s="232">
        <f>IF(N368="snížená",J368,0)</f>
        <v>0</v>
      </c>
      <c r="BG368" s="232">
        <f>IF(N368="zákl. přenesená",J368,0)</f>
        <v>0</v>
      </c>
      <c r="BH368" s="232">
        <f>IF(N368="sníž. přenesená",J368,0)</f>
        <v>0</v>
      </c>
      <c r="BI368" s="232">
        <f>IF(N368="nulová",J368,0)</f>
        <v>0</v>
      </c>
      <c r="BJ368" s="17" t="s">
        <v>85</v>
      </c>
      <c r="BK368" s="232">
        <f>ROUND(I368*H368,2)</f>
        <v>0</v>
      </c>
      <c r="BL368" s="17" t="s">
        <v>162</v>
      </c>
      <c r="BM368" s="231" t="s">
        <v>523</v>
      </c>
    </row>
    <row r="369" s="13" customFormat="1">
      <c r="A369" s="13"/>
      <c r="B369" s="233"/>
      <c r="C369" s="234"/>
      <c r="D369" s="235" t="s">
        <v>172</v>
      </c>
      <c r="E369" s="236" t="s">
        <v>1</v>
      </c>
      <c r="F369" s="237" t="s">
        <v>511</v>
      </c>
      <c r="G369" s="234"/>
      <c r="H369" s="238">
        <v>43</v>
      </c>
      <c r="I369" s="239"/>
      <c r="J369" s="234"/>
      <c r="K369" s="234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172</v>
      </c>
      <c r="AU369" s="244" t="s">
        <v>87</v>
      </c>
      <c r="AV369" s="13" t="s">
        <v>87</v>
      </c>
      <c r="AW369" s="13" t="s">
        <v>34</v>
      </c>
      <c r="AX369" s="13" t="s">
        <v>77</v>
      </c>
      <c r="AY369" s="244" t="s">
        <v>156</v>
      </c>
    </row>
    <row r="370" s="2" customFormat="1" ht="24.15" customHeight="1">
      <c r="A370" s="38"/>
      <c r="B370" s="39"/>
      <c r="C370" s="255" t="s">
        <v>524</v>
      </c>
      <c r="D370" s="255" t="s">
        <v>332</v>
      </c>
      <c r="E370" s="256" t="s">
        <v>525</v>
      </c>
      <c r="F370" s="257" t="s">
        <v>526</v>
      </c>
      <c r="G370" s="258" t="s">
        <v>170</v>
      </c>
      <c r="H370" s="259">
        <v>44.289999999999999</v>
      </c>
      <c r="I370" s="260"/>
      <c r="J370" s="261">
        <f>ROUND(I370*H370,2)</f>
        <v>0</v>
      </c>
      <c r="K370" s="262"/>
      <c r="L370" s="263"/>
      <c r="M370" s="264" t="s">
        <v>1</v>
      </c>
      <c r="N370" s="265" t="s">
        <v>42</v>
      </c>
      <c r="O370" s="91"/>
      <c r="P370" s="229">
        <f>O370*H370</f>
        <v>0</v>
      </c>
      <c r="Q370" s="229">
        <v>0.13100000000000001</v>
      </c>
      <c r="R370" s="229">
        <f>Q370*H370</f>
        <v>5.80199</v>
      </c>
      <c r="S370" s="229">
        <v>0</v>
      </c>
      <c r="T370" s="230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31" t="s">
        <v>205</v>
      </c>
      <c r="AT370" s="231" t="s">
        <v>332</v>
      </c>
      <c r="AU370" s="231" t="s">
        <v>87</v>
      </c>
      <c r="AY370" s="17" t="s">
        <v>156</v>
      </c>
      <c r="BE370" s="232">
        <f>IF(N370="základní",J370,0)</f>
        <v>0</v>
      </c>
      <c r="BF370" s="232">
        <f>IF(N370="snížená",J370,0)</f>
        <v>0</v>
      </c>
      <c r="BG370" s="232">
        <f>IF(N370="zákl. přenesená",J370,0)</f>
        <v>0</v>
      </c>
      <c r="BH370" s="232">
        <f>IF(N370="sníž. přenesená",J370,0)</f>
        <v>0</v>
      </c>
      <c r="BI370" s="232">
        <f>IF(N370="nulová",J370,0)</f>
        <v>0</v>
      </c>
      <c r="BJ370" s="17" t="s">
        <v>85</v>
      </c>
      <c r="BK370" s="232">
        <f>ROUND(I370*H370,2)</f>
        <v>0</v>
      </c>
      <c r="BL370" s="17" t="s">
        <v>162</v>
      </c>
      <c r="BM370" s="231" t="s">
        <v>527</v>
      </c>
    </row>
    <row r="371" s="13" customFormat="1">
      <c r="A371" s="13"/>
      <c r="B371" s="233"/>
      <c r="C371" s="234"/>
      <c r="D371" s="235" t="s">
        <v>172</v>
      </c>
      <c r="E371" s="234"/>
      <c r="F371" s="237" t="s">
        <v>528</v>
      </c>
      <c r="G371" s="234"/>
      <c r="H371" s="238">
        <v>44.289999999999999</v>
      </c>
      <c r="I371" s="239"/>
      <c r="J371" s="234"/>
      <c r="K371" s="234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172</v>
      </c>
      <c r="AU371" s="244" t="s">
        <v>87</v>
      </c>
      <c r="AV371" s="13" t="s">
        <v>87</v>
      </c>
      <c r="AW371" s="13" t="s">
        <v>4</v>
      </c>
      <c r="AX371" s="13" t="s">
        <v>85</v>
      </c>
      <c r="AY371" s="244" t="s">
        <v>156</v>
      </c>
    </row>
    <row r="372" s="12" customFormat="1" ht="22.8" customHeight="1">
      <c r="A372" s="12"/>
      <c r="B372" s="203"/>
      <c r="C372" s="204"/>
      <c r="D372" s="205" t="s">
        <v>76</v>
      </c>
      <c r="E372" s="217" t="s">
        <v>194</v>
      </c>
      <c r="F372" s="217" t="s">
        <v>529</v>
      </c>
      <c r="G372" s="204"/>
      <c r="H372" s="204"/>
      <c r="I372" s="207"/>
      <c r="J372" s="218">
        <f>BK372</f>
        <v>0</v>
      </c>
      <c r="K372" s="204"/>
      <c r="L372" s="209"/>
      <c r="M372" s="210"/>
      <c r="N372" s="211"/>
      <c r="O372" s="211"/>
      <c r="P372" s="212">
        <f>SUM(P373:P465)</f>
        <v>0</v>
      </c>
      <c r="Q372" s="211"/>
      <c r="R372" s="212">
        <f>SUM(R373:R465)</f>
        <v>91.090689869999991</v>
      </c>
      <c r="S372" s="211"/>
      <c r="T372" s="213">
        <f>SUM(T373:T465)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14" t="s">
        <v>85</v>
      </c>
      <c r="AT372" s="215" t="s">
        <v>76</v>
      </c>
      <c r="AU372" s="215" t="s">
        <v>85</v>
      </c>
      <c r="AY372" s="214" t="s">
        <v>156</v>
      </c>
      <c r="BK372" s="216">
        <f>SUM(BK373:BK465)</f>
        <v>0</v>
      </c>
    </row>
    <row r="373" s="2" customFormat="1" ht="33" customHeight="1">
      <c r="A373" s="38"/>
      <c r="B373" s="39"/>
      <c r="C373" s="219" t="s">
        <v>530</v>
      </c>
      <c r="D373" s="219" t="s">
        <v>158</v>
      </c>
      <c r="E373" s="220" t="s">
        <v>531</v>
      </c>
      <c r="F373" s="221" t="s">
        <v>532</v>
      </c>
      <c r="G373" s="222" t="s">
        <v>170</v>
      </c>
      <c r="H373" s="223">
        <v>698.553</v>
      </c>
      <c r="I373" s="224"/>
      <c r="J373" s="225">
        <f>ROUND(I373*H373,2)</f>
        <v>0</v>
      </c>
      <c r="K373" s="226"/>
      <c r="L373" s="44"/>
      <c r="M373" s="227" t="s">
        <v>1</v>
      </c>
      <c r="N373" s="228" t="s">
        <v>42</v>
      </c>
      <c r="O373" s="91"/>
      <c r="P373" s="229">
        <f>O373*H373</f>
        <v>0</v>
      </c>
      <c r="Q373" s="229">
        <v>0.0073499999999999998</v>
      </c>
      <c r="R373" s="229">
        <f>Q373*H373</f>
        <v>5.1343645499999999</v>
      </c>
      <c r="S373" s="229">
        <v>0</v>
      </c>
      <c r="T373" s="230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31" t="s">
        <v>162</v>
      </c>
      <c r="AT373" s="231" t="s">
        <v>158</v>
      </c>
      <c r="AU373" s="231" t="s">
        <v>87</v>
      </c>
      <c r="AY373" s="17" t="s">
        <v>156</v>
      </c>
      <c r="BE373" s="232">
        <f>IF(N373="základní",J373,0)</f>
        <v>0</v>
      </c>
      <c r="BF373" s="232">
        <f>IF(N373="snížená",J373,0)</f>
        <v>0</v>
      </c>
      <c r="BG373" s="232">
        <f>IF(N373="zákl. přenesená",J373,0)</f>
        <v>0</v>
      </c>
      <c r="BH373" s="232">
        <f>IF(N373="sníž. přenesená",J373,0)</f>
        <v>0</v>
      </c>
      <c r="BI373" s="232">
        <f>IF(N373="nulová",J373,0)</f>
        <v>0</v>
      </c>
      <c r="BJ373" s="17" t="s">
        <v>85</v>
      </c>
      <c r="BK373" s="232">
        <f>ROUND(I373*H373,2)</f>
        <v>0</v>
      </c>
      <c r="BL373" s="17" t="s">
        <v>162</v>
      </c>
      <c r="BM373" s="231" t="s">
        <v>533</v>
      </c>
    </row>
    <row r="374" s="13" customFormat="1">
      <c r="A374" s="13"/>
      <c r="B374" s="233"/>
      <c r="C374" s="234"/>
      <c r="D374" s="235" t="s">
        <v>172</v>
      </c>
      <c r="E374" s="236" t="s">
        <v>1</v>
      </c>
      <c r="F374" s="237" t="s">
        <v>534</v>
      </c>
      <c r="G374" s="234"/>
      <c r="H374" s="238">
        <v>698.553</v>
      </c>
      <c r="I374" s="239"/>
      <c r="J374" s="234"/>
      <c r="K374" s="234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172</v>
      </c>
      <c r="AU374" s="244" t="s">
        <v>87</v>
      </c>
      <c r="AV374" s="13" t="s">
        <v>87</v>
      </c>
      <c r="AW374" s="13" t="s">
        <v>34</v>
      </c>
      <c r="AX374" s="13" t="s">
        <v>77</v>
      </c>
      <c r="AY374" s="244" t="s">
        <v>156</v>
      </c>
    </row>
    <row r="375" s="2" customFormat="1" ht="37.8" customHeight="1">
      <c r="A375" s="38"/>
      <c r="B375" s="39"/>
      <c r="C375" s="219" t="s">
        <v>535</v>
      </c>
      <c r="D375" s="219" t="s">
        <v>158</v>
      </c>
      <c r="E375" s="220" t="s">
        <v>536</v>
      </c>
      <c r="F375" s="221" t="s">
        <v>537</v>
      </c>
      <c r="G375" s="222" t="s">
        <v>170</v>
      </c>
      <c r="H375" s="223">
        <v>689.33799999999997</v>
      </c>
      <c r="I375" s="224"/>
      <c r="J375" s="225">
        <f>ROUND(I375*H375,2)</f>
        <v>0</v>
      </c>
      <c r="K375" s="226"/>
      <c r="L375" s="44"/>
      <c r="M375" s="227" t="s">
        <v>1</v>
      </c>
      <c r="N375" s="228" t="s">
        <v>42</v>
      </c>
      <c r="O375" s="91"/>
      <c r="P375" s="229">
        <f>O375*H375</f>
        <v>0</v>
      </c>
      <c r="Q375" s="229">
        <v>0.013650000000000001</v>
      </c>
      <c r="R375" s="229">
        <f>Q375*H375</f>
        <v>9.4094636999999999</v>
      </c>
      <c r="S375" s="229">
        <v>0</v>
      </c>
      <c r="T375" s="230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31" t="s">
        <v>162</v>
      </c>
      <c r="AT375" s="231" t="s">
        <v>158</v>
      </c>
      <c r="AU375" s="231" t="s">
        <v>87</v>
      </c>
      <c r="AY375" s="17" t="s">
        <v>156</v>
      </c>
      <c r="BE375" s="232">
        <f>IF(N375="základní",J375,0)</f>
        <v>0</v>
      </c>
      <c r="BF375" s="232">
        <f>IF(N375="snížená",J375,0)</f>
        <v>0</v>
      </c>
      <c r="BG375" s="232">
        <f>IF(N375="zákl. přenesená",J375,0)</f>
        <v>0</v>
      </c>
      <c r="BH375" s="232">
        <f>IF(N375="sníž. přenesená",J375,0)</f>
        <v>0</v>
      </c>
      <c r="BI375" s="232">
        <f>IF(N375="nulová",J375,0)</f>
        <v>0</v>
      </c>
      <c r="BJ375" s="17" t="s">
        <v>85</v>
      </c>
      <c r="BK375" s="232">
        <f>ROUND(I375*H375,2)</f>
        <v>0</v>
      </c>
      <c r="BL375" s="17" t="s">
        <v>162</v>
      </c>
      <c r="BM375" s="231" t="s">
        <v>538</v>
      </c>
    </row>
    <row r="376" s="13" customFormat="1">
      <c r="A376" s="13"/>
      <c r="B376" s="233"/>
      <c r="C376" s="234"/>
      <c r="D376" s="235" t="s">
        <v>172</v>
      </c>
      <c r="E376" s="236" t="s">
        <v>1</v>
      </c>
      <c r="F376" s="237" t="s">
        <v>539</v>
      </c>
      <c r="G376" s="234"/>
      <c r="H376" s="238">
        <v>45.259999999999998</v>
      </c>
      <c r="I376" s="239"/>
      <c r="J376" s="234"/>
      <c r="K376" s="234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172</v>
      </c>
      <c r="AU376" s="244" t="s">
        <v>87</v>
      </c>
      <c r="AV376" s="13" t="s">
        <v>87</v>
      </c>
      <c r="AW376" s="13" t="s">
        <v>34</v>
      </c>
      <c r="AX376" s="13" t="s">
        <v>77</v>
      </c>
      <c r="AY376" s="244" t="s">
        <v>156</v>
      </c>
    </row>
    <row r="377" s="13" customFormat="1">
      <c r="A377" s="13"/>
      <c r="B377" s="233"/>
      <c r="C377" s="234"/>
      <c r="D377" s="235" t="s">
        <v>172</v>
      </c>
      <c r="E377" s="236" t="s">
        <v>1</v>
      </c>
      <c r="F377" s="237" t="s">
        <v>540</v>
      </c>
      <c r="G377" s="234"/>
      <c r="H377" s="238">
        <v>38.789999999999999</v>
      </c>
      <c r="I377" s="239"/>
      <c r="J377" s="234"/>
      <c r="K377" s="234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172</v>
      </c>
      <c r="AU377" s="244" t="s">
        <v>87</v>
      </c>
      <c r="AV377" s="13" t="s">
        <v>87</v>
      </c>
      <c r="AW377" s="13" t="s">
        <v>34</v>
      </c>
      <c r="AX377" s="13" t="s">
        <v>77</v>
      </c>
      <c r="AY377" s="244" t="s">
        <v>156</v>
      </c>
    </row>
    <row r="378" s="13" customFormat="1">
      <c r="A378" s="13"/>
      <c r="B378" s="233"/>
      <c r="C378" s="234"/>
      <c r="D378" s="235" t="s">
        <v>172</v>
      </c>
      <c r="E378" s="236" t="s">
        <v>1</v>
      </c>
      <c r="F378" s="237" t="s">
        <v>541</v>
      </c>
      <c r="G378" s="234"/>
      <c r="H378" s="238">
        <v>50.456000000000003</v>
      </c>
      <c r="I378" s="239"/>
      <c r="J378" s="234"/>
      <c r="K378" s="234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172</v>
      </c>
      <c r="AU378" s="244" t="s">
        <v>87</v>
      </c>
      <c r="AV378" s="13" t="s">
        <v>87</v>
      </c>
      <c r="AW378" s="13" t="s">
        <v>34</v>
      </c>
      <c r="AX378" s="13" t="s">
        <v>77</v>
      </c>
      <c r="AY378" s="244" t="s">
        <v>156</v>
      </c>
    </row>
    <row r="379" s="13" customFormat="1">
      <c r="A379" s="13"/>
      <c r="B379" s="233"/>
      <c r="C379" s="234"/>
      <c r="D379" s="235" t="s">
        <v>172</v>
      </c>
      <c r="E379" s="236" t="s">
        <v>1</v>
      </c>
      <c r="F379" s="237" t="s">
        <v>542</v>
      </c>
      <c r="G379" s="234"/>
      <c r="H379" s="238">
        <v>14.9</v>
      </c>
      <c r="I379" s="239"/>
      <c r="J379" s="234"/>
      <c r="K379" s="234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172</v>
      </c>
      <c r="AU379" s="244" t="s">
        <v>87</v>
      </c>
      <c r="AV379" s="13" t="s">
        <v>87</v>
      </c>
      <c r="AW379" s="13" t="s">
        <v>34</v>
      </c>
      <c r="AX379" s="13" t="s">
        <v>77</v>
      </c>
      <c r="AY379" s="244" t="s">
        <v>156</v>
      </c>
    </row>
    <row r="380" s="13" customFormat="1">
      <c r="A380" s="13"/>
      <c r="B380" s="233"/>
      <c r="C380" s="234"/>
      <c r="D380" s="235" t="s">
        <v>172</v>
      </c>
      <c r="E380" s="236" t="s">
        <v>1</v>
      </c>
      <c r="F380" s="237" t="s">
        <v>543</v>
      </c>
      <c r="G380" s="234"/>
      <c r="H380" s="238">
        <v>9.9000000000000004</v>
      </c>
      <c r="I380" s="239"/>
      <c r="J380" s="234"/>
      <c r="K380" s="234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172</v>
      </c>
      <c r="AU380" s="244" t="s">
        <v>87</v>
      </c>
      <c r="AV380" s="13" t="s">
        <v>87</v>
      </c>
      <c r="AW380" s="13" t="s">
        <v>34</v>
      </c>
      <c r="AX380" s="13" t="s">
        <v>77</v>
      </c>
      <c r="AY380" s="244" t="s">
        <v>156</v>
      </c>
    </row>
    <row r="381" s="13" customFormat="1">
      <c r="A381" s="13"/>
      <c r="B381" s="233"/>
      <c r="C381" s="234"/>
      <c r="D381" s="235" t="s">
        <v>172</v>
      </c>
      <c r="E381" s="236" t="s">
        <v>1</v>
      </c>
      <c r="F381" s="237" t="s">
        <v>544</v>
      </c>
      <c r="G381" s="234"/>
      <c r="H381" s="238">
        <v>9.9000000000000004</v>
      </c>
      <c r="I381" s="239"/>
      <c r="J381" s="234"/>
      <c r="K381" s="234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172</v>
      </c>
      <c r="AU381" s="244" t="s">
        <v>87</v>
      </c>
      <c r="AV381" s="13" t="s">
        <v>87</v>
      </c>
      <c r="AW381" s="13" t="s">
        <v>34</v>
      </c>
      <c r="AX381" s="13" t="s">
        <v>77</v>
      </c>
      <c r="AY381" s="244" t="s">
        <v>156</v>
      </c>
    </row>
    <row r="382" s="13" customFormat="1">
      <c r="A382" s="13"/>
      <c r="B382" s="233"/>
      <c r="C382" s="234"/>
      <c r="D382" s="235" t="s">
        <v>172</v>
      </c>
      <c r="E382" s="236" t="s">
        <v>1</v>
      </c>
      <c r="F382" s="237" t="s">
        <v>545</v>
      </c>
      <c r="G382" s="234"/>
      <c r="H382" s="238">
        <v>56.700000000000003</v>
      </c>
      <c r="I382" s="239"/>
      <c r="J382" s="234"/>
      <c r="K382" s="234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172</v>
      </c>
      <c r="AU382" s="244" t="s">
        <v>87</v>
      </c>
      <c r="AV382" s="13" t="s">
        <v>87</v>
      </c>
      <c r="AW382" s="13" t="s">
        <v>34</v>
      </c>
      <c r="AX382" s="13" t="s">
        <v>77</v>
      </c>
      <c r="AY382" s="244" t="s">
        <v>156</v>
      </c>
    </row>
    <row r="383" s="13" customFormat="1">
      <c r="A383" s="13"/>
      <c r="B383" s="233"/>
      <c r="C383" s="234"/>
      <c r="D383" s="235" t="s">
        <v>172</v>
      </c>
      <c r="E383" s="236" t="s">
        <v>1</v>
      </c>
      <c r="F383" s="237" t="s">
        <v>546</v>
      </c>
      <c r="G383" s="234"/>
      <c r="H383" s="238">
        <v>22.25</v>
      </c>
      <c r="I383" s="239"/>
      <c r="J383" s="234"/>
      <c r="K383" s="234"/>
      <c r="L383" s="240"/>
      <c r="M383" s="241"/>
      <c r="N383" s="242"/>
      <c r="O383" s="242"/>
      <c r="P383" s="242"/>
      <c r="Q383" s="242"/>
      <c r="R383" s="242"/>
      <c r="S383" s="242"/>
      <c r="T383" s="24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4" t="s">
        <v>172</v>
      </c>
      <c r="AU383" s="244" t="s">
        <v>87</v>
      </c>
      <c r="AV383" s="13" t="s">
        <v>87</v>
      </c>
      <c r="AW383" s="13" t="s">
        <v>34</v>
      </c>
      <c r="AX383" s="13" t="s">
        <v>77</v>
      </c>
      <c r="AY383" s="244" t="s">
        <v>156</v>
      </c>
    </row>
    <row r="384" s="13" customFormat="1">
      <c r="A384" s="13"/>
      <c r="B384" s="233"/>
      <c r="C384" s="234"/>
      <c r="D384" s="235" t="s">
        <v>172</v>
      </c>
      <c r="E384" s="236" t="s">
        <v>1</v>
      </c>
      <c r="F384" s="237" t="s">
        <v>547</v>
      </c>
      <c r="G384" s="234"/>
      <c r="H384" s="238">
        <v>19</v>
      </c>
      <c r="I384" s="239"/>
      <c r="J384" s="234"/>
      <c r="K384" s="234"/>
      <c r="L384" s="240"/>
      <c r="M384" s="241"/>
      <c r="N384" s="242"/>
      <c r="O384" s="242"/>
      <c r="P384" s="242"/>
      <c r="Q384" s="242"/>
      <c r="R384" s="242"/>
      <c r="S384" s="242"/>
      <c r="T384" s="24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4" t="s">
        <v>172</v>
      </c>
      <c r="AU384" s="244" t="s">
        <v>87</v>
      </c>
      <c r="AV384" s="13" t="s">
        <v>87</v>
      </c>
      <c r="AW384" s="13" t="s">
        <v>34</v>
      </c>
      <c r="AX384" s="13" t="s">
        <v>77</v>
      </c>
      <c r="AY384" s="244" t="s">
        <v>156</v>
      </c>
    </row>
    <row r="385" s="13" customFormat="1">
      <c r="A385" s="13"/>
      <c r="B385" s="233"/>
      <c r="C385" s="234"/>
      <c r="D385" s="235" t="s">
        <v>172</v>
      </c>
      <c r="E385" s="236" t="s">
        <v>1</v>
      </c>
      <c r="F385" s="237" t="s">
        <v>548</v>
      </c>
      <c r="G385" s="234"/>
      <c r="H385" s="238">
        <v>53.600000000000001</v>
      </c>
      <c r="I385" s="239"/>
      <c r="J385" s="234"/>
      <c r="K385" s="234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172</v>
      </c>
      <c r="AU385" s="244" t="s">
        <v>87</v>
      </c>
      <c r="AV385" s="13" t="s">
        <v>87</v>
      </c>
      <c r="AW385" s="13" t="s">
        <v>34</v>
      </c>
      <c r="AX385" s="13" t="s">
        <v>77</v>
      </c>
      <c r="AY385" s="244" t="s">
        <v>156</v>
      </c>
    </row>
    <row r="386" s="13" customFormat="1">
      <c r="A386" s="13"/>
      <c r="B386" s="233"/>
      <c r="C386" s="234"/>
      <c r="D386" s="235" t="s">
        <v>172</v>
      </c>
      <c r="E386" s="236" t="s">
        <v>1</v>
      </c>
      <c r="F386" s="237" t="s">
        <v>549</v>
      </c>
      <c r="G386" s="234"/>
      <c r="H386" s="238">
        <v>20</v>
      </c>
      <c r="I386" s="239"/>
      <c r="J386" s="234"/>
      <c r="K386" s="234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172</v>
      </c>
      <c r="AU386" s="244" t="s">
        <v>87</v>
      </c>
      <c r="AV386" s="13" t="s">
        <v>87</v>
      </c>
      <c r="AW386" s="13" t="s">
        <v>34</v>
      </c>
      <c r="AX386" s="13" t="s">
        <v>77</v>
      </c>
      <c r="AY386" s="244" t="s">
        <v>156</v>
      </c>
    </row>
    <row r="387" s="13" customFormat="1">
      <c r="A387" s="13"/>
      <c r="B387" s="233"/>
      <c r="C387" s="234"/>
      <c r="D387" s="235" t="s">
        <v>172</v>
      </c>
      <c r="E387" s="236" t="s">
        <v>1</v>
      </c>
      <c r="F387" s="237" t="s">
        <v>550</v>
      </c>
      <c r="G387" s="234"/>
      <c r="H387" s="238">
        <v>18.100000000000001</v>
      </c>
      <c r="I387" s="239"/>
      <c r="J387" s="234"/>
      <c r="K387" s="234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172</v>
      </c>
      <c r="AU387" s="244" t="s">
        <v>87</v>
      </c>
      <c r="AV387" s="13" t="s">
        <v>87</v>
      </c>
      <c r="AW387" s="13" t="s">
        <v>34</v>
      </c>
      <c r="AX387" s="13" t="s">
        <v>77</v>
      </c>
      <c r="AY387" s="244" t="s">
        <v>156</v>
      </c>
    </row>
    <row r="388" s="13" customFormat="1">
      <c r="A388" s="13"/>
      <c r="B388" s="233"/>
      <c r="C388" s="234"/>
      <c r="D388" s="235" t="s">
        <v>172</v>
      </c>
      <c r="E388" s="236" t="s">
        <v>1</v>
      </c>
      <c r="F388" s="237" t="s">
        <v>551</v>
      </c>
      <c r="G388" s="234"/>
      <c r="H388" s="238">
        <v>11.4</v>
      </c>
      <c r="I388" s="239"/>
      <c r="J388" s="234"/>
      <c r="K388" s="234"/>
      <c r="L388" s="240"/>
      <c r="M388" s="241"/>
      <c r="N388" s="242"/>
      <c r="O388" s="242"/>
      <c r="P388" s="242"/>
      <c r="Q388" s="242"/>
      <c r="R388" s="242"/>
      <c r="S388" s="242"/>
      <c r="T388" s="24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4" t="s">
        <v>172</v>
      </c>
      <c r="AU388" s="244" t="s">
        <v>87</v>
      </c>
      <c r="AV388" s="13" t="s">
        <v>87</v>
      </c>
      <c r="AW388" s="13" t="s">
        <v>34</v>
      </c>
      <c r="AX388" s="13" t="s">
        <v>77</v>
      </c>
      <c r="AY388" s="244" t="s">
        <v>156</v>
      </c>
    </row>
    <row r="389" s="13" customFormat="1">
      <c r="A389" s="13"/>
      <c r="B389" s="233"/>
      <c r="C389" s="234"/>
      <c r="D389" s="235" t="s">
        <v>172</v>
      </c>
      <c r="E389" s="236" t="s">
        <v>1</v>
      </c>
      <c r="F389" s="237" t="s">
        <v>552</v>
      </c>
      <c r="G389" s="234"/>
      <c r="H389" s="238">
        <v>11.4</v>
      </c>
      <c r="I389" s="239"/>
      <c r="J389" s="234"/>
      <c r="K389" s="234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172</v>
      </c>
      <c r="AU389" s="244" t="s">
        <v>87</v>
      </c>
      <c r="AV389" s="13" t="s">
        <v>87</v>
      </c>
      <c r="AW389" s="13" t="s">
        <v>34</v>
      </c>
      <c r="AX389" s="13" t="s">
        <v>77</v>
      </c>
      <c r="AY389" s="244" t="s">
        <v>156</v>
      </c>
    </row>
    <row r="390" s="13" customFormat="1">
      <c r="A390" s="13"/>
      <c r="B390" s="233"/>
      <c r="C390" s="234"/>
      <c r="D390" s="235" t="s">
        <v>172</v>
      </c>
      <c r="E390" s="236" t="s">
        <v>1</v>
      </c>
      <c r="F390" s="237" t="s">
        <v>553</v>
      </c>
      <c r="G390" s="234"/>
      <c r="H390" s="238">
        <v>20.75</v>
      </c>
      <c r="I390" s="239"/>
      <c r="J390" s="234"/>
      <c r="K390" s="234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172</v>
      </c>
      <c r="AU390" s="244" t="s">
        <v>87</v>
      </c>
      <c r="AV390" s="13" t="s">
        <v>87</v>
      </c>
      <c r="AW390" s="13" t="s">
        <v>34</v>
      </c>
      <c r="AX390" s="13" t="s">
        <v>77</v>
      </c>
      <c r="AY390" s="244" t="s">
        <v>156</v>
      </c>
    </row>
    <row r="391" s="13" customFormat="1">
      <c r="A391" s="13"/>
      <c r="B391" s="233"/>
      <c r="C391" s="234"/>
      <c r="D391" s="235" t="s">
        <v>172</v>
      </c>
      <c r="E391" s="236" t="s">
        <v>1</v>
      </c>
      <c r="F391" s="237" t="s">
        <v>554</v>
      </c>
      <c r="G391" s="234"/>
      <c r="H391" s="238">
        <v>103.01000000000001</v>
      </c>
      <c r="I391" s="239"/>
      <c r="J391" s="234"/>
      <c r="K391" s="234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172</v>
      </c>
      <c r="AU391" s="244" t="s">
        <v>87</v>
      </c>
      <c r="AV391" s="13" t="s">
        <v>87</v>
      </c>
      <c r="AW391" s="13" t="s">
        <v>34</v>
      </c>
      <c r="AX391" s="13" t="s">
        <v>77</v>
      </c>
      <c r="AY391" s="244" t="s">
        <v>156</v>
      </c>
    </row>
    <row r="392" s="13" customFormat="1">
      <c r="A392" s="13"/>
      <c r="B392" s="233"/>
      <c r="C392" s="234"/>
      <c r="D392" s="235" t="s">
        <v>172</v>
      </c>
      <c r="E392" s="236" t="s">
        <v>1</v>
      </c>
      <c r="F392" s="237" t="s">
        <v>555</v>
      </c>
      <c r="G392" s="234"/>
      <c r="H392" s="238">
        <v>90.540000000000006</v>
      </c>
      <c r="I392" s="239"/>
      <c r="J392" s="234"/>
      <c r="K392" s="234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172</v>
      </c>
      <c r="AU392" s="244" t="s">
        <v>87</v>
      </c>
      <c r="AV392" s="13" t="s">
        <v>87</v>
      </c>
      <c r="AW392" s="13" t="s">
        <v>34</v>
      </c>
      <c r="AX392" s="13" t="s">
        <v>77</v>
      </c>
      <c r="AY392" s="244" t="s">
        <v>156</v>
      </c>
    </row>
    <row r="393" s="13" customFormat="1">
      <c r="A393" s="13"/>
      <c r="B393" s="233"/>
      <c r="C393" s="234"/>
      <c r="D393" s="235" t="s">
        <v>172</v>
      </c>
      <c r="E393" s="236" t="s">
        <v>1</v>
      </c>
      <c r="F393" s="237" t="s">
        <v>556</v>
      </c>
      <c r="G393" s="234"/>
      <c r="H393" s="238">
        <v>93.382000000000005</v>
      </c>
      <c r="I393" s="239"/>
      <c r="J393" s="234"/>
      <c r="K393" s="234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172</v>
      </c>
      <c r="AU393" s="244" t="s">
        <v>87</v>
      </c>
      <c r="AV393" s="13" t="s">
        <v>87</v>
      </c>
      <c r="AW393" s="13" t="s">
        <v>34</v>
      </c>
      <c r="AX393" s="13" t="s">
        <v>77</v>
      </c>
      <c r="AY393" s="244" t="s">
        <v>156</v>
      </c>
    </row>
    <row r="394" s="2" customFormat="1" ht="24.15" customHeight="1">
      <c r="A394" s="38"/>
      <c r="B394" s="39"/>
      <c r="C394" s="219" t="s">
        <v>557</v>
      </c>
      <c r="D394" s="219" t="s">
        <v>158</v>
      </c>
      <c r="E394" s="220" t="s">
        <v>558</v>
      </c>
      <c r="F394" s="221" t="s">
        <v>559</v>
      </c>
      <c r="G394" s="222" t="s">
        <v>170</v>
      </c>
      <c r="H394" s="223">
        <v>515.44200000000001</v>
      </c>
      <c r="I394" s="224"/>
      <c r="J394" s="225">
        <f>ROUND(I394*H394,2)</f>
        <v>0</v>
      </c>
      <c r="K394" s="226"/>
      <c r="L394" s="44"/>
      <c r="M394" s="227" t="s">
        <v>1</v>
      </c>
      <c r="N394" s="228" t="s">
        <v>42</v>
      </c>
      <c r="O394" s="91"/>
      <c r="P394" s="229">
        <f>O394*H394</f>
        <v>0</v>
      </c>
      <c r="Q394" s="229">
        <v>0.0030000000000000001</v>
      </c>
      <c r="R394" s="229">
        <f>Q394*H394</f>
        <v>1.5463260000000001</v>
      </c>
      <c r="S394" s="229">
        <v>0</v>
      </c>
      <c r="T394" s="230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31" t="s">
        <v>162</v>
      </c>
      <c r="AT394" s="231" t="s">
        <v>158</v>
      </c>
      <c r="AU394" s="231" t="s">
        <v>87</v>
      </c>
      <c r="AY394" s="17" t="s">
        <v>156</v>
      </c>
      <c r="BE394" s="232">
        <f>IF(N394="základní",J394,0)</f>
        <v>0</v>
      </c>
      <c r="BF394" s="232">
        <f>IF(N394="snížená",J394,0)</f>
        <v>0</v>
      </c>
      <c r="BG394" s="232">
        <f>IF(N394="zákl. přenesená",J394,0)</f>
        <v>0</v>
      </c>
      <c r="BH394" s="232">
        <f>IF(N394="sníž. přenesená",J394,0)</f>
        <v>0</v>
      </c>
      <c r="BI394" s="232">
        <f>IF(N394="nulová",J394,0)</f>
        <v>0</v>
      </c>
      <c r="BJ394" s="17" t="s">
        <v>85</v>
      </c>
      <c r="BK394" s="232">
        <f>ROUND(I394*H394,2)</f>
        <v>0</v>
      </c>
      <c r="BL394" s="17" t="s">
        <v>162</v>
      </c>
      <c r="BM394" s="231" t="s">
        <v>560</v>
      </c>
    </row>
    <row r="395" s="13" customFormat="1">
      <c r="A395" s="13"/>
      <c r="B395" s="233"/>
      <c r="C395" s="234"/>
      <c r="D395" s="235" t="s">
        <v>172</v>
      </c>
      <c r="E395" s="236" t="s">
        <v>1</v>
      </c>
      <c r="F395" s="237" t="s">
        <v>539</v>
      </c>
      <c r="G395" s="234"/>
      <c r="H395" s="238">
        <v>45.259999999999998</v>
      </c>
      <c r="I395" s="239"/>
      <c r="J395" s="234"/>
      <c r="K395" s="234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172</v>
      </c>
      <c r="AU395" s="244" t="s">
        <v>87</v>
      </c>
      <c r="AV395" s="13" t="s">
        <v>87</v>
      </c>
      <c r="AW395" s="13" t="s">
        <v>34</v>
      </c>
      <c r="AX395" s="13" t="s">
        <v>77</v>
      </c>
      <c r="AY395" s="244" t="s">
        <v>156</v>
      </c>
    </row>
    <row r="396" s="13" customFormat="1">
      <c r="A396" s="13"/>
      <c r="B396" s="233"/>
      <c r="C396" s="234"/>
      <c r="D396" s="235" t="s">
        <v>172</v>
      </c>
      <c r="E396" s="236" t="s">
        <v>1</v>
      </c>
      <c r="F396" s="237" t="s">
        <v>540</v>
      </c>
      <c r="G396" s="234"/>
      <c r="H396" s="238">
        <v>38.789999999999999</v>
      </c>
      <c r="I396" s="239"/>
      <c r="J396" s="234"/>
      <c r="K396" s="234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172</v>
      </c>
      <c r="AU396" s="244" t="s">
        <v>87</v>
      </c>
      <c r="AV396" s="13" t="s">
        <v>87</v>
      </c>
      <c r="AW396" s="13" t="s">
        <v>34</v>
      </c>
      <c r="AX396" s="13" t="s">
        <v>77</v>
      </c>
      <c r="AY396" s="244" t="s">
        <v>156</v>
      </c>
    </row>
    <row r="397" s="13" customFormat="1">
      <c r="A397" s="13"/>
      <c r="B397" s="233"/>
      <c r="C397" s="234"/>
      <c r="D397" s="235" t="s">
        <v>172</v>
      </c>
      <c r="E397" s="236" t="s">
        <v>1</v>
      </c>
      <c r="F397" s="237" t="s">
        <v>541</v>
      </c>
      <c r="G397" s="234"/>
      <c r="H397" s="238">
        <v>50.456000000000003</v>
      </c>
      <c r="I397" s="239"/>
      <c r="J397" s="234"/>
      <c r="K397" s="234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172</v>
      </c>
      <c r="AU397" s="244" t="s">
        <v>87</v>
      </c>
      <c r="AV397" s="13" t="s">
        <v>87</v>
      </c>
      <c r="AW397" s="13" t="s">
        <v>34</v>
      </c>
      <c r="AX397" s="13" t="s">
        <v>77</v>
      </c>
      <c r="AY397" s="244" t="s">
        <v>156</v>
      </c>
    </row>
    <row r="398" s="13" customFormat="1">
      <c r="A398" s="13"/>
      <c r="B398" s="233"/>
      <c r="C398" s="234"/>
      <c r="D398" s="235" t="s">
        <v>172</v>
      </c>
      <c r="E398" s="236" t="s">
        <v>1</v>
      </c>
      <c r="F398" s="237" t="s">
        <v>561</v>
      </c>
      <c r="G398" s="234"/>
      <c r="H398" s="238">
        <v>5</v>
      </c>
      <c r="I398" s="239"/>
      <c r="J398" s="234"/>
      <c r="K398" s="234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172</v>
      </c>
      <c r="AU398" s="244" t="s">
        <v>87</v>
      </c>
      <c r="AV398" s="13" t="s">
        <v>87</v>
      </c>
      <c r="AW398" s="13" t="s">
        <v>34</v>
      </c>
      <c r="AX398" s="13" t="s">
        <v>77</v>
      </c>
      <c r="AY398" s="244" t="s">
        <v>156</v>
      </c>
    </row>
    <row r="399" s="13" customFormat="1">
      <c r="A399" s="13"/>
      <c r="B399" s="233"/>
      <c r="C399" s="234"/>
      <c r="D399" s="235" t="s">
        <v>172</v>
      </c>
      <c r="E399" s="236" t="s">
        <v>1</v>
      </c>
      <c r="F399" s="237" t="s">
        <v>562</v>
      </c>
      <c r="G399" s="234"/>
      <c r="H399" s="238">
        <v>3</v>
      </c>
      <c r="I399" s="239"/>
      <c r="J399" s="234"/>
      <c r="K399" s="234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172</v>
      </c>
      <c r="AU399" s="244" t="s">
        <v>87</v>
      </c>
      <c r="AV399" s="13" t="s">
        <v>87</v>
      </c>
      <c r="AW399" s="13" t="s">
        <v>34</v>
      </c>
      <c r="AX399" s="13" t="s">
        <v>77</v>
      </c>
      <c r="AY399" s="244" t="s">
        <v>156</v>
      </c>
    </row>
    <row r="400" s="13" customFormat="1">
      <c r="A400" s="13"/>
      <c r="B400" s="233"/>
      <c r="C400" s="234"/>
      <c r="D400" s="235" t="s">
        <v>172</v>
      </c>
      <c r="E400" s="236" t="s">
        <v>1</v>
      </c>
      <c r="F400" s="237" t="s">
        <v>563</v>
      </c>
      <c r="G400" s="234"/>
      <c r="H400" s="238">
        <v>3</v>
      </c>
      <c r="I400" s="239"/>
      <c r="J400" s="234"/>
      <c r="K400" s="234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172</v>
      </c>
      <c r="AU400" s="244" t="s">
        <v>87</v>
      </c>
      <c r="AV400" s="13" t="s">
        <v>87</v>
      </c>
      <c r="AW400" s="13" t="s">
        <v>34</v>
      </c>
      <c r="AX400" s="13" t="s">
        <v>77</v>
      </c>
      <c r="AY400" s="244" t="s">
        <v>156</v>
      </c>
    </row>
    <row r="401" s="13" customFormat="1">
      <c r="A401" s="13"/>
      <c r="B401" s="233"/>
      <c r="C401" s="234"/>
      <c r="D401" s="235" t="s">
        <v>172</v>
      </c>
      <c r="E401" s="236" t="s">
        <v>1</v>
      </c>
      <c r="F401" s="237" t="s">
        <v>564</v>
      </c>
      <c r="G401" s="234"/>
      <c r="H401" s="238">
        <v>7.3920000000000003</v>
      </c>
      <c r="I401" s="239"/>
      <c r="J401" s="234"/>
      <c r="K401" s="234"/>
      <c r="L401" s="240"/>
      <c r="M401" s="241"/>
      <c r="N401" s="242"/>
      <c r="O401" s="242"/>
      <c r="P401" s="242"/>
      <c r="Q401" s="242"/>
      <c r="R401" s="242"/>
      <c r="S401" s="242"/>
      <c r="T401" s="24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4" t="s">
        <v>172</v>
      </c>
      <c r="AU401" s="244" t="s">
        <v>87</v>
      </c>
      <c r="AV401" s="13" t="s">
        <v>87</v>
      </c>
      <c r="AW401" s="13" t="s">
        <v>34</v>
      </c>
      <c r="AX401" s="13" t="s">
        <v>77</v>
      </c>
      <c r="AY401" s="244" t="s">
        <v>156</v>
      </c>
    </row>
    <row r="402" s="13" customFormat="1">
      <c r="A402" s="13"/>
      <c r="B402" s="233"/>
      <c r="C402" s="234"/>
      <c r="D402" s="235" t="s">
        <v>172</v>
      </c>
      <c r="E402" s="236" t="s">
        <v>1</v>
      </c>
      <c r="F402" s="237" t="s">
        <v>565</v>
      </c>
      <c r="G402" s="234"/>
      <c r="H402" s="238">
        <v>6.9660000000000002</v>
      </c>
      <c r="I402" s="239"/>
      <c r="J402" s="234"/>
      <c r="K402" s="234"/>
      <c r="L402" s="240"/>
      <c r="M402" s="241"/>
      <c r="N402" s="242"/>
      <c r="O402" s="242"/>
      <c r="P402" s="242"/>
      <c r="Q402" s="242"/>
      <c r="R402" s="242"/>
      <c r="S402" s="242"/>
      <c r="T402" s="24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4" t="s">
        <v>172</v>
      </c>
      <c r="AU402" s="244" t="s">
        <v>87</v>
      </c>
      <c r="AV402" s="13" t="s">
        <v>87</v>
      </c>
      <c r="AW402" s="13" t="s">
        <v>34</v>
      </c>
      <c r="AX402" s="13" t="s">
        <v>77</v>
      </c>
      <c r="AY402" s="244" t="s">
        <v>156</v>
      </c>
    </row>
    <row r="403" s="13" customFormat="1">
      <c r="A403" s="13"/>
      <c r="B403" s="233"/>
      <c r="C403" s="234"/>
      <c r="D403" s="235" t="s">
        <v>172</v>
      </c>
      <c r="E403" s="236" t="s">
        <v>1</v>
      </c>
      <c r="F403" s="237" t="s">
        <v>566</v>
      </c>
      <c r="G403" s="234"/>
      <c r="H403" s="238">
        <v>23.449999999999999</v>
      </c>
      <c r="I403" s="239"/>
      <c r="J403" s="234"/>
      <c r="K403" s="234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172</v>
      </c>
      <c r="AU403" s="244" t="s">
        <v>87</v>
      </c>
      <c r="AV403" s="13" t="s">
        <v>87</v>
      </c>
      <c r="AW403" s="13" t="s">
        <v>34</v>
      </c>
      <c r="AX403" s="13" t="s">
        <v>77</v>
      </c>
      <c r="AY403" s="244" t="s">
        <v>156</v>
      </c>
    </row>
    <row r="404" s="13" customFormat="1">
      <c r="A404" s="13"/>
      <c r="B404" s="233"/>
      <c r="C404" s="234"/>
      <c r="D404" s="235" t="s">
        <v>172</v>
      </c>
      <c r="E404" s="236" t="s">
        <v>1</v>
      </c>
      <c r="F404" s="237" t="s">
        <v>567</v>
      </c>
      <c r="G404" s="234"/>
      <c r="H404" s="238">
        <v>6.8959999999999999</v>
      </c>
      <c r="I404" s="239"/>
      <c r="J404" s="234"/>
      <c r="K404" s="234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172</v>
      </c>
      <c r="AU404" s="244" t="s">
        <v>87</v>
      </c>
      <c r="AV404" s="13" t="s">
        <v>87</v>
      </c>
      <c r="AW404" s="13" t="s">
        <v>34</v>
      </c>
      <c r="AX404" s="13" t="s">
        <v>77</v>
      </c>
      <c r="AY404" s="244" t="s">
        <v>156</v>
      </c>
    </row>
    <row r="405" s="13" customFormat="1">
      <c r="A405" s="13"/>
      <c r="B405" s="233"/>
      <c r="C405" s="234"/>
      <c r="D405" s="235" t="s">
        <v>172</v>
      </c>
      <c r="E405" s="236" t="s">
        <v>1</v>
      </c>
      <c r="F405" s="237" t="s">
        <v>549</v>
      </c>
      <c r="G405" s="234"/>
      <c r="H405" s="238">
        <v>20</v>
      </c>
      <c r="I405" s="239"/>
      <c r="J405" s="234"/>
      <c r="K405" s="234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172</v>
      </c>
      <c r="AU405" s="244" t="s">
        <v>87</v>
      </c>
      <c r="AV405" s="13" t="s">
        <v>87</v>
      </c>
      <c r="AW405" s="13" t="s">
        <v>34</v>
      </c>
      <c r="AX405" s="13" t="s">
        <v>77</v>
      </c>
      <c r="AY405" s="244" t="s">
        <v>156</v>
      </c>
    </row>
    <row r="406" s="13" customFormat="1">
      <c r="A406" s="13"/>
      <c r="B406" s="233"/>
      <c r="C406" s="234"/>
      <c r="D406" s="235" t="s">
        <v>172</v>
      </c>
      <c r="E406" s="236" t="s">
        <v>1</v>
      </c>
      <c r="F406" s="237" t="s">
        <v>568</v>
      </c>
      <c r="G406" s="234"/>
      <c r="H406" s="238">
        <v>4</v>
      </c>
      <c r="I406" s="239"/>
      <c r="J406" s="234"/>
      <c r="K406" s="234"/>
      <c r="L406" s="240"/>
      <c r="M406" s="241"/>
      <c r="N406" s="242"/>
      <c r="O406" s="242"/>
      <c r="P406" s="242"/>
      <c r="Q406" s="242"/>
      <c r="R406" s="242"/>
      <c r="S406" s="242"/>
      <c r="T406" s="24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4" t="s">
        <v>172</v>
      </c>
      <c r="AU406" s="244" t="s">
        <v>87</v>
      </c>
      <c r="AV406" s="13" t="s">
        <v>87</v>
      </c>
      <c r="AW406" s="13" t="s">
        <v>34</v>
      </c>
      <c r="AX406" s="13" t="s">
        <v>77</v>
      </c>
      <c r="AY406" s="244" t="s">
        <v>156</v>
      </c>
    </row>
    <row r="407" s="13" customFormat="1">
      <c r="A407" s="13"/>
      <c r="B407" s="233"/>
      <c r="C407" s="234"/>
      <c r="D407" s="235" t="s">
        <v>172</v>
      </c>
      <c r="E407" s="236" t="s">
        <v>1</v>
      </c>
      <c r="F407" s="237" t="s">
        <v>569</v>
      </c>
      <c r="G407" s="234"/>
      <c r="H407" s="238">
        <v>3.6000000000000001</v>
      </c>
      <c r="I407" s="239"/>
      <c r="J407" s="234"/>
      <c r="K407" s="234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172</v>
      </c>
      <c r="AU407" s="244" t="s">
        <v>87</v>
      </c>
      <c r="AV407" s="13" t="s">
        <v>87</v>
      </c>
      <c r="AW407" s="13" t="s">
        <v>34</v>
      </c>
      <c r="AX407" s="13" t="s">
        <v>77</v>
      </c>
      <c r="AY407" s="244" t="s">
        <v>156</v>
      </c>
    </row>
    <row r="408" s="13" customFormat="1">
      <c r="A408" s="13"/>
      <c r="B408" s="233"/>
      <c r="C408" s="234"/>
      <c r="D408" s="235" t="s">
        <v>172</v>
      </c>
      <c r="E408" s="236" t="s">
        <v>1</v>
      </c>
      <c r="F408" s="237" t="s">
        <v>570</v>
      </c>
      <c r="G408" s="234"/>
      <c r="H408" s="238">
        <v>3.6000000000000001</v>
      </c>
      <c r="I408" s="239"/>
      <c r="J408" s="234"/>
      <c r="K408" s="234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172</v>
      </c>
      <c r="AU408" s="244" t="s">
        <v>87</v>
      </c>
      <c r="AV408" s="13" t="s">
        <v>87</v>
      </c>
      <c r="AW408" s="13" t="s">
        <v>34</v>
      </c>
      <c r="AX408" s="13" t="s">
        <v>77</v>
      </c>
      <c r="AY408" s="244" t="s">
        <v>156</v>
      </c>
    </row>
    <row r="409" s="13" customFormat="1">
      <c r="A409" s="13"/>
      <c r="B409" s="233"/>
      <c r="C409" s="234"/>
      <c r="D409" s="235" t="s">
        <v>172</v>
      </c>
      <c r="E409" s="236" t="s">
        <v>1</v>
      </c>
      <c r="F409" s="237" t="s">
        <v>571</v>
      </c>
      <c r="G409" s="234"/>
      <c r="H409" s="238">
        <v>7.0999999999999996</v>
      </c>
      <c r="I409" s="239"/>
      <c r="J409" s="234"/>
      <c r="K409" s="234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172</v>
      </c>
      <c r="AU409" s="244" t="s">
        <v>87</v>
      </c>
      <c r="AV409" s="13" t="s">
        <v>87</v>
      </c>
      <c r="AW409" s="13" t="s">
        <v>34</v>
      </c>
      <c r="AX409" s="13" t="s">
        <v>77</v>
      </c>
      <c r="AY409" s="244" t="s">
        <v>156</v>
      </c>
    </row>
    <row r="410" s="13" customFormat="1">
      <c r="A410" s="13"/>
      <c r="B410" s="233"/>
      <c r="C410" s="234"/>
      <c r="D410" s="235" t="s">
        <v>172</v>
      </c>
      <c r="E410" s="236" t="s">
        <v>1</v>
      </c>
      <c r="F410" s="237" t="s">
        <v>554</v>
      </c>
      <c r="G410" s="234"/>
      <c r="H410" s="238">
        <v>103.01000000000001</v>
      </c>
      <c r="I410" s="239"/>
      <c r="J410" s="234"/>
      <c r="K410" s="234"/>
      <c r="L410" s="240"/>
      <c r="M410" s="241"/>
      <c r="N410" s="242"/>
      <c r="O410" s="242"/>
      <c r="P410" s="242"/>
      <c r="Q410" s="242"/>
      <c r="R410" s="242"/>
      <c r="S410" s="242"/>
      <c r="T410" s="24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4" t="s">
        <v>172</v>
      </c>
      <c r="AU410" s="244" t="s">
        <v>87</v>
      </c>
      <c r="AV410" s="13" t="s">
        <v>87</v>
      </c>
      <c r="AW410" s="13" t="s">
        <v>34</v>
      </c>
      <c r="AX410" s="13" t="s">
        <v>77</v>
      </c>
      <c r="AY410" s="244" t="s">
        <v>156</v>
      </c>
    </row>
    <row r="411" s="13" customFormat="1">
      <c r="A411" s="13"/>
      <c r="B411" s="233"/>
      <c r="C411" s="234"/>
      <c r="D411" s="235" t="s">
        <v>172</v>
      </c>
      <c r="E411" s="236" t="s">
        <v>1</v>
      </c>
      <c r="F411" s="237" t="s">
        <v>555</v>
      </c>
      <c r="G411" s="234"/>
      <c r="H411" s="238">
        <v>90.540000000000006</v>
      </c>
      <c r="I411" s="239"/>
      <c r="J411" s="234"/>
      <c r="K411" s="234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172</v>
      </c>
      <c r="AU411" s="244" t="s">
        <v>87</v>
      </c>
      <c r="AV411" s="13" t="s">
        <v>87</v>
      </c>
      <c r="AW411" s="13" t="s">
        <v>34</v>
      </c>
      <c r="AX411" s="13" t="s">
        <v>77</v>
      </c>
      <c r="AY411" s="244" t="s">
        <v>156</v>
      </c>
    </row>
    <row r="412" s="13" customFormat="1">
      <c r="A412" s="13"/>
      <c r="B412" s="233"/>
      <c r="C412" s="234"/>
      <c r="D412" s="235" t="s">
        <v>172</v>
      </c>
      <c r="E412" s="236" t="s">
        <v>1</v>
      </c>
      <c r="F412" s="237" t="s">
        <v>556</v>
      </c>
      <c r="G412" s="234"/>
      <c r="H412" s="238">
        <v>93.382000000000005</v>
      </c>
      <c r="I412" s="239"/>
      <c r="J412" s="234"/>
      <c r="K412" s="234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172</v>
      </c>
      <c r="AU412" s="244" t="s">
        <v>87</v>
      </c>
      <c r="AV412" s="13" t="s">
        <v>87</v>
      </c>
      <c r="AW412" s="13" t="s">
        <v>34</v>
      </c>
      <c r="AX412" s="13" t="s">
        <v>77</v>
      </c>
      <c r="AY412" s="244" t="s">
        <v>156</v>
      </c>
    </row>
    <row r="413" s="2" customFormat="1" ht="66.75" customHeight="1">
      <c r="A413" s="38"/>
      <c r="B413" s="39"/>
      <c r="C413" s="219" t="s">
        <v>572</v>
      </c>
      <c r="D413" s="219" t="s">
        <v>158</v>
      </c>
      <c r="E413" s="220" t="s">
        <v>573</v>
      </c>
      <c r="F413" s="221" t="s">
        <v>574</v>
      </c>
      <c r="G413" s="222" t="s">
        <v>170</v>
      </c>
      <c r="H413" s="223">
        <v>384</v>
      </c>
      <c r="I413" s="224"/>
      <c r="J413" s="225">
        <f>ROUND(I413*H413,2)</f>
        <v>0</v>
      </c>
      <c r="K413" s="226"/>
      <c r="L413" s="44"/>
      <c r="M413" s="227" t="s">
        <v>1</v>
      </c>
      <c r="N413" s="228" t="s">
        <v>42</v>
      </c>
      <c r="O413" s="91"/>
      <c r="P413" s="229">
        <f>O413*H413</f>
        <v>0</v>
      </c>
      <c r="Q413" s="229">
        <v>0.0086</v>
      </c>
      <c r="R413" s="229">
        <f>Q413*H413</f>
        <v>3.3024</v>
      </c>
      <c r="S413" s="229">
        <v>0</v>
      </c>
      <c r="T413" s="230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31" t="s">
        <v>162</v>
      </c>
      <c r="AT413" s="231" t="s">
        <v>158</v>
      </c>
      <c r="AU413" s="231" t="s">
        <v>87</v>
      </c>
      <c r="AY413" s="17" t="s">
        <v>156</v>
      </c>
      <c r="BE413" s="232">
        <f>IF(N413="základní",J413,0)</f>
        <v>0</v>
      </c>
      <c r="BF413" s="232">
        <f>IF(N413="snížená",J413,0)</f>
        <v>0</v>
      </c>
      <c r="BG413" s="232">
        <f>IF(N413="zákl. přenesená",J413,0)</f>
        <v>0</v>
      </c>
      <c r="BH413" s="232">
        <f>IF(N413="sníž. přenesená",J413,0)</f>
        <v>0</v>
      </c>
      <c r="BI413" s="232">
        <f>IF(N413="nulová",J413,0)</f>
        <v>0</v>
      </c>
      <c r="BJ413" s="17" t="s">
        <v>85</v>
      </c>
      <c r="BK413" s="232">
        <f>ROUND(I413*H413,2)</f>
        <v>0</v>
      </c>
      <c r="BL413" s="17" t="s">
        <v>162</v>
      </c>
      <c r="BM413" s="231" t="s">
        <v>575</v>
      </c>
    </row>
    <row r="414" s="13" customFormat="1">
      <c r="A414" s="13"/>
      <c r="B414" s="233"/>
      <c r="C414" s="234"/>
      <c r="D414" s="235" t="s">
        <v>172</v>
      </c>
      <c r="E414" s="236" t="s">
        <v>1</v>
      </c>
      <c r="F414" s="237" t="s">
        <v>576</v>
      </c>
      <c r="G414" s="234"/>
      <c r="H414" s="238">
        <v>253</v>
      </c>
      <c r="I414" s="239"/>
      <c r="J414" s="234"/>
      <c r="K414" s="234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172</v>
      </c>
      <c r="AU414" s="244" t="s">
        <v>87</v>
      </c>
      <c r="AV414" s="13" t="s">
        <v>87</v>
      </c>
      <c r="AW414" s="13" t="s">
        <v>34</v>
      </c>
      <c r="AX414" s="13" t="s">
        <v>77</v>
      </c>
      <c r="AY414" s="244" t="s">
        <v>156</v>
      </c>
    </row>
    <row r="415" s="13" customFormat="1">
      <c r="A415" s="13"/>
      <c r="B415" s="233"/>
      <c r="C415" s="234"/>
      <c r="D415" s="235" t="s">
        <v>172</v>
      </c>
      <c r="E415" s="236" t="s">
        <v>1</v>
      </c>
      <c r="F415" s="237" t="s">
        <v>577</v>
      </c>
      <c r="G415" s="234"/>
      <c r="H415" s="238">
        <v>131</v>
      </c>
      <c r="I415" s="239"/>
      <c r="J415" s="234"/>
      <c r="K415" s="234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172</v>
      </c>
      <c r="AU415" s="244" t="s">
        <v>87</v>
      </c>
      <c r="AV415" s="13" t="s">
        <v>87</v>
      </c>
      <c r="AW415" s="13" t="s">
        <v>34</v>
      </c>
      <c r="AX415" s="13" t="s">
        <v>77</v>
      </c>
      <c r="AY415" s="244" t="s">
        <v>156</v>
      </c>
    </row>
    <row r="416" s="2" customFormat="1" ht="16.5" customHeight="1">
      <c r="A416" s="38"/>
      <c r="B416" s="39"/>
      <c r="C416" s="255" t="s">
        <v>578</v>
      </c>
      <c r="D416" s="255" t="s">
        <v>332</v>
      </c>
      <c r="E416" s="256" t="s">
        <v>579</v>
      </c>
      <c r="F416" s="257" t="s">
        <v>580</v>
      </c>
      <c r="G416" s="258" t="s">
        <v>170</v>
      </c>
      <c r="H416" s="259">
        <v>137.55000000000001</v>
      </c>
      <c r="I416" s="260"/>
      <c r="J416" s="261">
        <f>ROUND(I416*H416,2)</f>
        <v>0</v>
      </c>
      <c r="K416" s="262"/>
      <c r="L416" s="263"/>
      <c r="M416" s="264" t="s">
        <v>1</v>
      </c>
      <c r="N416" s="265" t="s">
        <v>42</v>
      </c>
      <c r="O416" s="91"/>
      <c r="P416" s="229">
        <f>O416*H416</f>
        <v>0</v>
      </c>
      <c r="Q416" s="229">
        <v>0.0022399999999999998</v>
      </c>
      <c r="R416" s="229">
        <f>Q416*H416</f>
        <v>0.308112</v>
      </c>
      <c r="S416" s="229">
        <v>0</v>
      </c>
      <c r="T416" s="230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31" t="s">
        <v>205</v>
      </c>
      <c r="AT416" s="231" t="s">
        <v>332</v>
      </c>
      <c r="AU416" s="231" t="s">
        <v>87</v>
      </c>
      <c r="AY416" s="17" t="s">
        <v>156</v>
      </c>
      <c r="BE416" s="232">
        <f>IF(N416="základní",J416,0)</f>
        <v>0</v>
      </c>
      <c r="BF416" s="232">
        <f>IF(N416="snížená",J416,0)</f>
        <v>0</v>
      </c>
      <c r="BG416" s="232">
        <f>IF(N416="zákl. přenesená",J416,0)</f>
        <v>0</v>
      </c>
      <c r="BH416" s="232">
        <f>IF(N416="sníž. přenesená",J416,0)</f>
        <v>0</v>
      </c>
      <c r="BI416" s="232">
        <f>IF(N416="nulová",J416,0)</f>
        <v>0</v>
      </c>
      <c r="BJ416" s="17" t="s">
        <v>85</v>
      </c>
      <c r="BK416" s="232">
        <f>ROUND(I416*H416,2)</f>
        <v>0</v>
      </c>
      <c r="BL416" s="17" t="s">
        <v>162</v>
      </c>
      <c r="BM416" s="231" t="s">
        <v>581</v>
      </c>
    </row>
    <row r="417" s="13" customFormat="1">
      <c r="A417" s="13"/>
      <c r="B417" s="233"/>
      <c r="C417" s="234"/>
      <c r="D417" s="235" t="s">
        <v>172</v>
      </c>
      <c r="E417" s="236" t="s">
        <v>1</v>
      </c>
      <c r="F417" s="237" t="s">
        <v>577</v>
      </c>
      <c r="G417" s="234"/>
      <c r="H417" s="238">
        <v>131</v>
      </c>
      <c r="I417" s="239"/>
      <c r="J417" s="234"/>
      <c r="K417" s="234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172</v>
      </c>
      <c r="AU417" s="244" t="s">
        <v>87</v>
      </c>
      <c r="AV417" s="13" t="s">
        <v>87</v>
      </c>
      <c r="AW417" s="13" t="s">
        <v>34</v>
      </c>
      <c r="AX417" s="13" t="s">
        <v>77</v>
      </c>
      <c r="AY417" s="244" t="s">
        <v>156</v>
      </c>
    </row>
    <row r="418" s="13" customFormat="1">
      <c r="A418" s="13"/>
      <c r="B418" s="233"/>
      <c r="C418" s="234"/>
      <c r="D418" s="235" t="s">
        <v>172</v>
      </c>
      <c r="E418" s="234"/>
      <c r="F418" s="237" t="s">
        <v>582</v>
      </c>
      <c r="G418" s="234"/>
      <c r="H418" s="238">
        <v>137.55000000000001</v>
      </c>
      <c r="I418" s="239"/>
      <c r="J418" s="234"/>
      <c r="K418" s="234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172</v>
      </c>
      <c r="AU418" s="244" t="s">
        <v>87</v>
      </c>
      <c r="AV418" s="13" t="s">
        <v>87</v>
      </c>
      <c r="AW418" s="13" t="s">
        <v>4</v>
      </c>
      <c r="AX418" s="13" t="s">
        <v>85</v>
      </c>
      <c r="AY418" s="244" t="s">
        <v>156</v>
      </c>
    </row>
    <row r="419" s="2" customFormat="1" ht="55.5" customHeight="1">
      <c r="A419" s="38"/>
      <c r="B419" s="39"/>
      <c r="C419" s="219" t="s">
        <v>583</v>
      </c>
      <c r="D419" s="219" t="s">
        <v>158</v>
      </c>
      <c r="E419" s="220" t="s">
        <v>584</v>
      </c>
      <c r="F419" s="221" t="s">
        <v>585</v>
      </c>
      <c r="G419" s="222" t="s">
        <v>170</v>
      </c>
      <c r="H419" s="223">
        <v>159</v>
      </c>
      <c r="I419" s="224"/>
      <c r="J419" s="225">
        <f>ROUND(I419*H419,2)</f>
        <v>0</v>
      </c>
      <c r="K419" s="226"/>
      <c r="L419" s="44"/>
      <c r="M419" s="227" t="s">
        <v>1</v>
      </c>
      <c r="N419" s="228" t="s">
        <v>42</v>
      </c>
      <c r="O419" s="91"/>
      <c r="P419" s="229">
        <f>O419*H419</f>
        <v>0</v>
      </c>
      <c r="Q419" s="229">
        <v>0.0085100000000000002</v>
      </c>
      <c r="R419" s="229">
        <f>Q419*H419</f>
        <v>1.3530900000000001</v>
      </c>
      <c r="S419" s="229">
        <v>0</v>
      </c>
      <c r="T419" s="230">
        <f>S419*H419</f>
        <v>0</v>
      </c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R419" s="231" t="s">
        <v>162</v>
      </c>
      <c r="AT419" s="231" t="s">
        <v>158</v>
      </c>
      <c r="AU419" s="231" t="s">
        <v>87</v>
      </c>
      <c r="AY419" s="17" t="s">
        <v>156</v>
      </c>
      <c r="BE419" s="232">
        <f>IF(N419="základní",J419,0)</f>
        <v>0</v>
      </c>
      <c r="BF419" s="232">
        <f>IF(N419="snížená",J419,0)</f>
        <v>0</v>
      </c>
      <c r="BG419" s="232">
        <f>IF(N419="zákl. přenesená",J419,0)</f>
        <v>0</v>
      </c>
      <c r="BH419" s="232">
        <f>IF(N419="sníž. přenesená",J419,0)</f>
        <v>0</v>
      </c>
      <c r="BI419" s="232">
        <f>IF(N419="nulová",J419,0)</f>
        <v>0</v>
      </c>
      <c r="BJ419" s="17" t="s">
        <v>85</v>
      </c>
      <c r="BK419" s="232">
        <f>ROUND(I419*H419,2)</f>
        <v>0</v>
      </c>
      <c r="BL419" s="17" t="s">
        <v>162</v>
      </c>
      <c r="BM419" s="231" t="s">
        <v>586</v>
      </c>
    </row>
    <row r="420" s="13" customFormat="1">
      <c r="A420" s="13"/>
      <c r="B420" s="233"/>
      <c r="C420" s="234"/>
      <c r="D420" s="235" t="s">
        <v>172</v>
      </c>
      <c r="E420" s="236" t="s">
        <v>1</v>
      </c>
      <c r="F420" s="237" t="s">
        <v>587</v>
      </c>
      <c r="G420" s="234"/>
      <c r="H420" s="238">
        <v>159</v>
      </c>
      <c r="I420" s="239"/>
      <c r="J420" s="234"/>
      <c r="K420" s="234"/>
      <c r="L420" s="240"/>
      <c r="M420" s="241"/>
      <c r="N420" s="242"/>
      <c r="O420" s="242"/>
      <c r="P420" s="242"/>
      <c r="Q420" s="242"/>
      <c r="R420" s="242"/>
      <c r="S420" s="242"/>
      <c r="T420" s="24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4" t="s">
        <v>172</v>
      </c>
      <c r="AU420" s="244" t="s">
        <v>87</v>
      </c>
      <c r="AV420" s="13" t="s">
        <v>87</v>
      </c>
      <c r="AW420" s="13" t="s">
        <v>34</v>
      </c>
      <c r="AX420" s="13" t="s">
        <v>77</v>
      </c>
      <c r="AY420" s="244" t="s">
        <v>156</v>
      </c>
    </row>
    <row r="421" s="2" customFormat="1" ht="16.5" customHeight="1">
      <c r="A421" s="38"/>
      <c r="B421" s="39"/>
      <c r="C421" s="255" t="s">
        <v>588</v>
      </c>
      <c r="D421" s="255" t="s">
        <v>332</v>
      </c>
      <c r="E421" s="256" t="s">
        <v>589</v>
      </c>
      <c r="F421" s="257" t="s">
        <v>590</v>
      </c>
      <c r="G421" s="258" t="s">
        <v>170</v>
      </c>
      <c r="H421" s="259">
        <v>432.60000000000002</v>
      </c>
      <c r="I421" s="260"/>
      <c r="J421" s="261">
        <f>ROUND(I421*H421,2)</f>
        <v>0</v>
      </c>
      <c r="K421" s="262"/>
      <c r="L421" s="263"/>
      <c r="M421" s="264" t="s">
        <v>1</v>
      </c>
      <c r="N421" s="265" t="s">
        <v>42</v>
      </c>
      <c r="O421" s="91"/>
      <c r="P421" s="229">
        <f>O421*H421</f>
        <v>0</v>
      </c>
      <c r="Q421" s="229">
        <v>0.0019599999999999999</v>
      </c>
      <c r="R421" s="229">
        <f>Q421*H421</f>
        <v>0.84789599999999998</v>
      </c>
      <c r="S421" s="229">
        <v>0</v>
      </c>
      <c r="T421" s="230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31" t="s">
        <v>205</v>
      </c>
      <c r="AT421" s="231" t="s">
        <v>332</v>
      </c>
      <c r="AU421" s="231" t="s">
        <v>87</v>
      </c>
      <c r="AY421" s="17" t="s">
        <v>156</v>
      </c>
      <c r="BE421" s="232">
        <f>IF(N421="základní",J421,0)</f>
        <v>0</v>
      </c>
      <c r="BF421" s="232">
        <f>IF(N421="snížená",J421,0)</f>
        <v>0</v>
      </c>
      <c r="BG421" s="232">
        <f>IF(N421="zákl. přenesená",J421,0)</f>
        <v>0</v>
      </c>
      <c r="BH421" s="232">
        <f>IF(N421="sníž. přenesená",J421,0)</f>
        <v>0</v>
      </c>
      <c r="BI421" s="232">
        <f>IF(N421="nulová",J421,0)</f>
        <v>0</v>
      </c>
      <c r="BJ421" s="17" t="s">
        <v>85</v>
      </c>
      <c r="BK421" s="232">
        <f>ROUND(I421*H421,2)</f>
        <v>0</v>
      </c>
      <c r="BL421" s="17" t="s">
        <v>162</v>
      </c>
      <c r="BM421" s="231" t="s">
        <v>591</v>
      </c>
    </row>
    <row r="422" s="13" customFormat="1">
      <c r="A422" s="13"/>
      <c r="B422" s="233"/>
      <c r="C422" s="234"/>
      <c r="D422" s="235" t="s">
        <v>172</v>
      </c>
      <c r="E422" s="236" t="s">
        <v>1</v>
      </c>
      <c r="F422" s="237" t="s">
        <v>587</v>
      </c>
      <c r="G422" s="234"/>
      <c r="H422" s="238">
        <v>159</v>
      </c>
      <c r="I422" s="239"/>
      <c r="J422" s="234"/>
      <c r="K422" s="234"/>
      <c r="L422" s="240"/>
      <c r="M422" s="241"/>
      <c r="N422" s="242"/>
      <c r="O422" s="242"/>
      <c r="P422" s="242"/>
      <c r="Q422" s="242"/>
      <c r="R422" s="242"/>
      <c r="S422" s="242"/>
      <c r="T422" s="24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4" t="s">
        <v>172</v>
      </c>
      <c r="AU422" s="244" t="s">
        <v>87</v>
      </c>
      <c r="AV422" s="13" t="s">
        <v>87</v>
      </c>
      <c r="AW422" s="13" t="s">
        <v>34</v>
      </c>
      <c r="AX422" s="13" t="s">
        <v>77</v>
      </c>
      <c r="AY422" s="244" t="s">
        <v>156</v>
      </c>
    </row>
    <row r="423" s="13" customFormat="1">
      <c r="A423" s="13"/>
      <c r="B423" s="233"/>
      <c r="C423" s="234"/>
      <c r="D423" s="235" t="s">
        <v>172</v>
      </c>
      <c r="E423" s="236" t="s">
        <v>1</v>
      </c>
      <c r="F423" s="237" t="s">
        <v>576</v>
      </c>
      <c r="G423" s="234"/>
      <c r="H423" s="238">
        <v>253</v>
      </c>
      <c r="I423" s="239"/>
      <c r="J423" s="234"/>
      <c r="K423" s="234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172</v>
      </c>
      <c r="AU423" s="244" t="s">
        <v>87</v>
      </c>
      <c r="AV423" s="13" t="s">
        <v>87</v>
      </c>
      <c r="AW423" s="13" t="s">
        <v>34</v>
      </c>
      <c r="AX423" s="13" t="s">
        <v>77</v>
      </c>
      <c r="AY423" s="244" t="s">
        <v>156</v>
      </c>
    </row>
    <row r="424" s="13" customFormat="1">
      <c r="A424" s="13"/>
      <c r="B424" s="233"/>
      <c r="C424" s="234"/>
      <c r="D424" s="235" t="s">
        <v>172</v>
      </c>
      <c r="E424" s="234"/>
      <c r="F424" s="237" t="s">
        <v>592</v>
      </c>
      <c r="G424" s="234"/>
      <c r="H424" s="238">
        <v>432.60000000000002</v>
      </c>
      <c r="I424" s="239"/>
      <c r="J424" s="234"/>
      <c r="K424" s="234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172</v>
      </c>
      <c r="AU424" s="244" t="s">
        <v>87</v>
      </c>
      <c r="AV424" s="13" t="s">
        <v>87</v>
      </c>
      <c r="AW424" s="13" t="s">
        <v>4</v>
      </c>
      <c r="AX424" s="13" t="s">
        <v>85</v>
      </c>
      <c r="AY424" s="244" t="s">
        <v>156</v>
      </c>
    </row>
    <row r="425" s="2" customFormat="1" ht="55.5" customHeight="1">
      <c r="A425" s="38"/>
      <c r="B425" s="39"/>
      <c r="C425" s="219" t="s">
        <v>593</v>
      </c>
      <c r="D425" s="219" t="s">
        <v>158</v>
      </c>
      <c r="E425" s="220" t="s">
        <v>594</v>
      </c>
      <c r="F425" s="221" t="s">
        <v>595</v>
      </c>
      <c r="G425" s="222" t="s">
        <v>170</v>
      </c>
      <c r="H425" s="223">
        <v>262</v>
      </c>
      <c r="I425" s="224"/>
      <c r="J425" s="225">
        <f>ROUND(I425*H425,2)</f>
        <v>0</v>
      </c>
      <c r="K425" s="226"/>
      <c r="L425" s="44"/>
      <c r="M425" s="227" t="s">
        <v>1</v>
      </c>
      <c r="N425" s="228" t="s">
        <v>42</v>
      </c>
      <c r="O425" s="91"/>
      <c r="P425" s="229">
        <f>O425*H425</f>
        <v>0</v>
      </c>
      <c r="Q425" s="229">
        <v>0.01119</v>
      </c>
      <c r="R425" s="229">
        <f>Q425*H425</f>
        <v>2.9317800000000003</v>
      </c>
      <c r="S425" s="229">
        <v>0</v>
      </c>
      <c r="T425" s="230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31" t="s">
        <v>162</v>
      </c>
      <c r="AT425" s="231" t="s">
        <v>158</v>
      </c>
      <c r="AU425" s="231" t="s">
        <v>87</v>
      </c>
      <c r="AY425" s="17" t="s">
        <v>156</v>
      </c>
      <c r="BE425" s="232">
        <f>IF(N425="základní",J425,0)</f>
        <v>0</v>
      </c>
      <c r="BF425" s="232">
        <f>IF(N425="snížená",J425,0)</f>
        <v>0</v>
      </c>
      <c r="BG425" s="232">
        <f>IF(N425="zákl. přenesená",J425,0)</f>
        <v>0</v>
      </c>
      <c r="BH425" s="232">
        <f>IF(N425="sníž. přenesená",J425,0)</f>
        <v>0</v>
      </c>
      <c r="BI425" s="232">
        <f>IF(N425="nulová",J425,0)</f>
        <v>0</v>
      </c>
      <c r="BJ425" s="17" t="s">
        <v>85</v>
      </c>
      <c r="BK425" s="232">
        <f>ROUND(I425*H425,2)</f>
        <v>0</v>
      </c>
      <c r="BL425" s="17" t="s">
        <v>162</v>
      </c>
      <c r="BM425" s="231" t="s">
        <v>596</v>
      </c>
    </row>
    <row r="426" s="13" customFormat="1">
      <c r="A426" s="13"/>
      <c r="B426" s="233"/>
      <c r="C426" s="234"/>
      <c r="D426" s="235" t="s">
        <v>172</v>
      </c>
      <c r="E426" s="236" t="s">
        <v>1</v>
      </c>
      <c r="F426" s="237" t="s">
        <v>597</v>
      </c>
      <c r="G426" s="234"/>
      <c r="H426" s="238">
        <v>262</v>
      </c>
      <c r="I426" s="239"/>
      <c r="J426" s="234"/>
      <c r="K426" s="234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172</v>
      </c>
      <c r="AU426" s="244" t="s">
        <v>87</v>
      </c>
      <c r="AV426" s="13" t="s">
        <v>87</v>
      </c>
      <c r="AW426" s="13" t="s">
        <v>34</v>
      </c>
      <c r="AX426" s="13" t="s">
        <v>77</v>
      </c>
      <c r="AY426" s="244" t="s">
        <v>156</v>
      </c>
    </row>
    <row r="427" s="2" customFormat="1" ht="24.15" customHeight="1">
      <c r="A427" s="38"/>
      <c r="B427" s="39"/>
      <c r="C427" s="255" t="s">
        <v>598</v>
      </c>
      <c r="D427" s="255" t="s">
        <v>332</v>
      </c>
      <c r="E427" s="256" t="s">
        <v>599</v>
      </c>
      <c r="F427" s="257" t="s">
        <v>600</v>
      </c>
      <c r="G427" s="258" t="s">
        <v>170</v>
      </c>
      <c r="H427" s="259">
        <v>275.10000000000002</v>
      </c>
      <c r="I427" s="260"/>
      <c r="J427" s="261">
        <f>ROUND(I427*H427,2)</f>
        <v>0</v>
      </c>
      <c r="K427" s="262"/>
      <c r="L427" s="263"/>
      <c r="M427" s="264" t="s">
        <v>1</v>
      </c>
      <c r="N427" s="265" t="s">
        <v>42</v>
      </c>
      <c r="O427" s="91"/>
      <c r="P427" s="229">
        <f>O427*H427</f>
        <v>0</v>
      </c>
      <c r="Q427" s="229">
        <v>0.0048999999999999998</v>
      </c>
      <c r="R427" s="229">
        <f>Q427*H427</f>
        <v>1.34799</v>
      </c>
      <c r="S427" s="229">
        <v>0</v>
      </c>
      <c r="T427" s="230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31" t="s">
        <v>205</v>
      </c>
      <c r="AT427" s="231" t="s">
        <v>332</v>
      </c>
      <c r="AU427" s="231" t="s">
        <v>87</v>
      </c>
      <c r="AY427" s="17" t="s">
        <v>156</v>
      </c>
      <c r="BE427" s="232">
        <f>IF(N427="základní",J427,0)</f>
        <v>0</v>
      </c>
      <c r="BF427" s="232">
        <f>IF(N427="snížená",J427,0)</f>
        <v>0</v>
      </c>
      <c r="BG427" s="232">
        <f>IF(N427="zákl. přenesená",J427,0)</f>
        <v>0</v>
      </c>
      <c r="BH427" s="232">
        <f>IF(N427="sníž. přenesená",J427,0)</f>
        <v>0</v>
      </c>
      <c r="BI427" s="232">
        <f>IF(N427="nulová",J427,0)</f>
        <v>0</v>
      </c>
      <c r="BJ427" s="17" t="s">
        <v>85</v>
      </c>
      <c r="BK427" s="232">
        <f>ROUND(I427*H427,2)</f>
        <v>0</v>
      </c>
      <c r="BL427" s="17" t="s">
        <v>162</v>
      </c>
      <c r="BM427" s="231" t="s">
        <v>601</v>
      </c>
    </row>
    <row r="428" s="13" customFormat="1">
      <c r="A428" s="13"/>
      <c r="B428" s="233"/>
      <c r="C428" s="234"/>
      <c r="D428" s="235" t="s">
        <v>172</v>
      </c>
      <c r="E428" s="234"/>
      <c r="F428" s="237" t="s">
        <v>602</v>
      </c>
      <c r="G428" s="234"/>
      <c r="H428" s="238">
        <v>275.10000000000002</v>
      </c>
      <c r="I428" s="239"/>
      <c r="J428" s="234"/>
      <c r="K428" s="234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172</v>
      </c>
      <c r="AU428" s="244" t="s">
        <v>87</v>
      </c>
      <c r="AV428" s="13" t="s">
        <v>87</v>
      </c>
      <c r="AW428" s="13" t="s">
        <v>4</v>
      </c>
      <c r="AX428" s="13" t="s">
        <v>85</v>
      </c>
      <c r="AY428" s="244" t="s">
        <v>156</v>
      </c>
    </row>
    <row r="429" s="2" customFormat="1" ht="55.5" customHeight="1">
      <c r="A429" s="38"/>
      <c r="B429" s="39"/>
      <c r="C429" s="219" t="s">
        <v>603</v>
      </c>
      <c r="D429" s="219" t="s">
        <v>158</v>
      </c>
      <c r="E429" s="220" t="s">
        <v>604</v>
      </c>
      <c r="F429" s="221" t="s">
        <v>605</v>
      </c>
      <c r="G429" s="222" t="s">
        <v>170</v>
      </c>
      <c r="H429" s="223">
        <v>543</v>
      </c>
      <c r="I429" s="224"/>
      <c r="J429" s="225">
        <f>ROUND(I429*H429,2)</f>
        <v>0</v>
      </c>
      <c r="K429" s="226"/>
      <c r="L429" s="44"/>
      <c r="M429" s="227" t="s">
        <v>1</v>
      </c>
      <c r="N429" s="228" t="s">
        <v>42</v>
      </c>
      <c r="O429" s="91"/>
      <c r="P429" s="229">
        <f>O429*H429</f>
        <v>0</v>
      </c>
      <c r="Q429" s="229">
        <v>8.0000000000000007E-05</v>
      </c>
      <c r="R429" s="229">
        <f>Q429*H429</f>
        <v>0.043440000000000006</v>
      </c>
      <c r="S429" s="229">
        <v>0</v>
      </c>
      <c r="T429" s="230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31" t="s">
        <v>162</v>
      </c>
      <c r="AT429" s="231" t="s">
        <v>158</v>
      </c>
      <c r="AU429" s="231" t="s">
        <v>87</v>
      </c>
      <c r="AY429" s="17" t="s">
        <v>156</v>
      </c>
      <c r="BE429" s="232">
        <f>IF(N429="základní",J429,0)</f>
        <v>0</v>
      </c>
      <c r="BF429" s="232">
        <f>IF(N429="snížená",J429,0)</f>
        <v>0</v>
      </c>
      <c r="BG429" s="232">
        <f>IF(N429="zákl. přenesená",J429,0)</f>
        <v>0</v>
      </c>
      <c r="BH429" s="232">
        <f>IF(N429="sníž. přenesená",J429,0)</f>
        <v>0</v>
      </c>
      <c r="BI429" s="232">
        <f>IF(N429="nulová",J429,0)</f>
        <v>0</v>
      </c>
      <c r="BJ429" s="17" t="s">
        <v>85</v>
      </c>
      <c r="BK429" s="232">
        <f>ROUND(I429*H429,2)</f>
        <v>0</v>
      </c>
      <c r="BL429" s="17" t="s">
        <v>162</v>
      </c>
      <c r="BM429" s="231" t="s">
        <v>606</v>
      </c>
    </row>
    <row r="430" s="13" customFormat="1">
      <c r="A430" s="13"/>
      <c r="B430" s="233"/>
      <c r="C430" s="234"/>
      <c r="D430" s="235" t="s">
        <v>172</v>
      </c>
      <c r="E430" s="236" t="s">
        <v>1</v>
      </c>
      <c r="F430" s="237" t="s">
        <v>607</v>
      </c>
      <c r="G430" s="234"/>
      <c r="H430" s="238">
        <v>543</v>
      </c>
      <c r="I430" s="239"/>
      <c r="J430" s="234"/>
      <c r="K430" s="234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172</v>
      </c>
      <c r="AU430" s="244" t="s">
        <v>87</v>
      </c>
      <c r="AV430" s="13" t="s">
        <v>87</v>
      </c>
      <c r="AW430" s="13" t="s">
        <v>34</v>
      </c>
      <c r="AX430" s="13" t="s">
        <v>77</v>
      </c>
      <c r="AY430" s="244" t="s">
        <v>156</v>
      </c>
    </row>
    <row r="431" s="2" customFormat="1" ht="24.15" customHeight="1">
      <c r="A431" s="38"/>
      <c r="B431" s="39"/>
      <c r="C431" s="219" t="s">
        <v>608</v>
      </c>
      <c r="D431" s="219" t="s">
        <v>158</v>
      </c>
      <c r="E431" s="220" t="s">
        <v>609</v>
      </c>
      <c r="F431" s="221" t="s">
        <v>610</v>
      </c>
      <c r="G431" s="222" t="s">
        <v>485</v>
      </c>
      <c r="H431" s="223">
        <v>135.75</v>
      </c>
      <c r="I431" s="224"/>
      <c r="J431" s="225">
        <f>ROUND(I431*H431,2)</f>
        <v>0</v>
      </c>
      <c r="K431" s="226"/>
      <c r="L431" s="44"/>
      <c r="M431" s="227" t="s">
        <v>1</v>
      </c>
      <c r="N431" s="228" t="s">
        <v>42</v>
      </c>
      <c r="O431" s="91"/>
      <c r="P431" s="229">
        <f>O431*H431</f>
        <v>0</v>
      </c>
      <c r="Q431" s="229">
        <v>0</v>
      </c>
      <c r="R431" s="229">
        <f>Q431*H431</f>
        <v>0</v>
      </c>
      <c r="S431" s="229">
        <v>0</v>
      </c>
      <c r="T431" s="230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31" t="s">
        <v>162</v>
      </c>
      <c r="AT431" s="231" t="s">
        <v>158</v>
      </c>
      <c r="AU431" s="231" t="s">
        <v>87</v>
      </c>
      <c r="AY431" s="17" t="s">
        <v>156</v>
      </c>
      <c r="BE431" s="232">
        <f>IF(N431="základní",J431,0)</f>
        <v>0</v>
      </c>
      <c r="BF431" s="232">
        <f>IF(N431="snížená",J431,0)</f>
        <v>0</v>
      </c>
      <c r="BG431" s="232">
        <f>IF(N431="zákl. přenesená",J431,0)</f>
        <v>0</v>
      </c>
      <c r="BH431" s="232">
        <f>IF(N431="sníž. přenesená",J431,0)</f>
        <v>0</v>
      </c>
      <c r="BI431" s="232">
        <f>IF(N431="nulová",J431,0)</f>
        <v>0</v>
      </c>
      <c r="BJ431" s="17" t="s">
        <v>85</v>
      </c>
      <c r="BK431" s="232">
        <f>ROUND(I431*H431,2)</f>
        <v>0</v>
      </c>
      <c r="BL431" s="17" t="s">
        <v>162</v>
      </c>
      <c r="BM431" s="231" t="s">
        <v>611</v>
      </c>
    </row>
    <row r="432" s="13" customFormat="1">
      <c r="A432" s="13"/>
      <c r="B432" s="233"/>
      <c r="C432" s="234"/>
      <c r="D432" s="235" t="s">
        <v>172</v>
      </c>
      <c r="E432" s="236" t="s">
        <v>1</v>
      </c>
      <c r="F432" s="237" t="s">
        <v>612</v>
      </c>
      <c r="G432" s="234"/>
      <c r="H432" s="238">
        <v>135.75</v>
      </c>
      <c r="I432" s="239"/>
      <c r="J432" s="234"/>
      <c r="K432" s="234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172</v>
      </c>
      <c r="AU432" s="244" t="s">
        <v>87</v>
      </c>
      <c r="AV432" s="13" t="s">
        <v>87</v>
      </c>
      <c r="AW432" s="13" t="s">
        <v>34</v>
      </c>
      <c r="AX432" s="13" t="s">
        <v>77</v>
      </c>
      <c r="AY432" s="244" t="s">
        <v>156</v>
      </c>
    </row>
    <row r="433" s="2" customFormat="1" ht="24.15" customHeight="1">
      <c r="A433" s="38"/>
      <c r="B433" s="39"/>
      <c r="C433" s="255" t="s">
        <v>613</v>
      </c>
      <c r="D433" s="255" t="s">
        <v>332</v>
      </c>
      <c r="E433" s="256" t="s">
        <v>614</v>
      </c>
      <c r="F433" s="257" t="s">
        <v>615</v>
      </c>
      <c r="G433" s="258" t="s">
        <v>485</v>
      </c>
      <c r="H433" s="259">
        <v>106.904</v>
      </c>
      <c r="I433" s="260"/>
      <c r="J433" s="261">
        <f>ROUND(I433*H433,2)</f>
        <v>0</v>
      </c>
      <c r="K433" s="262"/>
      <c r="L433" s="263"/>
      <c r="M433" s="264" t="s">
        <v>1</v>
      </c>
      <c r="N433" s="265" t="s">
        <v>42</v>
      </c>
      <c r="O433" s="91"/>
      <c r="P433" s="229">
        <f>O433*H433</f>
        <v>0</v>
      </c>
      <c r="Q433" s="229">
        <v>3.0000000000000001E-05</v>
      </c>
      <c r="R433" s="229">
        <f>Q433*H433</f>
        <v>0.0032071199999999999</v>
      </c>
      <c r="S433" s="229">
        <v>0</v>
      </c>
      <c r="T433" s="230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31" t="s">
        <v>205</v>
      </c>
      <c r="AT433" s="231" t="s">
        <v>332</v>
      </c>
      <c r="AU433" s="231" t="s">
        <v>87</v>
      </c>
      <c r="AY433" s="17" t="s">
        <v>156</v>
      </c>
      <c r="BE433" s="232">
        <f>IF(N433="základní",J433,0)</f>
        <v>0</v>
      </c>
      <c r="BF433" s="232">
        <f>IF(N433="snížená",J433,0)</f>
        <v>0</v>
      </c>
      <c r="BG433" s="232">
        <f>IF(N433="zákl. přenesená",J433,0)</f>
        <v>0</v>
      </c>
      <c r="BH433" s="232">
        <f>IF(N433="sníž. přenesená",J433,0)</f>
        <v>0</v>
      </c>
      <c r="BI433" s="232">
        <f>IF(N433="nulová",J433,0)</f>
        <v>0</v>
      </c>
      <c r="BJ433" s="17" t="s">
        <v>85</v>
      </c>
      <c r="BK433" s="232">
        <f>ROUND(I433*H433,2)</f>
        <v>0</v>
      </c>
      <c r="BL433" s="17" t="s">
        <v>162</v>
      </c>
      <c r="BM433" s="231" t="s">
        <v>616</v>
      </c>
    </row>
    <row r="434" s="13" customFormat="1">
      <c r="A434" s="13"/>
      <c r="B434" s="233"/>
      <c r="C434" s="234"/>
      <c r="D434" s="235" t="s">
        <v>172</v>
      </c>
      <c r="E434" s="236" t="s">
        <v>1</v>
      </c>
      <c r="F434" s="237" t="s">
        <v>617</v>
      </c>
      <c r="G434" s="234"/>
      <c r="H434" s="238">
        <v>101.813</v>
      </c>
      <c r="I434" s="239"/>
      <c r="J434" s="234"/>
      <c r="K434" s="234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172</v>
      </c>
      <c r="AU434" s="244" t="s">
        <v>87</v>
      </c>
      <c r="AV434" s="13" t="s">
        <v>87</v>
      </c>
      <c r="AW434" s="13" t="s">
        <v>34</v>
      </c>
      <c r="AX434" s="13" t="s">
        <v>77</v>
      </c>
      <c r="AY434" s="244" t="s">
        <v>156</v>
      </c>
    </row>
    <row r="435" s="13" customFormat="1">
      <c r="A435" s="13"/>
      <c r="B435" s="233"/>
      <c r="C435" s="234"/>
      <c r="D435" s="235" t="s">
        <v>172</v>
      </c>
      <c r="E435" s="234"/>
      <c r="F435" s="237" t="s">
        <v>618</v>
      </c>
      <c r="G435" s="234"/>
      <c r="H435" s="238">
        <v>106.904</v>
      </c>
      <c r="I435" s="239"/>
      <c r="J435" s="234"/>
      <c r="K435" s="234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172</v>
      </c>
      <c r="AU435" s="244" t="s">
        <v>87</v>
      </c>
      <c r="AV435" s="13" t="s">
        <v>87</v>
      </c>
      <c r="AW435" s="13" t="s">
        <v>4</v>
      </c>
      <c r="AX435" s="13" t="s">
        <v>85</v>
      </c>
      <c r="AY435" s="244" t="s">
        <v>156</v>
      </c>
    </row>
    <row r="436" s="2" customFormat="1" ht="24.15" customHeight="1">
      <c r="A436" s="38"/>
      <c r="B436" s="39"/>
      <c r="C436" s="255" t="s">
        <v>619</v>
      </c>
      <c r="D436" s="255" t="s">
        <v>332</v>
      </c>
      <c r="E436" s="256" t="s">
        <v>620</v>
      </c>
      <c r="F436" s="257" t="s">
        <v>621</v>
      </c>
      <c r="G436" s="258" t="s">
        <v>485</v>
      </c>
      <c r="H436" s="259">
        <v>35.634999999999998</v>
      </c>
      <c r="I436" s="260"/>
      <c r="J436" s="261">
        <f>ROUND(I436*H436,2)</f>
        <v>0</v>
      </c>
      <c r="K436" s="262"/>
      <c r="L436" s="263"/>
      <c r="M436" s="264" t="s">
        <v>1</v>
      </c>
      <c r="N436" s="265" t="s">
        <v>42</v>
      </c>
      <c r="O436" s="91"/>
      <c r="P436" s="229">
        <f>O436*H436</f>
        <v>0</v>
      </c>
      <c r="Q436" s="229">
        <v>0.00029999999999999997</v>
      </c>
      <c r="R436" s="229">
        <f>Q436*H436</f>
        <v>0.010690499999999999</v>
      </c>
      <c r="S436" s="229">
        <v>0</v>
      </c>
      <c r="T436" s="230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31" t="s">
        <v>205</v>
      </c>
      <c r="AT436" s="231" t="s">
        <v>332</v>
      </c>
      <c r="AU436" s="231" t="s">
        <v>87</v>
      </c>
      <c r="AY436" s="17" t="s">
        <v>156</v>
      </c>
      <c r="BE436" s="232">
        <f>IF(N436="základní",J436,0)</f>
        <v>0</v>
      </c>
      <c r="BF436" s="232">
        <f>IF(N436="snížená",J436,0)</f>
        <v>0</v>
      </c>
      <c r="BG436" s="232">
        <f>IF(N436="zákl. přenesená",J436,0)</f>
        <v>0</v>
      </c>
      <c r="BH436" s="232">
        <f>IF(N436="sníž. přenesená",J436,0)</f>
        <v>0</v>
      </c>
      <c r="BI436" s="232">
        <f>IF(N436="nulová",J436,0)</f>
        <v>0</v>
      </c>
      <c r="BJ436" s="17" t="s">
        <v>85</v>
      </c>
      <c r="BK436" s="232">
        <f>ROUND(I436*H436,2)</f>
        <v>0</v>
      </c>
      <c r="BL436" s="17" t="s">
        <v>162</v>
      </c>
      <c r="BM436" s="231" t="s">
        <v>622</v>
      </c>
    </row>
    <row r="437" s="13" customFormat="1">
      <c r="A437" s="13"/>
      <c r="B437" s="233"/>
      <c r="C437" s="234"/>
      <c r="D437" s="235" t="s">
        <v>172</v>
      </c>
      <c r="E437" s="236" t="s">
        <v>1</v>
      </c>
      <c r="F437" s="237" t="s">
        <v>623</v>
      </c>
      <c r="G437" s="234"/>
      <c r="H437" s="238">
        <v>33.938000000000002</v>
      </c>
      <c r="I437" s="239"/>
      <c r="J437" s="234"/>
      <c r="K437" s="234"/>
      <c r="L437" s="240"/>
      <c r="M437" s="241"/>
      <c r="N437" s="242"/>
      <c r="O437" s="242"/>
      <c r="P437" s="242"/>
      <c r="Q437" s="242"/>
      <c r="R437" s="242"/>
      <c r="S437" s="242"/>
      <c r="T437" s="24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4" t="s">
        <v>172</v>
      </c>
      <c r="AU437" s="244" t="s">
        <v>87</v>
      </c>
      <c r="AV437" s="13" t="s">
        <v>87</v>
      </c>
      <c r="AW437" s="13" t="s">
        <v>34</v>
      </c>
      <c r="AX437" s="13" t="s">
        <v>77</v>
      </c>
      <c r="AY437" s="244" t="s">
        <v>156</v>
      </c>
    </row>
    <row r="438" s="13" customFormat="1">
      <c r="A438" s="13"/>
      <c r="B438" s="233"/>
      <c r="C438" s="234"/>
      <c r="D438" s="235" t="s">
        <v>172</v>
      </c>
      <c r="E438" s="234"/>
      <c r="F438" s="237" t="s">
        <v>624</v>
      </c>
      <c r="G438" s="234"/>
      <c r="H438" s="238">
        <v>35.634999999999998</v>
      </c>
      <c r="I438" s="239"/>
      <c r="J438" s="234"/>
      <c r="K438" s="234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172</v>
      </c>
      <c r="AU438" s="244" t="s">
        <v>87</v>
      </c>
      <c r="AV438" s="13" t="s">
        <v>87</v>
      </c>
      <c r="AW438" s="13" t="s">
        <v>4</v>
      </c>
      <c r="AX438" s="13" t="s">
        <v>85</v>
      </c>
      <c r="AY438" s="244" t="s">
        <v>156</v>
      </c>
    </row>
    <row r="439" s="2" customFormat="1" ht="24.15" customHeight="1">
      <c r="A439" s="38"/>
      <c r="B439" s="39"/>
      <c r="C439" s="219" t="s">
        <v>625</v>
      </c>
      <c r="D439" s="219" t="s">
        <v>158</v>
      </c>
      <c r="E439" s="220" t="s">
        <v>626</v>
      </c>
      <c r="F439" s="221" t="s">
        <v>627</v>
      </c>
      <c r="G439" s="222" t="s">
        <v>170</v>
      </c>
      <c r="H439" s="223">
        <v>543</v>
      </c>
      <c r="I439" s="224"/>
      <c r="J439" s="225">
        <f>ROUND(I439*H439,2)</f>
        <v>0</v>
      </c>
      <c r="K439" s="226"/>
      <c r="L439" s="44"/>
      <c r="M439" s="227" t="s">
        <v>1</v>
      </c>
      <c r="N439" s="228" t="s">
        <v>42</v>
      </c>
      <c r="O439" s="91"/>
      <c r="P439" s="229">
        <f>O439*H439</f>
        <v>0</v>
      </c>
      <c r="Q439" s="229">
        <v>0.00020000000000000001</v>
      </c>
      <c r="R439" s="229">
        <f>Q439*H439</f>
        <v>0.1086</v>
      </c>
      <c r="S439" s="229">
        <v>0</v>
      </c>
      <c r="T439" s="230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31" t="s">
        <v>162</v>
      </c>
      <c r="AT439" s="231" t="s">
        <v>158</v>
      </c>
      <c r="AU439" s="231" t="s">
        <v>87</v>
      </c>
      <c r="AY439" s="17" t="s">
        <v>156</v>
      </c>
      <c r="BE439" s="232">
        <f>IF(N439="základní",J439,0)</f>
        <v>0</v>
      </c>
      <c r="BF439" s="232">
        <f>IF(N439="snížená",J439,0)</f>
        <v>0</v>
      </c>
      <c r="BG439" s="232">
        <f>IF(N439="zákl. přenesená",J439,0)</f>
        <v>0</v>
      </c>
      <c r="BH439" s="232">
        <f>IF(N439="sníž. přenesená",J439,0)</f>
        <v>0</v>
      </c>
      <c r="BI439" s="232">
        <f>IF(N439="nulová",J439,0)</f>
        <v>0</v>
      </c>
      <c r="BJ439" s="17" t="s">
        <v>85</v>
      </c>
      <c r="BK439" s="232">
        <f>ROUND(I439*H439,2)</f>
        <v>0</v>
      </c>
      <c r="BL439" s="17" t="s">
        <v>162</v>
      </c>
      <c r="BM439" s="231" t="s">
        <v>628</v>
      </c>
    </row>
    <row r="440" s="13" customFormat="1">
      <c r="A440" s="13"/>
      <c r="B440" s="233"/>
      <c r="C440" s="234"/>
      <c r="D440" s="235" t="s">
        <v>172</v>
      </c>
      <c r="E440" s="236" t="s">
        <v>1</v>
      </c>
      <c r="F440" s="237" t="s">
        <v>607</v>
      </c>
      <c r="G440" s="234"/>
      <c r="H440" s="238">
        <v>543</v>
      </c>
      <c r="I440" s="239"/>
      <c r="J440" s="234"/>
      <c r="K440" s="234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172</v>
      </c>
      <c r="AU440" s="244" t="s">
        <v>87</v>
      </c>
      <c r="AV440" s="13" t="s">
        <v>87</v>
      </c>
      <c r="AW440" s="13" t="s">
        <v>34</v>
      </c>
      <c r="AX440" s="13" t="s">
        <v>77</v>
      </c>
      <c r="AY440" s="244" t="s">
        <v>156</v>
      </c>
    </row>
    <row r="441" s="2" customFormat="1" ht="37.8" customHeight="1">
      <c r="A441" s="38"/>
      <c r="B441" s="39"/>
      <c r="C441" s="219" t="s">
        <v>629</v>
      </c>
      <c r="D441" s="219" t="s">
        <v>158</v>
      </c>
      <c r="E441" s="220" t="s">
        <v>630</v>
      </c>
      <c r="F441" s="221" t="s">
        <v>631</v>
      </c>
      <c r="G441" s="222" t="s">
        <v>170</v>
      </c>
      <c r="H441" s="223">
        <v>543</v>
      </c>
      <c r="I441" s="224"/>
      <c r="J441" s="225">
        <f>ROUND(I441*H441,2)</f>
        <v>0</v>
      </c>
      <c r="K441" s="226"/>
      <c r="L441" s="44"/>
      <c r="M441" s="227" t="s">
        <v>1</v>
      </c>
      <c r="N441" s="228" t="s">
        <v>42</v>
      </c>
      <c r="O441" s="91"/>
      <c r="P441" s="229">
        <f>O441*H441</f>
        <v>0</v>
      </c>
      <c r="Q441" s="229">
        <v>0.0027000000000000001</v>
      </c>
      <c r="R441" s="229">
        <f>Q441*H441</f>
        <v>1.4661000000000002</v>
      </c>
      <c r="S441" s="229">
        <v>0</v>
      </c>
      <c r="T441" s="230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31" t="s">
        <v>162</v>
      </c>
      <c r="AT441" s="231" t="s">
        <v>158</v>
      </c>
      <c r="AU441" s="231" t="s">
        <v>87</v>
      </c>
      <c r="AY441" s="17" t="s">
        <v>156</v>
      </c>
      <c r="BE441" s="232">
        <f>IF(N441="základní",J441,0)</f>
        <v>0</v>
      </c>
      <c r="BF441" s="232">
        <f>IF(N441="snížená",J441,0)</f>
        <v>0</v>
      </c>
      <c r="BG441" s="232">
        <f>IF(N441="zákl. přenesená",J441,0)</f>
        <v>0</v>
      </c>
      <c r="BH441" s="232">
        <f>IF(N441="sníž. přenesená",J441,0)</f>
        <v>0</v>
      </c>
      <c r="BI441" s="232">
        <f>IF(N441="nulová",J441,0)</f>
        <v>0</v>
      </c>
      <c r="BJ441" s="17" t="s">
        <v>85</v>
      </c>
      <c r="BK441" s="232">
        <f>ROUND(I441*H441,2)</f>
        <v>0</v>
      </c>
      <c r="BL441" s="17" t="s">
        <v>162</v>
      </c>
      <c r="BM441" s="231" t="s">
        <v>632</v>
      </c>
    </row>
    <row r="442" s="13" customFormat="1">
      <c r="A442" s="13"/>
      <c r="B442" s="233"/>
      <c r="C442" s="234"/>
      <c r="D442" s="235" t="s">
        <v>172</v>
      </c>
      <c r="E442" s="236" t="s">
        <v>1</v>
      </c>
      <c r="F442" s="237" t="s">
        <v>607</v>
      </c>
      <c r="G442" s="234"/>
      <c r="H442" s="238">
        <v>543</v>
      </c>
      <c r="I442" s="239"/>
      <c r="J442" s="234"/>
      <c r="K442" s="234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172</v>
      </c>
      <c r="AU442" s="244" t="s">
        <v>87</v>
      </c>
      <c r="AV442" s="13" t="s">
        <v>87</v>
      </c>
      <c r="AW442" s="13" t="s">
        <v>34</v>
      </c>
      <c r="AX442" s="13" t="s">
        <v>77</v>
      </c>
      <c r="AY442" s="244" t="s">
        <v>156</v>
      </c>
    </row>
    <row r="443" s="2" customFormat="1" ht="24.15" customHeight="1">
      <c r="A443" s="38"/>
      <c r="B443" s="39"/>
      <c r="C443" s="219" t="s">
        <v>633</v>
      </c>
      <c r="D443" s="219" t="s">
        <v>158</v>
      </c>
      <c r="E443" s="220" t="s">
        <v>634</v>
      </c>
      <c r="F443" s="221" t="s">
        <v>635</v>
      </c>
      <c r="G443" s="222" t="s">
        <v>170</v>
      </c>
      <c r="H443" s="223">
        <v>565.39999999999998</v>
      </c>
      <c r="I443" s="224"/>
      <c r="J443" s="225">
        <f>ROUND(I443*H443,2)</f>
        <v>0</v>
      </c>
      <c r="K443" s="226"/>
      <c r="L443" s="44"/>
      <c r="M443" s="227" t="s">
        <v>1</v>
      </c>
      <c r="N443" s="228" t="s">
        <v>42</v>
      </c>
      <c r="O443" s="91"/>
      <c r="P443" s="229">
        <f>O443*H443</f>
        <v>0</v>
      </c>
      <c r="Q443" s="229">
        <v>0.11</v>
      </c>
      <c r="R443" s="229">
        <f>Q443*H443</f>
        <v>62.193999999999996</v>
      </c>
      <c r="S443" s="229">
        <v>0</v>
      </c>
      <c r="T443" s="230">
        <f>S443*H443</f>
        <v>0</v>
      </c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R443" s="231" t="s">
        <v>162</v>
      </c>
      <c r="AT443" s="231" t="s">
        <v>158</v>
      </c>
      <c r="AU443" s="231" t="s">
        <v>87</v>
      </c>
      <c r="AY443" s="17" t="s">
        <v>156</v>
      </c>
      <c r="BE443" s="232">
        <f>IF(N443="základní",J443,0)</f>
        <v>0</v>
      </c>
      <c r="BF443" s="232">
        <f>IF(N443="snížená",J443,0)</f>
        <v>0</v>
      </c>
      <c r="BG443" s="232">
        <f>IF(N443="zákl. přenesená",J443,0)</f>
        <v>0</v>
      </c>
      <c r="BH443" s="232">
        <f>IF(N443="sníž. přenesená",J443,0)</f>
        <v>0</v>
      </c>
      <c r="BI443" s="232">
        <f>IF(N443="nulová",J443,0)</f>
        <v>0</v>
      </c>
      <c r="BJ443" s="17" t="s">
        <v>85</v>
      </c>
      <c r="BK443" s="232">
        <f>ROUND(I443*H443,2)</f>
        <v>0</v>
      </c>
      <c r="BL443" s="17" t="s">
        <v>162</v>
      </c>
      <c r="BM443" s="231" t="s">
        <v>636</v>
      </c>
    </row>
    <row r="444" s="13" customFormat="1">
      <c r="A444" s="13"/>
      <c r="B444" s="233"/>
      <c r="C444" s="234"/>
      <c r="D444" s="235" t="s">
        <v>172</v>
      </c>
      <c r="E444" s="236" t="s">
        <v>1</v>
      </c>
      <c r="F444" s="237" t="s">
        <v>637</v>
      </c>
      <c r="G444" s="234"/>
      <c r="H444" s="238">
        <v>131</v>
      </c>
      <c r="I444" s="239"/>
      <c r="J444" s="234"/>
      <c r="K444" s="234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172</v>
      </c>
      <c r="AU444" s="244" t="s">
        <v>87</v>
      </c>
      <c r="AV444" s="13" t="s">
        <v>87</v>
      </c>
      <c r="AW444" s="13" t="s">
        <v>34</v>
      </c>
      <c r="AX444" s="13" t="s">
        <v>77</v>
      </c>
      <c r="AY444" s="244" t="s">
        <v>156</v>
      </c>
    </row>
    <row r="445" s="13" customFormat="1">
      <c r="A445" s="13"/>
      <c r="B445" s="233"/>
      <c r="C445" s="234"/>
      <c r="D445" s="235" t="s">
        <v>172</v>
      </c>
      <c r="E445" s="236" t="s">
        <v>1</v>
      </c>
      <c r="F445" s="237" t="s">
        <v>638</v>
      </c>
      <c r="G445" s="234"/>
      <c r="H445" s="238">
        <v>295</v>
      </c>
      <c r="I445" s="239"/>
      <c r="J445" s="234"/>
      <c r="K445" s="234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172</v>
      </c>
      <c r="AU445" s="244" t="s">
        <v>87</v>
      </c>
      <c r="AV445" s="13" t="s">
        <v>87</v>
      </c>
      <c r="AW445" s="13" t="s">
        <v>34</v>
      </c>
      <c r="AX445" s="13" t="s">
        <v>77</v>
      </c>
      <c r="AY445" s="244" t="s">
        <v>156</v>
      </c>
    </row>
    <row r="446" s="13" customFormat="1">
      <c r="A446" s="13"/>
      <c r="B446" s="233"/>
      <c r="C446" s="234"/>
      <c r="D446" s="235" t="s">
        <v>172</v>
      </c>
      <c r="E446" s="236" t="s">
        <v>1</v>
      </c>
      <c r="F446" s="237" t="s">
        <v>639</v>
      </c>
      <c r="G446" s="234"/>
      <c r="H446" s="238">
        <v>31.699999999999999</v>
      </c>
      <c r="I446" s="239"/>
      <c r="J446" s="234"/>
      <c r="K446" s="234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172</v>
      </c>
      <c r="AU446" s="244" t="s">
        <v>87</v>
      </c>
      <c r="AV446" s="13" t="s">
        <v>87</v>
      </c>
      <c r="AW446" s="13" t="s">
        <v>34</v>
      </c>
      <c r="AX446" s="13" t="s">
        <v>77</v>
      </c>
      <c r="AY446" s="244" t="s">
        <v>156</v>
      </c>
    </row>
    <row r="447" s="13" customFormat="1">
      <c r="A447" s="13"/>
      <c r="B447" s="233"/>
      <c r="C447" s="234"/>
      <c r="D447" s="235" t="s">
        <v>172</v>
      </c>
      <c r="E447" s="236" t="s">
        <v>1</v>
      </c>
      <c r="F447" s="237" t="s">
        <v>640</v>
      </c>
      <c r="G447" s="234"/>
      <c r="H447" s="238">
        <v>107.7</v>
      </c>
      <c r="I447" s="239"/>
      <c r="J447" s="234"/>
      <c r="K447" s="234"/>
      <c r="L447" s="240"/>
      <c r="M447" s="241"/>
      <c r="N447" s="242"/>
      <c r="O447" s="242"/>
      <c r="P447" s="242"/>
      <c r="Q447" s="242"/>
      <c r="R447" s="242"/>
      <c r="S447" s="242"/>
      <c r="T447" s="24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4" t="s">
        <v>172</v>
      </c>
      <c r="AU447" s="244" t="s">
        <v>87</v>
      </c>
      <c r="AV447" s="13" t="s">
        <v>87</v>
      </c>
      <c r="AW447" s="13" t="s">
        <v>34</v>
      </c>
      <c r="AX447" s="13" t="s">
        <v>77</v>
      </c>
      <c r="AY447" s="244" t="s">
        <v>156</v>
      </c>
    </row>
    <row r="448" s="2" customFormat="1" ht="37.8" customHeight="1">
      <c r="A448" s="38"/>
      <c r="B448" s="39"/>
      <c r="C448" s="219" t="s">
        <v>641</v>
      </c>
      <c r="D448" s="219" t="s">
        <v>158</v>
      </c>
      <c r="E448" s="220" t="s">
        <v>642</v>
      </c>
      <c r="F448" s="221" t="s">
        <v>643</v>
      </c>
      <c r="G448" s="222" t="s">
        <v>161</v>
      </c>
      <c r="H448" s="223">
        <v>14</v>
      </c>
      <c r="I448" s="224"/>
      <c r="J448" s="225">
        <f>ROUND(I448*H448,2)</f>
        <v>0</v>
      </c>
      <c r="K448" s="226"/>
      <c r="L448" s="44"/>
      <c r="M448" s="227" t="s">
        <v>1</v>
      </c>
      <c r="N448" s="228" t="s">
        <v>42</v>
      </c>
      <c r="O448" s="91"/>
      <c r="P448" s="229">
        <f>O448*H448</f>
        <v>0</v>
      </c>
      <c r="Q448" s="229">
        <v>0.017770000000000001</v>
      </c>
      <c r="R448" s="229">
        <f>Q448*H448</f>
        <v>0.24878</v>
      </c>
      <c r="S448" s="229">
        <v>0</v>
      </c>
      <c r="T448" s="230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31" t="s">
        <v>162</v>
      </c>
      <c r="AT448" s="231" t="s">
        <v>158</v>
      </c>
      <c r="AU448" s="231" t="s">
        <v>87</v>
      </c>
      <c r="AY448" s="17" t="s">
        <v>156</v>
      </c>
      <c r="BE448" s="232">
        <f>IF(N448="základní",J448,0)</f>
        <v>0</v>
      </c>
      <c r="BF448" s="232">
        <f>IF(N448="snížená",J448,0)</f>
        <v>0</v>
      </c>
      <c r="BG448" s="232">
        <f>IF(N448="zákl. přenesená",J448,0)</f>
        <v>0</v>
      </c>
      <c r="BH448" s="232">
        <f>IF(N448="sníž. přenesená",J448,0)</f>
        <v>0</v>
      </c>
      <c r="BI448" s="232">
        <f>IF(N448="nulová",J448,0)</f>
        <v>0</v>
      </c>
      <c r="BJ448" s="17" t="s">
        <v>85</v>
      </c>
      <c r="BK448" s="232">
        <f>ROUND(I448*H448,2)</f>
        <v>0</v>
      </c>
      <c r="BL448" s="17" t="s">
        <v>162</v>
      </c>
      <c r="BM448" s="231" t="s">
        <v>644</v>
      </c>
    </row>
    <row r="449" s="13" customFormat="1">
      <c r="A449" s="13"/>
      <c r="B449" s="233"/>
      <c r="C449" s="234"/>
      <c r="D449" s="235" t="s">
        <v>172</v>
      </c>
      <c r="E449" s="236" t="s">
        <v>1</v>
      </c>
      <c r="F449" s="237" t="s">
        <v>645</v>
      </c>
      <c r="G449" s="234"/>
      <c r="H449" s="238">
        <v>12</v>
      </c>
      <c r="I449" s="239"/>
      <c r="J449" s="234"/>
      <c r="K449" s="234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172</v>
      </c>
      <c r="AU449" s="244" t="s">
        <v>87</v>
      </c>
      <c r="AV449" s="13" t="s">
        <v>87</v>
      </c>
      <c r="AW449" s="13" t="s">
        <v>34</v>
      </c>
      <c r="AX449" s="13" t="s">
        <v>77</v>
      </c>
      <c r="AY449" s="244" t="s">
        <v>156</v>
      </c>
    </row>
    <row r="450" s="13" customFormat="1">
      <c r="A450" s="13"/>
      <c r="B450" s="233"/>
      <c r="C450" s="234"/>
      <c r="D450" s="235" t="s">
        <v>172</v>
      </c>
      <c r="E450" s="236" t="s">
        <v>1</v>
      </c>
      <c r="F450" s="237" t="s">
        <v>646</v>
      </c>
      <c r="G450" s="234"/>
      <c r="H450" s="238">
        <v>2</v>
      </c>
      <c r="I450" s="239"/>
      <c r="J450" s="234"/>
      <c r="K450" s="234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172</v>
      </c>
      <c r="AU450" s="244" t="s">
        <v>87</v>
      </c>
      <c r="AV450" s="13" t="s">
        <v>87</v>
      </c>
      <c r="AW450" s="13" t="s">
        <v>34</v>
      </c>
      <c r="AX450" s="13" t="s">
        <v>77</v>
      </c>
      <c r="AY450" s="244" t="s">
        <v>156</v>
      </c>
    </row>
    <row r="451" s="2" customFormat="1" ht="24.15" customHeight="1">
      <c r="A451" s="38"/>
      <c r="B451" s="39"/>
      <c r="C451" s="255" t="s">
        <v>647</v>
      </c>
      <c r="D451" s="255" t="s">
        <v>332</v>
      </c>
      <c r="E451" s="256" t="s">
        <v>648</v>
      </c>
      <c r="F451" s="257" t="s">
        <v>649</v>
      </c>
      <c r="G451" s="258" t="s">
        <v>161</v>
      </c>
      <c r="H451" s="259">
        <v>5</v>
      </c>
      <c r="I451" s="260"/>
      <c r="J451" s="261">
        <f>ROUND(I451*H451,2)</f>
        <v>0</v>
      </c>
      <c r="K451" s="262"/>
      <c r="L451" s="263"/>
      <c r="M451" s="264" t="s">
        <v>1</v>
      </c>
      <c r="N451" s="265" t="s">
        <v>42</v>
      </c>
      <c r="O451" s="91"/>
      <c r="P451" s="229">
        <f>O451*H451</f>
        <v>0</v>
      </c>
      <c r="Q451" s="229">
        <v>0.014890000000000001</v>
      </c>
      <c r="R451" s="229">
        <f>Q451*H451</f>
        <v>0.074450000000000002</v>
      </c>
      <c r="S451" s="229">
        <v>0</v>
      </c>
      <c r="T451" s="230">
        <f>S451*H451</f>
        <v>0</v>
      </c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R451" s="231" t="s">
        <v>205</v>
      </c>
      <c r="AT451" s="231" t="s">
        <v>332</v>
      </c>
      <c r="AU451" s="231" t="s">
        <v>87</v>
      </c>
      <c r="AY451" s="17" t="s">
        <v>156</v>
      </c>
      <c r="BE451" s="232">
        <f>IF(N451="základní",J451,0)</f>
        <v>0</v>
      </c>
      <c r="BF451" s="232">
        <f>IF(N451="snížená",J451,0)</f>
        <v>0</v>
      </c>
      <c r="BG451" s="232">
        <f>IF(N451="zákl. přenesená",J451,0)</f>
        <v>0</v>
      </c>
      <c r="BH451" s="232">
        <f>IF(N451="sníž. přenesená",J451,0)</f>
        <v>0</v>
      </c>
      <c r="BI451" s="232">
        <f>IF(N451="nulová",J451,0)</f>
        <v>0</v>
      </c>
      <c r="BJ451" s="17" t="s">
        <v>85</v>
      </c>
      <c r="BK451" s="232">
        <f>ROUND(I451*H451,2)</f>
        <v>0</v>
      </c>
      <c r="BL451" s="17" t="s">
        <v>162</v>
      </c>
      <c r="BM451" s="231" t="s">
        <v>650</v>
      </c>
    </row>
    <row r="452" s="13" customFormat="1">
      <c r="A452" s="13"/>
      <c r="B452" s="233"/>
      <c r="C452" s="234"/>
      <c r="D452" s="235" t="s">
        <v>172</v>
      </c>
      <c r="E452" s="236" t="s">
        <v>1</v>
      </c>
      <c r="F452" s="237" t="s">
        <v>651</v>
      </c>
      <c r="G452" s="234"/>
      <c r="H452" s="238">
        <v>5</v>
      </c>
      <c r="I452" s="239"/>
      <c r="J452" s="234"/>
      <c r="K452" s="234"/>
      <c r="L452" s="240"/>
      <c r="M452" s="241"/>
      <c r="N452" s="242"/>
      <c r="O452" s="242"/>
      <c r="P452" s="242"/>
      <c r="Q452" s="242"/>
      <c r="R452" s="242"/>
      <c r="S452" s="242"/>
      <c r="T452" s="24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4" t="s">
        <v>172</v>
      </c>
      <c r="AU452" s="244" t="s">
        <v>87</v>
      </c>
      <c r="AV452" s="13" t="s">
        <v>87</v>
      </c>
      <c r="AW452" s="13" t="s">
        <v>34</v>
      </c>
      <c r="AX452" s="13" t="s">
        <v>77</v>
      </c>
      <c r="AY452" s="244" t="s">
        <v>156</v>
      </c>
    </row>
    <row r="453" s="2" customFormat="1" ht="24.15" customHeight="1">
      <c r="A453" s="38"/>
      <c r="B453" s="39"/>
      <c r="C453" s="255" t="s">
        <v>652</v>
      </c>
      <c r="D453" s="255" t="s">
        <v>332</v>
      </c>
      <c r="E453" s="256" t="s">
        <v>653</v>
      </c>
      <c r="F453" s="257" t="s">
        <v>654</v>
      </c>
      <c r="G453" s="258" t="s">
        <v>161</v>
      </c>
      <c r="H453" s="259">
        <v>2</v>
      </c>
      <c r="I453" s="260"/>
      <c r="J453" s="261">
        <f>ROUND(I453*H453,2)</f>
        <v>0</v>
      </c>
      <c r="K453" s="262"/>
      <c r="L453" s="263"/>
      <c r="M453" s="264" t="s">
        <v>1</v>
      </c>
      <c r="N453" s="265" t="s">
        <v>42</v>
      </c>
      <c r="O453" s="91"/>
      <c r="P453" s="229">
        <f>O453*H453</f>
        <v>0</v>
      </c>
      <c r="Q453" s="229">
        <v>0.01521</v>
      </c>
      <c r="R453" s="229">
        <f>Q453*H453</f>
        <v>0.030419999999999999</v>
      </c>
      <c r="S453" s="229">
        <v>0</v>
      </c>
      <c r="T453" s="230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31" t="s">
        <v>205</v>
      </c>
      <c r="AT453" s="231" t="s">
        <v>332</v>
      </c>
      <c r="AU453" s="231" t="s">
        <v>87</v>
      </c>
      <c r="AY453" s="17" t="s">
        <v>156</v>
      </c>
      <c r="BE453" s="232">
        <f>IF(N453="základní",J453,0)</f>
        <v>0</v>
      </c>
      <c r="BF453" s="232">
        <f>IF(N453="snížená",J453,0)</f>
        <v>0</v>
      </c>
      <c r="BG453" s="232">
        <f>IF(N453="zákl. přenesená",J453,0)</f>
        <v>0</v>
      </c>
      <c r="BH453" s="232">
        <f>IF(N453="sníž. přenesená",J453,0)</f>
        <v>0</v>
      </c>
      <c r="BI453" s="232">
        <f>IF(N453="nulová",J453,0)</f>
        <v>0</v>
      </c>
      <c r="BJ453" s="17" t="s">
        <v>85</v>
      </c>
      <c r="BK453" s="232">
        <f>ROUND(I453*H453,2)</f>
        <v>0</v>
      </c>
      <c r="BL453" s="17" t="s">
        <v>162</v>
      </c>
      <c r="BM453" s="231" t="s">
        <v>655</v>
      </c>
    </row>
    <row r="454" s="13" customFormat="1">
      <c r="A454" s="13"/>
      <c r="B454" s="233"/>
      <c r="C454" s="234"/>
      <c r="D454" s="235" t="s">
        <v>172</v>
      </c>
      <c r="E454" s="236" t="s">
        <v>1</v>
      </c>
      <c r="F454" s="237" t="s">
        <v>656</v>
      </c>
      <c r="G454" s="234"/>
      <c r="H454" s="238">
        <v>2</v>
      </c>
      <c r="I454" s="239"/>
      <c r="J454" s="234"/>
      <c r="K454" s="234"/>
      <c r="L454" s="240"/>
      <c r="M454" s="241"/>
      <c r="N454" s="242"/>
      <c r="O454" s="242"/>
      <c r="P454" s="242"/>
      <c r="Q454" s="242"/>
      <c r="R454" s="242"/>
      <c r="S454" s="242"/>
      <c r="T454" s="24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4" t="s">
        <v>172</v>
      </c>
      <c r="AU454" s="244" t="s">
        <v>87</v>
      </c>
      <c r="AV454" s="13" t="s">
        <v>87</v>
      </c>
      <c r="AW454" s="13" t="s">
        <v>34</v>
      </c>
      <c r="AX454" s="13" t="s">
        <v>77</v>
      </c>
      <c r="AY454" s="244" t="s">
        <v>156</v>
      </c>
    </row>
    <row r="455" s="2" customFormat="1" ht="24.15" customHeight="1">
      <c r="A455" s="38"/>
      <c r="B455" s="39"/>
      <c r="C455" s="255" t="s">
        <v>657</v>
      </c>
      <c r="D455" s="255" t="s">
        <v>332</v>
      </c>
      <c r="E455" s="256" t="s">
        <v>658</v>
      </c>
      <c r="F455" s="257" t="s">
        <v>659</v>
      </c>
      <c r="G455" s="258" t="s">
        <v>161</v>
      </c>
      <c r="H455" s="259">
        <v>7</v>
      </c>
      <c r="I455" s="260"/>
      <c r="J455" s="261">
        <f>ROUND(I455*H455,2)</f>
        <v>0</v>
      </c>
      <c r="K455" s="262"/>
      <c r="L455" s="263"/>
      <c r="M455" s="264" t="s">
        <v>1</v>
      </c>
      <c r="N455" s="265" t="s">
        <v>42</v>
      </c>
      <c r="O455" s="91"/>
      <c r="P455" s="229">
        <f>O455*H455</f>
        <v>0</v>
      </c>
      <c r="Q455" s="229">
        <v>0.01553</v>
      </c>
      <c r="R455" s="229">
        <f>Q455*H455</f>
        <v>0.10871</v>
      </c>
      <c r="S455" s="229">
        <v>0</v>
      </c>
      <c r="T455" s="230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31" t="s">
        <v>205</v>
      </c>
      <c r="AT455" s="231" t="s">
        <v>332</v>
      </c>
      <c r="AU455" s="231" t="s">
        <v>87</v>
      </c>
      <c r="AY455" s="17" t="s">
        <v>156</v>
      </c>
      <c r="BE455" s="232">
        <f>IF(N455="základní",J455,0)</f>
        <v>0</v>
      </c>
      <c r="BF455" s="232">
        <f>IF(N455="snížená",J455,0)</f>
        <v>0</v>
      </c>
      <c r="BG455" s="232">
        <f>IF(N455="zákl. přenesená",J455,0)</f>
        <v>0</v>
      </c>
      <c r="BH455" s="232">
        <f>IF(N455="sníž. přenesená",J455,0)</f>
        <v>0</v>
      </c>
      <c r="BI455" s="232">
        <f>IF(N455="nulová",J455,0)</f>
        <v>0</v>
      </c>
      <c r="BJ455" s="17" t="s">
        <v>85</v>
      </c>
      <c r="BK455" s="232">
        <f>ROUND(I455*H455,2)</f>
        <v>0</v>
      </c>
      <c r="BL455" s="17" t="s">
        <v>162</v>
      </c>
      <c r="BM455" s="231" t="s">
        <v>660</v>
      </c>
    </row>
    <row r="456" s="13" customFormat="1">
      <c r="A456" s="13"/>
      <c r="B456" s="233"/>
      <c r="C456" s="234"/>
      <c r="D456" s="235" t="s">
        <v>172</v>
      </c>
      <c r="E456" s="236" t="s">
        <v>1</v>
      </c>
      <c r="F456" s="237" t="s">
        <v>651</v>
      </c>
      <c r="G456" s="234"/>
      <c r="H456" s="238">
        <v>5</v>
      </c>
      <c r="I456" s="239"/>
      <c r="J456" s="234"/>
      <c r="K456" s="234"/>
      <c r="L456" s="240"/>
      <c r="M456" s="241"/>
      <c r="N456" s="242"/>
      <c r="O456" s="242"/>
      <c r="P456" s="242"/>
      <c r="Q456" s="242"/>
      <c r="R456" s="242"/>
      <c r="S456" s="242"/>
      <c r="T456" s="24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4" t="s">
        <v>172</v>
      </c>
      <c r="AU456" s="244" t="s">
        <v>87</v>
      </c>
      <c r="AV456" s="13" t="s">
        <v>87</v>
      </c>
      <c r="AW456" s="13" t="s">
        <v>34</v>
      </c>
      <c r="AX456" s="13" t="s">
        <v>77</v>
      </c>
      <c r="AY456" s="244" t="s">
        <v>156</v>
      </c>
    </row>
    <row r="457" s="13" customFormat="1">
      <c r="A457" s="13"/>
      <c r="B457" s="233"/>
      <c r="C457" s="234"/>
      <c r="D457" s="235" t="s">
        <v>172</v>
      </c>
      <c r="E457" s="236" t="s">
        <v>1</v>
      </c>
      <c r="F457" s="237" t="s">
        <v>646</v>
      </c>
      <c r="G457" s="234"/>
      <c r="H457" s="238">
        <v>2</v>
      </c>
      <c r="I457" s="239"/>
      <c r="J457" s="234"/>
      <c r="K457" s="234"/>
      <c r="L457" s="240"/>
      <c r="M457" s="241"/>
      <c r="N457" s="242"/>
      <c r="O457" s="242"/>
      <c r="P457" s="242"/>
      <c r="Q457" s="242"/>
      <c r="R457" s="242"/>
      <c r="S457" s="242"/>
      <c r="T457" s="24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4" t="s">
        <v>172</v>
      </c>
      <c r="AU457" s="244" t="s">
        <v>87</v>
      </c>
      <c r="AV457" s="13" t="s">
        <v>87</v>
      </c>
      <c r="AW457" s="13" t="s">
        <v>34</v>
      </c>
      <c r="AX457" s="13" t="s">
        <v>77</v>
      </c>
      <c r="AY457" s="244" t="s">
        <v>156</v>
      </c>
    </row>
    <row r="458" s="2" customFormat="1" ht="44.25" customHeight="1">
      <c r="A458" s="38"/>
      <c r="B458" s="39"/>
      <c r="C458" s="219" t="s">
        <v>661</v>
      </c>
      <c r="D458" s="219" t="s">
        <v>158</v>
      </c>
      <c r="E458" s="220" t="s">
        <v>662</v>
      </c>
      <c r="F458" s="221" t="s">
        <v>663</v>
      </c>
      <c r="G458" s="222" t="s">
        <v>161</v>
      </c>
      <c r="H458" s="223">
        <v>3</v>
      </c>
      <c r="I458" s="224"/>
      <c r="J458" s="225">
        <f>ROUND(I458*H458,2)</f>
        <v>0</v>
      </c>
      <c r="K458" s="226"/>
      <c r="L458" s="44"/>
      <c r="M458" s="227" t="s">
        <v>1</v>
      </c>
      <c r="N458" s="228" t="s">
        <v>42</v>
      </c>
      <c r="O458" s="91"/>
      <c r="P458" s="229">
        <f>O458*H458</f>
        <v>0</v>
      </c>
      <c r="Q458" s="229">
        <v>0.035319999999999997</v>
      </c>
      <c r="R458" s="229">
        <f>Q458*H458</f>
        <v>0.10596</v>
      </c>
      <c r="S458" s="229">
        <v>0</v>
      </c>
      <c r="T458" s="230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31" t="s">
        <v>162</v>
      </c>
      <c r="AT458" s="231" t="s">
        <v>158</v>
      </c>
      <c r="AU458" s="231" t="s">
        <v>87</v>
      </c>
      <c r="AY458" s="17" t="s">
        <v>156</v>
      </c>
      <c r="BE458" s="232">
        <f>IF(N458="základní",J458,0)</f>
        <v>0</v>
      </c>
      <c r="BF458" s="232">
        <f>IF(N458="snížená",J458,0)</f>
        <v>0</v>
      </c>
      <c r="BG458" s="232">
        <f>IF(N458="zákl. přenesená",J458,0)</f>
        <v>0</v>
      </c>
      <c r="BH458" s="232">
        <f>IF(N458="sníž. přenesená",J458,0)</f>
        <v>0</v>
      </c>
      <c r="BI458" s="232">
        <f>IF(N458="nulová",J458,0)</f>
        <v>0</v>
      </c>
      <c r="BJ458" s="17" t="s">
        <v>85</v>
      </c>
      <c r="BK458" s="232">
        <f>ROUND(I458*H458,2)</f>
        <v>0</v>
      </c>
      <c r="BL458" s="17" t="s">
        <v>162</v>
      </c>
      <c r="BM458" s="231" t="s">
        <v>664</v>
      </c>
    </row>
    <row r="459" s="2" customFormat="1" ht="24.15" customHeight="1">
      <c r="A459" s="38"/>
      <c r="B459" s="39"/>
      <c r="C459" s="255" t="s">
        <v>665</v>
      </c>
      <c r="D459" s="255" t="s">
        <v>332</v>
      </c>
      <c r="E459" s="256" t="s">
        <v>666</v>
      </c>
      <c r="F459" s="257" t="s">
        <v>667</v>
      </c>
      <c r="G459" s="258" t="s">
        <v>161</v>
      </c>
      <c r="H459" s="259">
        <v>1</v>
      </c>
      <c r="I459" s="260"/>
      <c r="J459" s="261">
        <f>ROUND(I459*H459,2)</f>
        <v>0</v>
      </c>
      <c r="K459" s="262"/>
      <c r="L459" s="263"/>
      <c r="M459" s="264" t="s">
        <v>1</v>
      </c>
      <c r="N459" s="265" t="s">
        <v>42</v>
      </c>
      <c r="O459" s="91"/>
      <c r="P459" s="229">
        <f>O459*H459</f>
        <v>0</v>
      </c>
      <c r="Q459" s="229">
        <v>0.018679999999999999</v>
      </c>
      <c r="R459" s="229">
        <f>Q459*H459</f>
        <v>0.018679999999999999</v>
      </c>
      <c r="S459" s="229">
        <v>0</v>
      </c>
      <c r="T459" s="230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31" t="s">
        <v>205</v>
      </c>
      <c r="AT459" s="231" t="s">
        <v>332</v>
      </c>
      <c r="AU459" s="231" t="s">
        <v>87</v>
      </c>
      <c r="AY459" s="17" t="s">
        <v>156</v>
      </c>
      <c r="BE459" s="232">
        <f>IF(N459="základní",J459,0)</f>
        <v>0</v>
      </c>
      <c r="BF459" s="232">
        <f>IF(N459="snížená",J459,0)</f>
        <v>0</v>
      </c>
      <c r="BG459" s="232">
        <f>IF(N459="zákl. přenesená",J459,0)</f>
        <v>0</v>
      </c>
      <c r="BH459" s="232">
        <f>IF(N459="sníž. přenesená",J459,0)</f>
        <v>0</v>
      </c>
      <c r="BI459" s="232">
        <f>IF(N459="nulová",J459,0)</f>
        <v>0</v>
      </c>
      <c r="BJ459" s="17" t="s">
        <v>85</v>
      </c>
      <c r="BK459" s="232">
        <f>ROUND(I459*H459,2)</f>
        <v>0</v>
      </c>
      <c r="BL459" s="17" t="s">
        <v>162</v>
      </c>
      <c r="BM459" s="231" t="s">
        <v>668</v>
      </c>
    </row>
    <row r="460" s="13" customFormat="1">
      <c r="A460" s="13"/>
      <c r="B460" s="233"/>
      <c r="C460" s="234"/>
      <c r="D460" s="235" t="s">
        <v>172</v>
      </c>
      <c r="E460" s="236" t="s">
        <v>1</v>
      </c>
      <c r="F460" s="237" t="s">
        <v>669</v>
      </c>
      <c r="G460" s="234"/>
      <c r="H460" s="238">
        <v>1</v>
      </c>
      <c r="I460" s="239"/>
      <c r="J460" s="234"/>
      <c r="K460" s="234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172</v>
      </c>
      <c r="AU460" s="244" t="s">
        <v>87</v>
      </c>
      <c r="AV460" s="13" t="s">
        <v>87</v>
      </c>
      <c r="AW460" s="13" t="s">
        <v>34</v>
      </c>
      <c r="AX460" s="13" t="s">
        <v>77</v>
      </c>
      <c r="AY460" s="244" t="s">
        <v>156</v>
      </c>
    </row>
    <row r="461" s="2" customFormat="1" ht="24.15" customHeight="1">
      <c r="A461" s="38"/>
      <c r="B461" s="39"/>
      <c r="C461" s="255" t="s">
        <v>670</v>
      </c>
      <c r="D461" s="255" t="s">
        <v>332</v>
      </c>
      <c r="E461" s="256" t="s">
        <v>671</v>
      </c>
      <c r="F461" s="257" t="s">
        <v>672</v>
      </c>
      <c r="G461" s="258" t="s">
        <v>161</v>
      </c>
      <c r="H461" s="259">
        <v>2</v>
      </c>
      <c r="I461" s="260"/>
      <c r="J461" s="261">
        <f>ROUND(I461*H461,2)</f>
        <v>0</v>
      </c>
      <c r="K461" s="262"/>
      <c r="L461" s="263"/>
      <c r="M461" s="264" t="s">
        <v>1</v>
      </c>
      <c r="N461" s="265" t="s">
        <v>42</v>
      </c>
      <c r="O461" s="91"/>
      <c r="P461" s="229">
        <f>O461*H461</f>
        <v>0</v>
      </c>
      <c r="Q461" s="229">
        <v>0.0195</v>
      </c>
      <c r="R461" s="229">
        <f>Q461*H461</f>
        <v>0.039</v>
      </c>
      <c r="S461" s="229">
        <v>0</v>
      </c>
      <c r="T461" s="230">
        <f>S461*H461</f>
        <v>0</v>
      </c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R461" s="231" t="s">
        <v>205</v>
      </c>
      <c r="AT461" s="231" t="s">
        <v>332</v>
      </c>
      <c r="AU461" s="231" t="s">
        <v>87</v>
      </c>
      <c r="AY461" s="17" t="s">
        <v>156</v>
      </c>
      <c r="BE461" s="232">
        <f>IF(N461="základní",J461,0)</f>
        <v>0</v>
      </c>
      <c r="BF461" s="232">
        <f>IF(N461="snížená",J461,0)</f>
        <v>0</v>
      </c>
      <c r="BG461" s="232">
        <f>IF(N461="zákl. přenesená",J461,0)</f>
        <v>0</v>
      </c>
      <c r="BH461" s="232">
        <f>IF(N461="sníž. přenesená",J461,0)</f>
        <v>0</v>
      </c>
      <c r="BI461" s="232">
        <f>IF(N461="nulová",J461,0)</f>
        <v>0</v>
      </c>
      <c r="BJ461" s="17" t="s">
        <v>85</v>
      </c>
      <c r="BK461" s="232">
        <f>ROUND(I461*H461,2)</f>
        <v>0</v>
      </c>
      <c r="BL461" s="17" t="s">
        <v>162</v>
      </c>
      <c r="BM461" s="231" t="s">
        <v>673</v>
      </c>
    </row>
    <row r="462" s="13" customFormat="1">
      <c r="A462" s="13"/>
      <c r="B462" s="233"/>
      <c r="C462" s="234"/>
      <c r="D462" s="235" t="s">
        <v>172</v>
      </c>
      <c r="E462" s="236" t="s">
        <v>1</v>
      </c>
      <c r="F462" s="237" t="s">
        <v>656</v>
      </c>
      <c r="G462" s="234"/>
      <c r="H462" s="238">
        <v>2</v>
      </c>
      <c r="I462" s="239"/>
      <c r="J462" s="234"/>
      <c r="K462" s="234"/>
      <c r="L462" s="240"/>
      <c r="M462" s="241"/>
      <c r="N462" s="242"/>
      <c r="O462" s="242"/>
      <c r="P462" s="242"/>
      <c r="Q462" s="242"/>
      <c r="R462" s="242"/>
      <c r="S462" s="242"/>
      <c r="T462" s="24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4" t="s">
        <v>172</v>
      </c>
      <c r="AU462" s="244" t="s">
        <v>87</v>
      </c>
      <c r="AV462" s="13" t="s">
        <v>87</v>
      </c>
      <c r="AW462" s="13" t="s">
        <v>34</v>
      </c>
      <c r="AX462" s="13" t="s">
        <v>77</v>
      </c>
      <c r="AY462" s="244" t="s">
        <v>156</v>
      </c>
    </row>
    <row r="463" s="2" customFormat="1" ht="37.8" customHeight="1">
      <c r="A463" s="38"/>
      <c r="B463" s="39"/>
      <c r="C463" s="219" t="s">
        <v>674</v>
      </c>
      <c r="D463" s="219" t="s">
        <v>158</v>
      </c>
      <c r="E463" s="220" t="s">
        <v>675</v>
      </c>
      <c r="F463" s="221" t="s">
        <v>676</v>
      </c>
      <c r="G463" s="222" t="s">
        <v>161</v>
      </c>
      <c r="H463" s="223">
        <v>1</v>
      </c>
      <c r="I463" s="224"/>
      <c r="J463" s="225">
        <f>ROUND(I463*H463,2)</f>
        <v>0</v>
      </c>
      <c r="K463" s="226"/>
      <c r="L463" s="44"/>
      <c r="M463" s="227" t="s">
        <v>1</v>
      </c>
      <c r="N463" s="228" t="s">
        <v>42</v>
      </c>
      <c r="O463" s="91"/>
      <c r="P463" s="229">
        <f>O463*H463</f>
        <v>0</v>
      </c>
      <c r="Q463" s="229">
        <v>0.44169999999999998</v>
      </c>
      <c r="R463" s="229">
        <f>Q463*H463</f>
        <v>0.44169999999999998</v>
      </c>
      <c r="S463" s="229">
        <v>0</v>
      </c>
      <c r="T463" s="230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31" t="s">
        <v>162</v>
      </c>
      <c r="AT463" s="231" t="s">
        <v>158</v>
      </c>
      <c r="AU463" s="231" t="s">
        <v>87</v>
      </c>
      <c r="AY463" s="17" t="s">
        <v>156</v>
      </c>
      <c r="BE463" s="232">
        <f>IF(N463="základní",J463,0)</f>
        <v>0</v>
      </c>
      <c r="BF463" s="232">
        <f>IF(N463="snížená",J463,0)</f>
        <v>0</v>
      </c>
      <c r="BG463" s="232">
        <f>IF(N463="zákl. přenesená",J463,0)</f>
        <v>0</v>
      </c>
      <c r="BH463" s="232">
        <f>IF(N463="sníž. přenesená",J463,0)</f>
        <v>0</v>
      </c>
      <c r="BI463" s="232">
        <f>IF(N463="nulová",J463,0)</f>
        <v>0</v>
      </c>
      <c r="BJ463" s="17" t="s">
        <v>85</v>
      </c>
      <c r="BK463" s="232">
        <f>ROUND(I463*H463,2)</f>
        <v>0</v>
      </c>
      <c r="BL463" s="17" t="s">
        <v>162</v>
      </c>
      <c r="BM463" s="231" t="s">
        <v>677</v>
      </c>
    </row>
    <row r="464" s="13" customFormat="1">
      <c r="A464" s="13"/>
      <c r="B464" s="233"/>
      <c r="C464" s="234"/>
      <c r="D464" s="235" t="s">
        <v>172</v>
      </c>
      <c r="E464" s="236" t="s">
        <v>1</v>
      </c>
      <c r="F464" s="237" t="s">
        <v>678</v>
      </c>
      <c r="G464" s="234"/>
      <c r="H464" s="238">
        <v>1</v>
      </c>
      <c r="I464" s="239"/>
      <c r="J464" s="234"/>
      <c r="K464" s="234"/>
      <c r="L464" s="240"/>
      <c r="M464" s="241"/>
      <c r="N464" s="242"/>
      <c r="O464" s="242"/>
      <c r="P464" s="242"/>
      <c r="Q464" s="242"/>
      <c r="R464" s="242"/>
      <c r="S464" s="242"/>
      <c r="T464" s="24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4" t="s">
        <v>172</v>
      </c>
      <c r="AU464" s="244" t="s">
        <v>87</v>
      </c>
      <c r="AV464" s="13" t="s">
        <v>87</v>
      </c>
      <c r="AW464" s="13" t="s">
        <v>34</v>
      </c>
      <c r="AX464" s="13" t="s">
        <v>77</v>
      </c>
      <c r="AY464" s="244" t="s">
        <v>156</v>
      </c>
    </row>
    <row r="465" s="2" customFormat="1" ht="37.8" customHeight="1">
      <c r="A465" s="38"/>
      <c r="B465" s="39"/>
      <c r="C465" s="255" t="s">
        <v>679</v>
      </c>
      <c r="D465" s="255" t="s">
        <v>332</v>
      </c>
      <c r="E465" s="256" t="s">
        <v>680</v>
      </c>
      <c r="F465" s="257" t="s">
        <v>681</v>
      </c>
      <c r="G465" s="258" t="s">
        <v>161</v>
      </c>
      <c r="H465" s="259">
        <v>1</v>
      </c>
      <c r="I465" s="260"/>
      <c r="J465" s="261">
        <f>ROUND(I465*H465,2)</f>
        <v>0</v>
      </c>
      <c r="K465" s="262"/>
      <c r="L465" s="263"/>
      <c r="M465" s="264" t="s">
        <v>1</v>
      </c>
      <c r="N465" s="265" t="s">
        <v>42</v>
      </c>
      <c r="O465" s="91"/>
      <c r="P465" s="229">
        <f>O465*H465</f>
        <v>0</v>
      </c>
      <c r="Q465" s="229">
        <v>0.01553</v>
      </c>
      <c r="R465" s="229">
        <f>Q465*H465</f>
        <v>0.01553</v>
      </c>
      <c r="S465" s="229">
        <v>0</v>
      </c>
      <c r="T465" s="230">
        <f>S465*H465</f>
        <v>0</v>
      </c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R465" s="231" t="s">
        <v>205</v>
      </c>
      <c r="AT465" s="231" t="s">
        <v>332</v>
      </c>
      <c r="AU465" s="231" t="s">
        <v>87</v>
      </c>
      <c r="AY465" s="17" t="s">
        <v>156</v>
      </c>
      <c r="BE465" s="232">
        <f>IF(N465="základní",J465,0)</f>
        <v>0</v>
      </c>
      <c r="BF465" s="232">
        <f>IF(N465="snížená",J465,0)</f>
        <v>0</v>
      </c>
      <c r="BG465" s="232">
        <f>IF(N465="zákl. přenesená",J465,0)</f>
        <v>0</v>
      </c>
      <c r="BH465" s="232">
        <f>IF(N465="sníž. přenesená",J465,0)</f>
        <v>0</v>
      </c>
      <c r="BI465" s="232">
        <f>IF(N465="nulová",J465,0)</f>
        <v>0</v>
      </c>
      <c r="BJ465" s="17" t="s">
        <v>85</v>
      </c>
      <c r="BK465" s="232">
        <f>ROUND(I465*H465,2)</f>
        <v>0</v>
      </c>
      <c r="BL465" s="17" t="s">
        <v>162</v>
      </c>
      <c r="BM465" s="231" t="s">
        <v>682</v>
      </c>
    </row>
    <row r="466" s="12" customFormat="1" ht="22.8" customHeight="1">
      <c r="A466" s="12"/>
      <c r="B466" s="203"/>
      <c r="C466" s="204"/>
      <c r="D466" s="205" t="s">
        <v>76</v>
      </c>
      <c r="E466" s="217" t="s">
        <v>209</v>
      </c>
      <c r="F466" s="217" t="s">
        <v>683</v>
      </c>
      <c r="G466" s="204"/>
      <c r="H466" s="204"/>
      <c r="I466" s="207"/>
      <c r="J466" s="218">
        <f>BK466</f>
        <v>0</v>
      </c>
      <c r="K466" s="204"/>
      <c r="L466" s="209"/>
      <c r="M466" s="210"/>
      <c r="N466" s="211"/>
      <c r="O466" s="211"/>
      <c r="P466" s="212">
        <f>SUM(P467:P503)</f>
        <v>0</v>
      </c>
      <c r="Q466" s="211"/>
      <c r="R466" s="212">
        <f>SUM(R467:R503)</f>
        <v>17.87124</v>
      </c>
      <c r="S466" s="211"/>
      <c r="T466" s="213">
        <f>SUM(T467:T503)</f>
        <v>0</v>
      </c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R466" s="214" t="s">
        <v>85</v>
      </c>
      <c r="AT466" s="215" t="s">
        <v>76</v>
      </c>
      <c r="AU466" s="215" t="s">
        <v>85</v>
      </c>
      <c r="AY466" s="214" t="s">
        <v>156</v>
      </c>
      <c r="BK466" s="216">
        <f>SUM(BK467:BK503)</f>
        <v>0</v>
      </c>
    </row>
    <row r="467" s="2" customFormat="1" ht="49.05" customHeight="1">
      <c r="A467" s="38"/>
      <c r="B467" s="39"/>
      <c r="C467" s="219" t="s">
        <v>684</v>
      </c>
      <c r="D467" s="219" t="s">
        <v>158</v>
      </c>
      <c r="E467" s="220" t="s">
        <v>685</v>
      </c>
      <c r="F467" s="221" t="s">
        <v>686</v>
      </c>
      <c r="G467" s="222" t="s">
        <v>485</v>
      </c>
      <c r="H467" s="223">
        <v>101.2</v>
      </c>
      <c r="I467" s="224"/>
      <c r="J467" s="225">
        <f>ROUND(I467*H467,2)</f>
        <v>0</v>
      </c>
      <c r="K467" s="226"/>
      <c r="L467" s="44"/>
      <c r="M467" s="227" t="s">
        <v>1</v>
      </c>
      <c r="N467" s="228" t="s">
        <v>42</v>
      </c>
      <c r="O467" s="91"/>
      <c r="P467" s="229">
        <f>O467*H467</f>
        <v>0</v>
      </c>
      <c r="Q467" s="229">
        <v>0.1295</v>
      </c>
      <c r="R467" s="229">
        <f>Q467*H467</f>
        <v>13.105400000000001</v>
      </c>
      <c r="S467" s="229">
        <v>0</v>
      </c>
      <c r="T467" s="230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31" t="s">
        <v>162</v>
      </c>
      <c r="AT467" s="231" t="s">
        <v>158</v>
      </c>
      <c r="AU467" s="231" t="s">
        <v>87</v>
      </c>
      <c r="AY467" s="17" t="s">
        <v>156</v>
      </c>
      <c r="BE467" s="232">
        <f>IF(N467="základní",J467,0)</f>
        <v>0</v>
      </c>
      <c r="BF467" s="232">
        <f>IF(N467="snížená",J467,0)</f>
        <v>0</v>
      </c>
      <c r="BG467" s="232">
        <f>IF(N467="zákl. přenesená",J467,0)</f>
        <v>0</v>
      </c>
      <c r="BH467" s="232">
        <f>IF(N467="sníž. přenesená",J467,0)</f>
        <v>0</v>
      </c>
      <c r="BI467" s="232">
        <f>IF(N467="nulová",J467,0)</f>
        <v>0</v>
      </c>
      <c r="BJ467" s="17" t="s">
        <v>85</v>
      </c>
      <c r="BK467" s="232">
        <f>ROUND(I467*H467,2)</f>
        <v>0</v>
      </c>
      <c r="BL467" s="17" t="s">
        <v>162</v>
      </c>
      <c r="BM467" s="231" t="s">
        <v>687</v>
      </c>
    </row>
    <row r="468" s="13" customFormat="1">
      <c r="A468" s="13"/>
      <c r="B468" s="233"/>
      <c r="C468" s="234"/>
      <c r="D468" s="235" t="s">
        <v>172</v>
      </c>
      <c r="E468" s="236" t="s">
        <v>1</v>
      </c>
      <c r="F468" s="237" t="s">
        <v>688</v>
      </c>
      <c r="G468" s="234"/>
      <c r="H468" s="238">
        <v>11.5</v>
      </c>
      <c r="I468" s="239"/>
      <c r="J468" s="234"/>
      <c r="K468" s="234"/>
      <c r="L468" s="240"/>
      <c r="M468" s="241"/>
      <c r="N468" s="242"/>
      <c r="O468" s="242"/>
      <c r="P468" s="242"/>
      <c r="Q468" s="242"/>
      <c r="R468" s="242"/>
      <c r="S468" s="242"/>
      <c r="T468" s="24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4" t="s">
        <v>172</v>
      </c>
      <c r="AU468" s="244" t="s">
        <v>87</v>
      </c>
      <c r="AV468" s="13" t="s">
        <v>87</v>
      </c>
      <c r="AW468" s="13" t="s">
        <v>34</v>
      </c>
      <c r="AX468" s="13" t="s">
        <v>77</v>
      </c>
      <c r="AY468" s="244" t="s">
        <v>156</v>
      </c>
    </row>
    <row r="469" s="13" customFormat="1">
      <c r="A469" s="13"/>
      <c r="B469" s="233"/>
      <c r="C469" s="234"/>
      <c r="D469" s="235" t="s">
        <v>172</v>
      </c>
      <c r="E469" s="236" t="s">
        <v>1</v>
      </c>
      <c r="F469" s="237" t="s">
        <v>689</v>
      </c>
      <c r="G469" s="234"/>
      <c r="H469" s="238">
        <v>89.700000000000003</v>
      </c>
      <c r="I469" s="239"/>
      <c r="J469" s="234"/>
      <c r="K469" s="234"/>
      <c r="L469" s="240"/>
      <c r="M469" s="241"/>
      <c r="N469" s="242"/>
      <c r="O469" s="242"/>
      <c r="P469" s="242"/>
      <c r="Q469" s="242"/>
      <c r="R469" s="242"/>
      <c r="S469" s="242"/>
      <c r="T469" s="24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4" t="s">
        <v>172</v>
      </c>
      <c r="AU469" s="244" t="s">
        <v>87</v>
      </c>
      <c r="AV469" s="13" t="s">
        <v>87</v>
      </c>
      <c r="AW469" s="13" t="s">
        <v>34</v>
      </c>
      <c r="AX469" s="13" t="s">
        <v>77</v>
      </c>
      <c r="AY469" s="244" t="s">
        <v>156</v>
      </c>
    </row>
    <row r="470" s="2" customFormat="1" ht="16.5" customHeight="1">
      <c r="A470" s="38"/>
      <c r="B470" s="39"/>
      <c r="C470" s="255" t="s">
        <v>690</v>
      </c>
      <c r="D470" s="255" t="s">
        <v>332</v>
      </c>
      <c r="E470" s="256" t="s">
        <v>691</v>
      </c>
      <c r="F470" s="257" t="s">
        <v>692</v>
      </c>
      <c r="G470" s="258" t="s">
        <v>485</v>
      </c>
      <c r="H470" s="259">
        <v>103.224</v>
      </c>
      <c r="I470" s="260"/>
      <c r="J470" s="261">
        <f>ROUND(I470*H470,2)</f>
        <v>0</v>
      </c>
      <c r="K470" s="262"/>
      <c r="L470" s="263"/>
      <c r="M470" s="264" t="s">
        <v>1</v>
      </c>
      <c r="N470" s="265" t="s">
        <v>42</v>
      </c>
      <c r="O470" s="91"/>
      <c r="P470" s="229">
        <f>O470*H470</f>
        <v>0</v>
      </c>
      <c r="Q470" s="229">
        <v>0.044999999999999998</v>
      </c>
      <c r="R470" s="229">
        <f>Q470*H470</f>
        <v>4.6450800000000001</v>
      </c>
      <c r="S470" s="229">
        <v>0</v>
      </c>
      <c r="T470" s="230">
        <f>S470*H470</f>
        <v>0</v>
      </c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R470" s="231" t="s">
        <v>205</v>
      </c>
      <c r="AT470" s="231" t="s">
        <v>332</v>
      </c>
      <c r="AU470" s="231" t="s">
        <v>87</v>
      </c>
      <c r="AY470" s="17" t="s">
        <v>156</v>
      </c>
      <c r="BE470" s="232">
        <f>IF(N470="základní",J470,0)</f>
        <v>0</v>
      </c>
      <c r="BF470" s="232">
        <f>IF(N470="snížená",J470,0)</f>
        <v>0</v>
      </c>
      <c r="BG470" s="232">
        <f>IF(N470="zákl. přenesená",J470,0)</f>
        <v>0</v>
      </c>
      <c r="BH470" s="232">
        <f>IF(N470="sníž. přenesená",J470,0)</f>
        <v>0</v>
      </c>
      <c r="BI470" s="232">
        <f>IF(N470="nulová",J470,0)</f>
        <v>0</v>
      </c>
      <c r="BJ470" s="17" t="s">
        <v>85</v>
      </c>
      <c r="BK470" s="232">
        <f>ROUND(I470*H470,2)</f>
        <v>0</v>
      </c>
      <c r="BL470" s="17" t="s">
        <v>162</v>
      </c>
      <c r="BM470" s="231" t="s">
        <v>693</v>
      </c>
    </row>
    <row r="471" s="13" customFormat="1">
      <c r="A471" s="13"/>
      <c r="B471" s="233"/>
      <c r="C471" s="234"/>
      <c r="D471" s="235" t="s">
        <v>172</v>
      </c>
      <c r="E471" s="234"/>
      <c r="F471" s="237" t="s">
        <v>694</v>
      </c>
      <c r="G471" s="234"/>
      <c r="H471" s="238">
        <v>103.224</v>
      </c>
      <c r="I471" s="239"/>
      <c r="J471" s="234"/>
      <c r="K471" s="234"/>
      <c r="L471" s="240"/>
      <c r="M471" s="241"/>
      <c r="N471" s="242"/>
      <c r="O471" s="242"/>
      <c r="P471" s="242"/>
      <c r="Q471" s="242"/>
      <c r="R471" s="242"/>
      <c r="S471" s="242"/>
      <c r="T471" s="24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4" t="s">
        <v>172</v>
      </c>
      <c r="AU471" s="244" t="s">
        <v>87</v>
      </c>
      <c r="AV471" s="13" t="s">
        <v>87</v>
      </c>
      <c r="AW471" s="13" t="s">
        <v>4</v>
      </c>
      <c r="AX471" s="13" t="s">
        <v>85</v>
      </c>
      <c r="AY471" s="244" t="s">
        <v>156</v>
      </c>
    </row>
    <row r="472" s="2" customFormat="1" ht="44.25" customHeight="1">
      <c r="A472" s="38"/>
      <c r="B472" s="39"/>
      <c r="C472" s="219" t="s">
        <v>695</v>
      </c>
      <c r="D472" s="219" t="s">
        <v>158</v>
      </c>
      <c r="E472" s="220" t="s">
        <v>696</v>
      </c>
      <c r="F472" s="221" t="s">
        <v>697</v>
      </c>
      <c r="G472" s="222" t="s">
        <v>170</v>
      </c>
      <c r="H472" s="223">
        <v>543</v>
      </c>
      <c r="I472" s="224"/>
      <c r="J472" s="225">
        <f>ROUND(I472*H472,2)</f>
        <v>0</v>
      </c>
      <c r="K472" s="226"/>
      <c r="L472" s="44"/>
      <c r="M472" s="227" t="s">
        <v>1</v>
      </c>
      <c r="N472" s="228" t="s">
        <v>42</v>
      </c>
      <c r="O472" s="91"/>
      <c r="P472" s="229">
        <f>O472*H472</f>
        <v>0</v>
      </c>
      <c r="Q472" s="229">
        <v>0</v>
      </c>
      <c r="R472" s="229">
        <f>Q472*H472</f>
        <v>0</v>
      </c>
      <c r="S472" s="229">
        <v>0</v>
      </c>
      <c r="T472" s="230">
        <f>S472*H472</f>
        <v>0</v>
      </c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R472" s="231" t="s">
        <v>162</v>
      </c>
      <c r="AT472" s="231" t="s">
        <v>158</v>
      </c>
      <c r="AU472" s="231" t="s">
        <v>87</v>
      </c>
      <c r="AY472" s="17" t="s">
        <v>156</v>
      </c>
      <c r="BE472" s="232">
        <f>IF(N472="základní",J472,0)</f>
        <v>0</v>
      </c>
      <c r="BF472" s="232">
        <f>IF(N472="snížená",J472,0)</f>
        <v>0</v>
      </c>
      <c r="BG472" s="232">
        <f>IF(N472="zákl. přenesená",J472,0)</f>
        <v>0</v>
      </c>
      <c r="BH472" s="232">
        <f>IF(N472="sníž. přenesená",J472,0)</f>
        <v>0</v>
      </c>
      <c r="BI472" s="232">
        <f>IF(N472="nulová",J472,0)</f>
        <v>0</v>
      </c>
      <c r="BJ472" s="17" t="s">
        <v>85</v>
      </c>
      <c r="BK472" s="232">
        <f>ROUND(I472*H472,2)</f>
        <v>0</v>
      </c>
      <c r="BL472" s="17" t="s">
        <v>162</v>
      </c>
      <c r="BM472" s="231" t="s">
        <v>698</v>
      </c>
    </row>
    <row r="473" s="13" customFormat="1">
      <c r="A473" s="13"/>
      <c r="B473" s="233"/>
      <c r="C473" s="234"/>
      <c r="D473" s="235" t="s">
        <v>172</v>
      </c>
      <c r="E473" s="236" t="s">
        <v>1</v>
      </c>
      <c r="F473" s="237" t="s">
        <v>607</v>
      </c>
      <c r="G473" s="234"/>
      <c r="H473" s="238">
        <v>543</v>
      </c>
      <c r="I473" s="239"/>
      <c r="J473" s="234"/>
      <c r="K473" s="234"/>
      <c r="L473" s="240"/>
      <c r="M473" s="241"/>
      <c r="N473" s="242"/>
      <c r="O473" s="242"/>
      <c r="P473" s="242"/>
      <c r="Q473" s="242"/>
      <c r="R473" s="242"/>
      <c r="S473" s="242"/>
      <c r="T473" s="24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4" t="s">
        <v>172</v>
      </c>
      <c r="AU473" s="244" t="s">
        <v>87</v>
      </c>
      <c r="AV473" s="13" t="s">
        <v>87</v>
      </c>
      <c r="AW473" s="13" t="s">
        <v>34</v>
      </c>
      <c r="AX473" s="13" t="s">
        <v>77</v>
      </c>
      <c r="AY473" s="244" t="s">
        <v>156</v>
      </c>
    </row>
    <row r="474" s="2" customFormat="1" ht="49.05" customHeight="1">
      <c r="A474" s="38"/>
      <c r="B474" s="39"/>
      <c r="C474" s="219" t="s">
        <v>699</v>
      </c>
      <c r="D474" s="219" t="s">
        <v>158</v>
      </c>
      <c r="E474" s="220" t="s">
        <v>700</v>
      </c>
      <c r="F474" s="221" t="s">
        <v>701</v>
      </c>
      <c r="G474" s="222" t="s">
        <v>170</v>
      </c>
      <c r="H474" s="223">
        <v>65160</v>
      </c>
      <c r="I474" s="224"/>
      <c r="J474" s="225">
        <f>ROUND(I474*H474,2)</f>
        <v>0</v>
      </c>
      <c r="K474" s="226"/>
      <c r="L474" s="44"/>
      <c r="M474" s="227" t="s">
        <v>1</v>
      </c>
      <c r="N474" s="228" t="s">
        <v>42</v>
      </c>
      <c r="O474" s="91"/>
      <c r="P474" s="229">
        <f>O474*H474</f>
        <v>0</v>
      </c>
      <c r="Q474" s="229">
        <v>0</v>
      </c>
      <c r="R474" s="229">
        <f>Q474*H474</f>
        <v>0</v>
      </c>
      <c r="S474" s="229">
        <v>0</v>
      </c>
      <c r="T474" s="230">
        <f>S474*H474</f>
        <v>0</v>
      </c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R474" s="231" t="s">
        <v>162</v>
      </c>
      <c r="AT474" s="231" t="s">
        <v>158</v>
      </c>
      <c r="AU474" s="231" t="s">
        <v>87</v>
      </c>
      <c r="AY474" s="17" t="s">
        <v>156</v>
      </c>
      <c r="BE474" s="232">
        <f>IF(N474="základní",J474,0)</f>
        <v>0</v>
      </c>
      <c r="BF474" s="232">
        <f>IF(N474="snížená",J474,0)</f>
        <v>0</v>
      </c>
      <c r="BG474" s="232">
        <f>IF(N474="zákl. přenesená",J474,0)</f>
        <v>0</v>
      </c>
      <c r="BH474" s="232">
        <f>IF(N474="sníž. přenesená",J474,0)</f>
        <v>0</v>
      </c>
      <c r="BI474" s="232">
        <f>IF(N474="nulová",J474,0)</f>
        <v>0</v>
      </c>
      <c r="BJ474" s="17" t="s">
        <v>85</v>
      </c>
      <c r="BK474" s="232">
        <f>ROUND(I474*H474,2)</f>
        <v>0</v>
      </c>
      <c r="BL474" s="17" t="s">
        <v>162</v>
      </c>
      <c r="BM474" s="231" t="s">
        <v>702</v>
      </c>
    </row>
    <row r="475" s="13" customFormat="1">
      <c r="A475" s="13"/>
      <c r="B475" s="233"/>
      <c r="C475" s="234"/>
      <c r="D475" s="235" t="s">
        <v>172</v>
      </c>
      <c r="E475" s="236" t="s">
        <v>1</v>
      </c>
      <c r="F475" s="237" t="s">
        <v>703</v>
      </c>
      <c r="G475" s="234"/>
      <c r="H475" s="238">
        <v>65160</v>
      </c>
      <c r="I475" s="239"/>
      <c r="J475" s="234"/>
      <c r="K475" s="234"/>
      <c r="L475" s="240"/>
      <c r="M475" s="241"/>
      <c r="N475" s="242"/>
      <c r="O475" s="242"/>
      <c r="P475" s="242"/>
      <c r="Q475" s="242"/>
      <c r="R475" s="242"/>
      <c r="S475" s="242"/>
      <c r="T475" s="24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4" t="s">
        <v>172</v>
      </c>
      <c r="AU475" s="244" t="s">
        <v>87</v>
      </c>
      <c r="AV475" s="13" t="s">
        <v>87</v>
      </c>
      <c r="AW475" s="13" t="s">
        <v>34</v>
      </c>
      <c r="AX475" s="13" t="s">
        <v>77</v>
      </c>
      <c r="AY475" s="244" t="s">
        <v>156</v>
      </c>
    </row>
    <row r="476" s="2" customFormat="1" ht="44.25" customHeight="1">
      <c r="A476" s="38"/>
      <c r="B476" s="39"/>
      <c r="C476" s="219" t="s">
        <v>704</v>
      </c>
      <c r="D476" s="219" t="s">
        <v>158</v>
      </c>
      <c r="E476" s="220" t="s">
        <v>705</v>
      </c>
      <c r="F476" s="221" t="s">
        <v>706</v>
      </c>
      <c r="G476" s="222" t="s">
        <v>170</v>
      </c>
      <c r="H476" s="223">
        <v>543</v>
      </c>
      <c r="I476" s="224"/>
      <c r="J476" s="225">
        <f>ROUND(I476*H476,2)</f>
        <v>0</v>
      </c>
      <c r="K476" s="226"/>
      <c r="L476" s="44"/>
      <c r="M476" s="227" t="s">
        <v>1</v>
      </c>
      <c r="N476" s="228" t="s">
        <v>42</v>
      </c>
      <c r="O476" s="91"/>
      <c r="P476" s="229">
        <f>O476*H476</f>
        <v>0</v>
      </c>
      <c r="Q476" s="229">
        <v>0</v>
      </c>
      <c r="R476" s="229">
        <f>Q476*H476</f>
        <v>0</v>
      </c>
      <c r="S476" s="229">
        <v>0</v>
      </c>
      <c r="T476" s="230">
        <f>S476*H476</f>
        <v>0</v>
      </c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R476" s="231" t="s">
        <v>162</v>
      </c>
      <c r="AT476" s="231" t="s">
        <v>158</v>
      </c>
      <c r="AU476" s="231" t="s">
        <v>87</v>
      </c>
      <c r="AY476" s="17" t="s">
        <v>156</v>
      </c>
      <c r="BE476" s="232">
        <f>IF(N476="základní",J476,0)</f>
        <v>0</v>
      </c>
      <c r="BF476" s="232">
        <f>IF(N476="snížená",J476,0)</f>
        <v>0</v>
      </c>
      <c r="BG476" s="232">
        <f>IF(N476="zákl. přenesená",J476,0)</f>
        <v>0</v>
      </c>
      <c r="BH476" s="232">
        <f>IF(N476="sníž. přenesená",J476,0)</f>
        <v>0</v>
      </c>
      <c r="BI476" s="232">
        <f>IF(N476="nulová",J476,0)</f>
        <v>0</v>
      </c>
      <c r="BJ476" s="17" t="s">
        <v>85</v>
      </c>
      <c r="BK476" s="232">
        <f>ROUND(I476*H476,2)</f>
        <v>0</v>
      </c>
      <c r="BL476" s="17" t="s">
        <v>162</v>
      </c>
      <c r="BM476" s="231" t="s">
        <v>707</v>
      </c>
    </row>
    <row r="477" s="13" customFormat="1">
      <c r="A477" s="13"/>
      <c r="B477" s="233"/>
      <c r="C477" s="234"/>
      <c r="D477" s="235" t="s">
        <v>172</v>
      </c>
      <c r="E477" s="236" t="s">
        <v>1</v>
      </c>
      <c r="F477" s="237" t="s">
        <v>607</v>
      </c>
      <c r="G477" s="234"/>
      <c r="H477" s="238">
        <v>543</v>
      </c>
      <c r="I477" s="239"/>
      <c r="J477" s="234"/>
      <c r="K477" s="234"/>
      <c r="L477" s="240"/>
      <c r="M477" s="241"/>
      <c r="N477" s="242"/>
      <c r="O477" s="242"/>
      <c r="P477" s="242"/>
      <c r="Q477" s="242"/>
      <c r="R477" s="242"/>
      <c r="S477" s="242"/>
      <c r="T477" s="24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4" t="s">
        <v>172</v>
      </c>
      <c r="AU477" s="244" t="s">
        <v>87</v>
      </c>
      <c r="AV477" s="13" t="s">
        <v>87</v>
      </c>
      <c r="AW477" s="13" t="s">
        <v>34</v>
      </c>
      <c r="AX477" s="13" t="s">
        <v>77</v>
      </c>
      <c r="AY477" s="244" t="s">
        <v>156</v>
      </c>
    </row>
    <row r="478" s="2" customFormat="1" ht="24.15" customHeight="1">
      <c r="A478" s="38"/>
      <c r="B478" s="39"/>
      <c r="C478" s="219" t="s">
        <v>708</v>
      </c>
      <c r="D478" s="219" t="s">
        <v>158</v>
      </c>
      <c r="E478" s="220" t="s">
        <v>709</v>
      </c>
      <c r="F478" s="221" t="s">
        <v>710</v>
      </c>
      <c r="G478" s="222" t="s">
        <v>170</v>
      </c>
      <c r="H478" s="223">
        <v>543</v>
      </c>
      <c r="I478" s="224"/>
      <c r="J478" s="225">
        <f>ROUND(I478*H478,2)</f>
        <v>0</v>
      </c>
      <c r="K478" s="226"/>
      <c r="L478" s="44"/>
      <c r="M478" s="227" t="s">
        <v>1</v>
      </c>
      <c r="N478" s="228" t="s">
        <v>42</v>
      </c>
      <c r="O478" s="91"/>
      <c r="P478" s="229">
        <f>O478*H478</f>
        <v>0</v>
      </c>
      <c r="Q478" s="229">
        <v>0</v>
      </c>
      <c r="R478" s="229">
        <f>Q478*H478</f>
        <v>0</v>
      </c>
      <c r="S478" s="229">
        <v>0</v>
      </c>
      <c r="T478" s="230">
        <f>S478*H478</f>
        <v>0</v>
      </c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R478" s="231" t="s">
        <v>162</v>
      </c>
      <c r="AT478" s="231" t="s">
        <v>158</v>
      </c>
      <c r="AU478" s="231" t="s">
        <v>87</v>
      </c>
      <c r="AY478" s="17" t="s">
        <v>156</v>
      </c>
      <c r="BE478" s="232">
        <f>IF(N478="základní",J478,0)</f>
        <v>0</v>
      </c>
      <c r="BF478" s="232">
        <f>IF(N478="snížená",J478,0)</f>
        <v>0</v>
      </c>
      <c r="BG478" s="232">
        <f>IF(N478="zákl. přenesená",J478,0)</f>
        <v>0</v>
      </c>
      <c r="BH478" s="232">
        <f>IF(N478="sníž. přenesená",J478,0)</f>
        <v>0</v>
      </c>
      <c r="BI478" s="232">
        <f>IF(N478="nulová",J478,0)</f>
        <v>0</v>
      </c>
      <c r="BJ478" s="17" t="s">
        <v>85</v>
      </c>
      <c r="BK478" s="232">
        <f>ROUND(I478*H478,2)</f>
        <v>0</v>
      </c>
      <c r="BL478" s="17" t="s">
        <v>162</v>
      </c>
      <c r="BM478" s="231" t="s">
        <v>711</v>
      </c>
    </row>
    <row r="479" s="13" customFormat="1">
      <c r="A479" s="13"/>
      <c r="B479" s="233"/>
      <c r="C479" s="234"/>
      <c r="D479" s="235" t="s">
        <v>172</v>
      </c>
      <c r="E479" s="236" t="s">
        <v>1</v>
      </c>
      <c r="F479" s="237" t="s">
        <v>607</v>
      </c>
      <c r="G479" s="234"/>
      <c r="H479" s="238">
        <v>543</v>
      </c>
      <c r="I479" s="239"/>
      <c r="J479" s="234"/>
      <c r="K479" s="234"/>
      <c r="L479" s="240"/>
      <c r="M479" s="241"/>
      <c r="N479" s="242"/>
      <c r="O479" s="242"/>
      <c r="P479" s="242"/>
      <c r="Q479" s="242"/>
      <c r="R479" s="242"/>
      <c r="S479" s="242"/>
      <c r="T479" s="24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4" t="s">
        <v>172</v>
      </c>
      <c r="AU479" s="244" t="s">
        <v>87</v>
      </c>
      <c r="AV479" s="13" t="s">
        <v>87</v>
      </c>
      <c r="AW479" s="13" t="s">
        <v>34</v>
      </c>
      <c r="AX479" s="13" t="s">
        <v>77</v>
      </c>
      <c r="AY479" s="244" t="s">
        <v>156</v>
      </c>
    </row>
    <row r="480" s="2" customFormat="1" ht="33" customHeight="1">
      <c r="A480" s="38"/>
      <c r="B480" s="39"/>
      <c r="C480" s="219" t="s">
        <v>712</v>
      </c>
      <c r="D480" s="219" t="s">
        <v>158</v>
      </c>
      <c r="E480" s="220" t="s">
        <v>713</v>
      </c>
      <c r="F480" s="221" t="s">
        <v>714</v>
      </c>
      <c r="G480" s="222" t="s">
        <v>170</v>
      </c>
      <c r="H480" s="223">
        <v>65160</v>
      </c>
      <c r="I480" s="224"/>
      <c r="J480" s="225">
        <f>ROUND(I480*H480,2)</f>
        <v>0</v>
      </c>
      <c r="K480" s="226"/>
      <c r="L480" s="44"/>
      <c r="M480" s="227" t="s">
        <v>1</v>
      </c>
      <c r="N480" s="228" t="s">
        <v>42</v>
      </c>
      <c r="O480" s="91"/>
      <c r="P480" s="229">
        <f>O480*H480</f>
        <v>0</v>
      </c>
      <c r="Q480" s="229">
        <v>0</v>
      </c>
      <c r="R480" s="229">
        <f>Q480*H480</f>
        <v>0</v>
      </c>
      <c r="S480" s="229">
        <v>0</v>
      </c>
      <c r="T480" s="230">
        <f>S480*H480</f>
        <v>0</v>
      </c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R480" s="231" t="s">
        <v>162</v>
      </c>
      <c r="AT480" s="231" t="s">
        <v>158</v>
      </c>
      <c r="AU480" s="231" t="s">
        <v>87</v>
      </c>
      <c r="AY480" s="17" t="s">
        <v>156</v>
      </c>
      <c r="BE480" s="232">
        <f>IF(N480="základní",J480,0)</f>
        <v>0</v>
      </c>
      <c r="BF480" s="232">
        <f>IF(N480="snížená",J480,0)</f>
        <v>0</v>
      </c>
      <c r="BG480" s="232">
        <f>IF(N480="zákl. přenesená",J480,0)</f>
        <v>0</v>
      </c>
      <c r="BH480" s="232">
        <f>IF(N480="sníž. přenesená",J480,0)</f>
        <v>0</v>
      </c>
      <c r="BI480" s="232">
        <f>IF(N480="nulová",J480,0)</f>
        <v>0</v>
      </c>
      <c r="BJ480" s="17" t="s">
        <v>85</v>
      </c>
      <c r="BK480" s="232">
        <f>ROUND(I480*H480,2)</f>
        <v>0</v>
      </c>
      <c r="BL480" s="17" t="s">
        <v>162</v>
      </c>
      <c r="BM480" s="231" t="s">
        <v>715</v>
      </c>
    </row>
    <row r="481" s="13" customFormat="1">
      <c r="A481" s="13"/>
      <c r="B481" s="233"/>
      <c r="C481" s="234"/>
      <c r="D481" s="235" t="s">
        <v>172</v>
      </c>
      <c r="E481" s="236" t="s">
        <v>1</v>
      </c>
      <c r="F481" s="237" t="s">
        <v>703</v>
      </c>
      <c r="G481" s="234"/>
      <c r="H481" s="238">
        <v>65160</v>
      </c>
      <c r="I481" s="239"/>
      <c r="J481" s="234"/>
      <c r="K481" s="234"/>
      <c r="L481" s="240"/>
      <c r="M481" s="241"/>
      <c r="N481" s="242"/>
      <c r="O481" s="242"/>
      <c r="P481" s="242"/>
      <c r="Q481" s="242"/>
      <c r="R481" s="242"/>
      <c r="S481" s="242"/>
      <c r="T481" s="24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4" t="s">
        <v>172</v>
      </c>
      <c r="AU481" s="244" t="s">
        <v>87</v>
      </c>
      <c r="AV481" s="13" t="s">
        <v>87</v>
      </c>
      <c r="AW481" s="13" t="s">
        <v>34</v>
      </c>
      <c r="AX481" s="13" t="s">
        <v>77</v>
      </c>
      <c r="AY481" s="244" t="s">
        <v>156</v>
      </c>
    </row>
    <row r="482" s="2" customFormat="1" ht="24.15" customHeight="1">
      <c r="A482" s="38"/>
      <c r="B482" s="39"/>
      <c r="C482" s="219" t="s">
        <v>716</v>
      </c>
      <c r="D482" s="219" t="s">
        <v>158</v>
      </c>
      <c r="E482" s="220" t="s">
        <v>717</v>
      </c>
      <c r="F482" s="221" t="s">
        <v>718</v>
      </c>
      <c r="G482" s="222" t="s">
        <v>170</v>
      </c>
      <c r="H482" s="223">
        <v>543</v>
      </c>
      <c r="I482" s="224"/>
      <c r="J482" s="225">
        <f>ROUND(I482*H482,2)</f>
        <v>0</v>
      </c>
      <c r="K482" s="226"/>
      <c r="L482" s="44"/>
      <c r="M482" s="227" t="s">
        <v>1</v>
      </c>
      <c r="N482" s="228" t="s">
        <v>42</v>
      </c>
      <c r="O482" s="91"/>
      <c r="P482" s="229">
        <f>O482*H482</f>
        <v>0</v>
      </c>
      <c r="Q482" s="229">
        <v>0</v>
      </c>
      <c r="R482" s="229">
        <f>Q482*H482</f>
        <v>0</v>
      </c>
      <c r="S482" s="229">
        <v>0</v>
      </c>
      <c r="T482" s="230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31" t="s">
        <v>162</v>
      </c>
      <c r="AT482" s="231" t="s">
        <v>158</v>
      </c>
      <c r="AU482" s="231" t="s">
        <v>87</v>
      </c>
      <c r="AY482" s="17" t="s">
        <v>156</v>
      </c>
      <c r="BE482" s="232">
        <f>IF(N482="základní",J482,0)</f>
        <v>0</v>
      </c>
      <c r="BF482" s="232">
        <f>IF(N482="snížená",J482,0)</f>
        <v>0</v>
      </c>
      <c r="BG482" s="232">
        <f>IF(N482="zákl. přenesená",J482,0)</f>
        <v>0</v>
      </c>
      <c r="BH482" s="232">
        <f>IF(N482="sníž. přenesená",J482,0)</f>
        <v>0</v>
      </c>
      <c r="BI482" s="232">
        <f>IF(N482="nulová",J482,0)</f>
        <v>0</v>
      </c>
      <c r="BJ482" s="17" t="s">
        <v>85</v>
      </c>
      <c r="BK482" s="232">
        <f>ROUND(I482*H482,2)</f>
        <v>0</v>
      </c>
      <c r="BL482" s="17" t="s">
        <v>162</v>
      </c>
      <c r="BM482" s="231" t="s">
        <v>719</v>
      </c>
    </row>
    <row r="483" s="2" customFormat="1" ht="37.8" customHeight="1">
      <c r="A483" s="38"/>
      <c r="B483" s="39"/>
      <c r="C483" s="219" t="s">
        <v>720</v>
      </c>
      <c r="D483" s="219" t="s">
        <v>158</v>
      </c>
      <c r="E483" s="220" t="s">
        <v>721</v>
      </c>
      <c r="F483" s="221" t="s">
        <v>722</v>
      </c>
      <c r="G483" s="222" t="s">
        <v>170</v>
      </c>
      <c r="H483" s="223">
        <v>270.39999999999998</v>
      </c>
      <c r="I483" s="224"/>
      <c r="J483" s="225">
        <f>ROUND(I483*H483,2)</f>
        <v>0</v>
      </c>
      <c r="K483" s="226"/>
      <c r="L483" s="44"/>
      <c r="M483" s="227" t="s">
        <v>1</v>
      </c>
      <c r="N483" s="228" t="s">
        <v>42</v>
      </c>
      <c r="O483" s="91"/>
      <c r="P483" s="229">
        <f>O483*H483</f>
        <v>0</v>
      </c>
      <c r="Q483" s="229">
        <v>0.00012999999999999999</v>
      </c>
      <c r="R483" s="229">
        <f>Q483*H483</f>
        <v>0.035151999999999996</v>
      </c>
      <c r="S483" s="229">
        <v>0</v>
      </c>
      <c r="T483" s="230">
        <f>S483*H483</f>
        <v>0</v>
      </c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R483" s="231" t="s">
        <v>162</v>
      </c>
      <c r="AT483" s="231" t="s">
        <v>158</v>
      </c>
      <c r="AU483" s="231" t="s">
        <v>87</v>
      </c>
      <c r="AY483" s="17" t="s">
        <v>156</v>
      </c>
      <c r="BE483" s="232">
        <f>IF(N483="základní",J483,0)</f>
        <v>0</v>
      </c>
      <c r="BF483" s="232">
        <f>IF(N483="snížená",J483,0)</f>
        <v>0</v>
      </c>
      <c r="BG483" s="232">
        <f>IF(N483="zákl. přenesená",J483,0)</f>
        <v>0</v>
      </c>
      <c r="BH483" s="232">
        <f>IF(N483="sníž. přenesená",J483,0)</f>
        <v>0</v>
      </c>
      <c r="BI483" s="232">
        <f>IF(N483="nulová",J483,0)</f>
        <v>0</v>
      </c>
      <c r="BJ483" s="17" t="s">
        <v>85</v>
      </c>
      <c r="BK483" s="232">
        <f>ROUND(I483*H483,2)</f>
        <v>0</v>
      </c>
      <c r="BL483" s="17" t="s">
        <v>162</v>
      </c>
      <c r="BM483" s="231" t="s">
        <v>723</v>
      </c>
    </row>
    <row r="484" s="2" customFormat="1" ht="37.8" customHeight="1">
      <c r="A484" s="38"/>
      <c r="B484" s="39"/>
      <c r="C484" s="219" t="s">
        <v>724</v>
      </c>
      <c r="D484" s="219" t="s">
        <v>158</v>
      </c>
      <c r="E484" s="220" t="s">
        <v>725</v>
      </c>
      <c r="F484" s="221" t="s">
        <v>726</v>
      </c>
      <c r="G484" s="222" t="s">
        <v>170</v>
      </c>
      <c r="H484" s="223">
        <v>300</v>
      </c>
      <c r="I484" s="224"/>
      <c r="J484" s="225">
        <f>ROUND(I484*H484,2)</f>
        <v>0</v>
      </c>
      <c r="K484" s="226"/>
      <c r="L484" s="44"/>
      <c r="M484" s="227" t="s">
        <v>1</v>
      </c>
      <c r="N484" s="228" t="s">
        <v>42</v>
      </c>
      <c r="O484" s="91"/>
      <c r="P484" s="229">
        <f>O484*H484</f>
        <v>0</v>
      </c>
      <c r="Q484" s="229">
        <v>0.00021000000000000001</v>
      </c>
      <c r="R484" s="229">
        <f>Q484*H484</f>
        <v>0.063</v>
      </c>
      <c r="S484" s="229">
        <v>0</v>
      </c>
      <c r="T484" s="230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31" t="s">
        <v>162</v>
      </c>
      <c r="AT484" s="231" t="s">
        <v>158</v>
      </c>
      <c r="AU484" s="231" t="s">
        <v>87</v>
      </c>
      <c r="AY484" s="17" t="s">
        <v>156</v>
      </c>
      <c r="BE484" s="232">
        <f>IF(N484="základní",J484,0)</f>
        <v>0</v>
      </c>
      <c r="BF484" s="232">
        <f>IF(N484="snížená",J484,0)</f>
        <v>0</v>
      </c>
      <c r="BG484" s="232">
        <f>IF(N484="zákl. přenesená",J484,0)</f>
        <v>0</v>
      </c>
      <c r="BH484" s="232">
        <f>IF(N484="sníž. přenesená",J484,0)</f>
        <v>0</v>
      </c>
      <c r="BI484" s="232">
        <f>IF(N484="nulová",J484,0)</f>
        <v>0</v>
      </c>
      <c r="BJ484" s="17" t="s">
        <v>85</v>
      </c>
      <c r="BK484" s="232">
        <f>ROUND(I484*H484,2)</f>
        <v>0</v>
      </c>
      <c r="BL484" s="17" t="s">
        <v>162</v>
      </c>
      <c r="BM484" s="231" t="s">
        <v>727</v>
      </c>
    </row>
    <row r="485" s="13" customFormat="1">
      <c r="A485" s="13"/>
      <c r="B485" s="233"/>
      <c r="C485" s="234"/>
      <c r="D485" s="235" t="s">
        <v>172</v>
      </c>
      <c r="E485" s="236" t="s">
        <v>1</v>
      </c>
      <c r="F485" s="237" t="s">
        <v>728</v>
      </c>
      <c r="G485" s="234"/>
      <c r="H485" s="238">
        <v>300</v>
      </c>
      <c r="I485" s="239"/>
      <c r="J485" s="234"/>
      <c r="K485" s="234"/>
      <c r="L485" s="240"/>
      <c r="M485" s="241"/>
      <c r="N485" s="242"/>
      <c r="O485" s="242"/>
      <c r="P485" s="242"/>
      <c r="Q485" s="242"/>
      <c r="R485" s="242"/>
      <c r="S485" s="242"/>
      <c r="T485" s="24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4" t="s">
        <v>172</v>
      </c>
      <c r="AU485" s="244" t="s">
        <v>87</v>
      </c>
      <c r="AV485" s="13" t="s">
        <v>87</v>
      </c>
      <c r="AW485" s="13" t="s">
        <v>34</v>
      </c>
      <c r="AX485" s="13" t="s">
        <v>77</v>
      </c>
      <c r="AY485" s="244" t="s">
        <v>156</v>
      </c>
    </row>
    <row r="486" s="2" customFormat="1" ht="37.8" customHeight="1">
      <c r="A486" s="38"/>
      <c r="B486" s="39"/>
      <c r="C486" s="219" t="s">
        <v>729</v>
      </c>
      <c r="D486" s="219" t="s">
        <v>158</v>
      </c>
      <c r="E486" s="220" t="s">
        <v>730</v>
      </c>
      <c r="F486" s="221" t="s">
        <v>731</v>
      </c>
      <c r="G486" s="222" t="s">
        <v>170</v>
      </c>
      <c r="H486" s="223">
        <v>565.20000000000005</v>
      </c>
      <c r="I486" s="224"/>
      <c r="J486" s="225">
        <f>ROUND(I486*H486,2)</f>
        <v>0</v>
      </c>
      <c r="K486" s="226"/>
      <c r="L486" s="44"/>
      <c r="M486" s="227" t="s">
        <v>1</v>
      </c>
      <c r="N486" s="228" t="s">
        <v>42</v>
      </c>
      <c r="O486" s="91"/>
      <c r="P486" s="229">
        <f>O486*H486</f>
        <v>0</v>
      </c>
      <c r="Q486" s="229">
        <v>4.0000000000000003E-05</v>
      </c>
      <c r="R486" s="229">
        <f>Q486*H486</f>
        <v>0.022608000000000003</v>
      </c>
      <c r="S486" s="229">
        <v>0</v>
      </c>
      <c r="T486" s="230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231" t="s">
        <v>162</v>
      </c>
      <c r="AT486" s="231" t="s">
        <v>158</v>
      </c>
      <c r="AU486" s="231" t="s">
        <v>87</v>
      </c>
      <c r="AY486" s="17" t="s">
        <v>156</v>
      </c>
      <c r="BE486" s="232">
        <f>IF(N486="základní",J486,0)</f>
        <v>0</v>
      </c>
      <c r="BF486" s="232">
        <f>IF(N486="snížená",J486,0)</f>
        <v>0</v>
      </c>
      <c r="BG486" s="232">
        <f>IF(N486="zákl. přenesená",J486,0)</f>
        <v>0</v>
      </c>
      <c r="BH486" s="232">
        <f>IF(N486="sníž. přenesená",J486,0)</f>
        <v>0</v>
      </c>
      <c r="BI486" s="232">
        <f>IF(N486="nulová",J486,0)</f>
        <v>0</v>
      </c>
      <c r="BJ486" s="17" t="s">
        <v>85</v>
      </c>
      <c r="BK486" s="232">
        <f>ROUND(I486*H486,2)</f>
        <v>0</v>
      </c>
      <c r="BL486" s="17" t="s">
        <v>162</v>
      </c>
      <c r="BM486" s="231" t="s">
        <v>732</v>
      </c>
    </row>
    <row r="487" s="13" customFormat="1">
      <c r="A487" s="13"/>
      <c r="B487" s="233"/>
      <c r="C487" s="234"/>
      <c r="D487" s="235" t="s">
        <v>172</v>
      </c>
      <c r="E487" s="236" t="s">
        <v>1</v>
      </c>
      <c r="F487" s="237" t="s">
        <v>733</v>
      </c>
      <c r="G487" s="234"/>
      <c r="H487" s="238">
        <v>425.80000000000001</v>
      </c>
      <c r="I487" s="239"/>
      <c r="J487" s="234"/>
      <c r="K487" s="234"/>
      <c r="L487" s="240"/>
      <c r="M487" s="241"/>
      <c r="N487" s="242"/>
      <c r="O487" s="242"/>
      <c r="P487" s="242"/>
      <c r="Q487" s="242"/>
      <c r="R487" s="242"/>
      <c r="S487" s="242"/>
      <c r="T487" s="24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4" t="s">
        <v>172</v>
      </c>
      <c r="AU487" s="244" t="s">
        <v>87</v>
      </c>
      <c r="AV487" s="13" t="s">
        <v>87</v>
      </c>
      <c r="AW487" s="13" t="s">
        <v>34</v>
      </c>
      <c r="AX487" s="13" t="s">
        <v>77</v>
      </c>
      <c r="AY487" s="244" t="s">
        <v>156</v>
      </c>
    </row>
    <row r="488" s="13" customFormat="1">
      <c r="A488" s="13"/>
      <c r="B488" s="233"/>
      <c r="C488" s="234"/>
      <c r="D488" s="235" t="s">
        <v>172</v>
      </c>
      <c r="E488" s="236" t="s">
        <v>1</v>
      </c>
      <c r="F488" s="237" t="s">
        <v>734</v>
      </c>
      <c r="G488" s="234"/>
      <c r="H488" s="238">
        <v>139.40000000000001</v>
      </c>
      <c r="I488" s="239"/>
      <c r="J488" s="234"/>
      <c r="K488" s="234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172</v>
      </c>
      <c r="AU488" s="244" t="s">
        <v>87</v>
      </c>
      <c r="AV488" s="13" t="s">
        <v>87</v>
      </c>
      <c r="AW488" s="13" t="s">
        <v>34</v>
      </c>
      <c r="AX488" s="13" t="s">
        <v>77</v>
      </c>
      <c r="AY488" s="244" t="s">
        <v>156</v>
      </c>
    </row>
    <row r="489" s="2" customFormat="1" ht="24.15" customHeight="1">
      <c r="A489" s="38"/>
      <c r="B489" s="39"/>
      <c r="C489" s="219" t="s">
        <v>735</v>
      </c>
      <c r="D489" s="219" t="s">
        <v>158</v>
      </c>
      <c r="E489" s="220" t="s">
        <v>736</v>
      </c>
      <c r="F489" s="221" t="s">
        <v>737</v>
      </c>
      <c r="G489" s="222" t="s">
        <v>738</v>
      </c>
      <c r="H489" s="223">
        <v>2</v>
      </c>
      <c r="I489" s="224"/>
      <c r="J489" s="225">
        <f>ROUND(I489*H489,2)</f>
        <v>0</v>
      </c>
      <c r="K489" s="226"/>
      <c r="L489" s="44"/>
      <c r="M489" s="227" t="s">
        <v>1</v>
      </c>
      <c r="N489" s="228" t="s">
        <v>42</v>
      </c>
      <c r="O489" s="91"/>
      <c r="P489" s="229">
        <f>O489*H489</f>
        <v>0</v>
      </c>
      <c r="Q489" s="229">
        <v>0</v>
      </c>
      <c r="R489" s="229">
        <f>Q489*H489</f>
        <v>0</v>
      </c>
      <c r="S489" s="229">
        <v>0</v>
      </c>
      <c r="T489" s="230">
        <f>S489*H489</f>
        <v>0</v>
      </c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R489" s="231" t="s">
        <v>250</v>
      </c>
      <c r="AT489" s="231" t="s">
        <v>158</v>
      </c>
      <c r="AU489" s="231" t="s">
        <v>87</v>
      </c>
      <c r="AY489" s="17" t="s">
        <v>156</v>
      </c>
      <c r="BE489" s="232">
        <f>IF(N489="základní",J489,0)</f>
        <v>0</v>
      </c>
      <c r="BF489" s="232">
        <f>IF(N489="snížená",J489,0)</f>
        <v>0</v>
      </c>
      <c r="BG489" s="232">
        <f>IF(N489="zákl. přenesená",J489,0)</f>
        <v>0</v>
      </c>
      <c r="BH489" s="232">
        <f>IF(N489="sníž. přenesená",J489,0)</f>
        <v>0</v>
      </c>
      <c r="BI489" s="232">
        <f>IF(N489="nulová",J489,0)</f>
        <v>0</v>
      </c>
      <c r="BJ489" s="17" t="s">
        <v>85</v>
      </c>
      <c r="BK489" s="232">
        <f>ROUND(I489*H489,2)</f>
        <v>0</v>
      </c>
      <c r="BL489" s="17" t="s">
        <v>250</v>
      </c>
      <c r="BM489" s="231" t="s">
        <v>739</v>
      </c>
    </row>
    <row r="490" s="2" customFormat="1" ht="24.15" customHeight="1">
      <c r="A490" s="38"/>
      <c r="B490" s="39"/>
      <c r="C490" s="219" t="s">
        <v>740</v>
      </c>
      <c r="D490" s="219" t="s">
        <v>158</v>
      </c>
      <c r="E490" s="220" t="s">
        <v>741</v>
      </c>
      <c r="F490" s="221" t="s">
        <v>742</v>
      </c>
      <c r="G490" s="222" t="s">
        <v>738</v>
      </c>
      <c r="H490" s="223">
        <v>2</v>
      </c>
      <c r="I490" s="224"/>
      <c r="J490" s="225">
        <f>ROUND(I490*H490,2)</f>
        <v>0</v>
      </c>
      <c r="K490" s="226"/>
      <c r="L490" s="44"/>
      <c r="M490" s="227" t="s">
        <v>1</v>
      </c>
      <c r="N490" s="228" t="s">
        <v>42</v>
      </c>
      <c r="O490" s="91"/>
      <c r="P490" s="229">
        <f>O490*H490</f>
        <v>0</v>
      </c>
      <c r="Q490" s="229">
        <v>0</v>
      </c>
      <c r="R490" s="229">
        <f>Q490*H490</f>
        <v>0</v>
      </c>
      <c r="S490" s="229">
        <v>0</v>
      </c>
      <c r="T490" s="230">
        <f>S490*H490</f>
        <v>0</v>
      </c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R490" s="231" t="s">
        <v>250</v>
      </c>
      <c r="AT490" s="231" t="s">
        <v>158</v>
      </c>
      <c r="AU490" s="231" t="s">
        <v>87</v>
      </c>
      <c r="AY490" s="17" t="s">
        <v>156</v>
      </c>
      <c r="BE490" s="232">
        <f>IF(N490="základní",J490,0)</f>
        <v>0</v>
      </c>
      <c r="BF490" s="232">
        <f>IF(N490="snížená",J490,0)</f>
        <v>0</v>
      </c>
      <c r="BG490" s="232">
        <f>IF(N490="zákl. přenesená",J490,0)</f>
        <v>0</v>
      </c>
      <c r="BH490" s="232">
        <f>IF(N490="sníž. přenesená",J490,0)</f>
        <v>0</v>
      </c>
      <c r="BI490" s="232">
        <f>IF(N490="nulová",J490,0)</f>
        <v>0</v>
      </c>
      <c r="BJ490" s="17" t="s">
        <v>85</v>
      </c>
      <c r="BK490" s="232">
        <f>ROUND(I490*H490,2)</f>
        <v>0</v>
      </c>
      <c r="BL490" s="17" t="s">
        <v>250</v>
      </c>
      <c r="BM490" s="231" t="s">
        <v>743</v>
      </c>
    </row>
    <row r="491" s="2" customFormat="1" ht="24.15" customHeight="1">
      <c r="A491" s="38"/>
      <c r="B491" s="39"/>
      <c r="C491" s="219" t="s">
        <v>744</v>
      </c>
      <c r="D491" s="219" t="s">
        <v>158</v>
      </c>
      <c r="E491" s="220" t="s">
        <v>745</v>
      </c>
      <c r="F491" s="221" t="s">
        <v>746</v>
      </c>
      <c r="G491" s="222" t="s">
        <v>738</v>
      </c>
      <c r="H491" s="223">
        <v>1</v>
      </c>
      <c r="I491" s="224"/>
      <c r="J491" s="225">
        <f>ROUND(I491*H491,2)</f>
        <v>0</v>
      </c>
      <c r="K491" s="226"/>
      <c r="L491" s="44"/>
      <c r="M491" s="227" t="s">
        <v>1</v>
      </c>
      <c r="N491" s="228" t="s">
        <v>42</v>
      </c>
      <c r="O491" s="91"/>
      <c r="P491" s="229">
        <f>O491*H491</f>
        <v>0</v>
      </c>
      <c r="Q491" s="229">
        <v>0</v>
      </c>
      <c r="R491" s="229">
        <f>Q491*H491</f>
        <v>0</v>
      </c>
      <c r="S491" s="229">
        <v>0</v>
      </c>
      <c r="T491" s="230">
        <f>S491*H491</f>
        <v>0</v>
      </c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R491" s="231" t="s">
        <v>250</v>
      </c>
      <c r="AT491" s="231" t="s">
        <v>158</v>
      </c>
      <c r="AU491" s="231" t="s">
        <v>87</v>
      </c>
      <c r="AY491" s="17" t="s">
        <v>156</v>
      </c>
      <c r="BE491" s="232">
        <f>IF(N491="základní",J491,0)</f>
        <v>0</v>
      </c>
      <c r="BF491" s="232">
        <f>IF(N491="snížená",J491,0)</f>
        <v>0</v>
      </c>
      <c r="BG491" s="232">
        <f>IF(N491="zákl. přenesená",J491,0)</f>
        <v>0</v>
      </c>
      <c r="BH491" s="232">
        <f>IF(N491="sníž. přenesená",J491,0)</f>
        <v>0</v>
      </c>
      <c r="BI491" s="232">
        <f>IF(N491="nulová",J491,0)</f>
        <v>0</v>
      </c>
      <c r="BJ491" s="17" t="s">
        <v>85</v>
      </c>
      <c r="BK491" s="232">
        <f>ROUND(I491*H491,2)</f>
        <v>0</v>
      </c>
      <c r="BL491" s="17" t="s">
        <v>250</v>
      </c>
      <c r="BM491" s="231" t="s">
        <v>747</v>
      </c>
    </row>
    <row r="492" s="2" customFormat="1" ht="33" customHeight="1">
      <c r="A492" s="38"/>
      <c r="B492" s="39"/>
      <c r="C492" s="219" t="s">
        <v>748</v>
      </c>
      <c r="D492" s="219" t="s">
        <v>158</v>
      </c>
      <c r="E492" s="220" t="s">
        <v>749</v>
      </c>
      <c r="F492" s="221" t="s">
        <v>750</v>
      </c>
      <c r="G492" s="222" t="s">
        <v>738</v>
      </c>
      <c r="H492" s="223">
        <v>2</v>
      </c>
      <c r="I492" s="224"/>
      <c r="J492" s="225">
        <f>ROUND(I492*H492,2)</f>
        <v>0</v>
      </c>
      <c r="K492" s="226"/>
      <c r="L492" s="44"/>
      <c r="M492" s="227" t="s">
        <v>1</v>
      </c>
      <c r="N492" s="228" t="s">
        <v>42</v>
      </c>
      <c r="O492" s="91"/>
      <c r="P492" s="229">
        <f>O492*H492</f>
        <v>0</v>
      </c>
      <c r="Q492" s="229">
        <v>0</v>
      </c>
      <c r="R492" s="229">
        <f>Q492*H492</f>
        <v>0</v>
      </c>
      <c r="S492" s="229">
        <v>0</v>
      </c>
      <c r="T492" s="230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231" t="s">
        <v>250</v>
      </c>
      <c r="AT492" s="231" t="s">
        <v>158</v>
      </c>
      <c r="AU492" s="231" t="s">
        <v>87</v>
      </c>
      <c r="AY492" s="17" t="s">
        <v>156</v>
      </c>
      <c r="BE492" s="232">
        <f>IF(N492="základní",J492,0)</f>
        <v>0</v>
      </c>
      <c r="BF492" s="232">
        <f>IF(N492="snížená",J492,0)</f>
        <v>0</v>
      </c>
      <c r="BG492" s="232">
        <f>IF(N492="zákl. přenesená",J492,0)</f>
        <v>0</v>
      </c>
      <c r="BH492" s="232">
        <f>IF(N492="sníž. přenesená",J492,0)</f>
        <v>0</v>
      </c>
      <c r="BI492" s="232">
        <f>IF(N492="nulová",J492,0)</f>
        <v>0</v>
      </c>
      <c r="BJ492" s="17" t="s">
        <v>85</v>
      </c>
      <c r="BK492" s="232">
        <f>ROUND(I492*H492,2)</f>
        <v>0</v>
      </c>
      <c r="BL492" s="17" t="s">
        <v>250</v>
      </c>
      <c r="BM492" s="231" t="s">
        <v>751</v>
      </c>
    </row>
    <row r="493" s="2" customFormat="1" ht="37.8" customHeight="1">
      <c r="A493" s="38"/>
      <c r="B493" s="39"/>
      <c r="C493" s="219" t="s">
        <v>752</v>
      </c>
      <c r="D493" s="219" t="s">
        <v>158</v>
      </c>
      <c r="E493" s="220" t="s">
        <v>753</v>
      </c>
      <c r="F493" s="221" t="s">
        <v>754</v>
      </c>
      <c r="G493" s="222" t="s">
        <v>738</v>
      </c>
      <c r="H493" s="223">
        <v>1</v>
      </c>
      <c r="I493" s="224"/>
      <c r="J493" s="225">
        <f>ROUND(I493*H493,2)</f>
        <v>0</v>
      </c>
      <c r="K493" s="226"/>
      <c r="L493" s="44"/>
      <c r="M493" s="227" t="s">
        <v>1</v>
      </c>
      <c r="N493" s="228" t="s">
        <v>42</v>
      </c>
      <c r="O493" s="91"/>
      <c r="P493" s="229">
        <f>O493*H493</f>
        <v>0</v>
      </c>
      <c r="Q493" s="229">
        <v>0</v>
      </c>
      <c r="R493" s="229">
        <f>Q493*H493</f>
        <v>0</v>
      </c>
      <c r="S493" s="229">
        <v>0</v>
      </c>
      <c r="T493" s="230">
        <f>S493*H493</f>
        <v>0</v>
      </c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R493" s="231" t="s">
        <v>250</v>
      </c>
      <c r="AT493" s="231" t="s">
        <v>158</v>
      </c>
      <c r="AU493" s="231" t="s">
        <v>87</v>
      </c>
      <c r="AY493" s="17" t="s">
        <v>156</v>
      </c>
      <c r="BE493" s="232">
        <f>IF(N493="základní",J493,0)</f>
        <v>0</v>
      </c>
      <c r="BF493" s="232">
        <f>IF(N493="snížená",J493,0)</f>
        <v>0</v>
      </c>
      <c r="BG493" s="232">
        <f>IF(N493="zákl. přenesená",J493,0)</f>
        <v>0</v>
      </c>
      <c r="BH493" s="232">
        <f>IF(N493="sníž. přenesená",J493,0)</f>
        <v>0</v>
      </c>
      <c r="BI493" s="232">
        <f>IF(N493="nulová",J493,0)</f>
        <v>0</v>
      </c>
      <c r="BJ493" s="17" t="s">
        <v>85</v>
      </c>
      <c r="BK493" s="232">
        <f>ROUND(I493*H493,2)</f>
        <v>0</v>
      </c>
      <c r="BL493" s="17" t="s">
        <v>250</v>
      </c>
      <c r="BM493" s="231" t="s">
        <v>755</v>
      </c>
    </row>
    <row r="494" s="2" customFormat="1" ht="24.15" customHeight="1">
      <c r="A494" s="38"/>
      <c r="B494" s="39"/>
      <c r="C494" s="219" t="s">
        <v>756</v>
      </c>
      <c r="D494" s="219" t="s">
        <v>158</v>
      </c>
      <c r="E494" s="220" t="s">
        <v>757</v>
      </c>
      <c r="F494" s="221" t="s">
        <v>758</v>
      </c>
      <c r="G494" s="222" t="s">
        <v>738</v>
      </c>
      <c r="H494" s="223">
        <v>1</v>
      </c>
      <c r="I494" s="224"/>
      <c r="J494" s="225">
        <f>ROUND(I494*H494,2)</f>
        <v>0</v>
      </c>
      <c r="K494" s="226"/>
      <c r="L494" s="44"/>
      <c r="M494" s="227" t="s">
        <v>1</v>
      </c>
      <c r="N494" s="228" t="s">
        <v>42</v>
      </c>
      <c r="O494" s="91"/>
      <c r="P494" s="229">
        <f>O494*H494</f>
        <v>0</v>
      </c>
      <c r="Q494" s="229">
        <v>0</v>
      </c>
      <c r="R494" s="229">
        <f>Q494*H494</f>
        <v>0</v>
      </c>
      <c r="S494" s="229">
        <v>0</v>
      </c>
      <c r="T494" s="230">
        <f>S494*H494</f>
        <v>0</v>
      </c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R494" s="231" t="s">
        <v>250</v>
      </c>
      <c r="AT494" s="231" t="s">
        <v>158</v>
      </c>
      <c r="AU494" s="231" t="s">
        <v>87</v>
      </c>
      <c r="AY494" s="17" t="s">
        <v>156</v>
      </c>
      <c r="BE494" s="232">
        <f>IF(N494="základní",J494,0)</f>
        <v>0</v>
      </c>
      <c r="BF494" s="232">
        <f>IF(N494="snížená",J494,0)</f>
        <v>0</v>
      </c>
      <c r="BG494" s="232">
        <f>IF(N494="zákl. přenesená",J494,0)</f>
        <v>0</v>
      </c>
      <c r="BH494" s="232">
        <f>IF(N494="sníž. přenesená",J494,0)</f>
        <v>0</v>
      </c>
      <c r="BI494" s="232">
        <f>IF(N494="nulová",J494,0)</f>
        <v>0</v>
      </c>
      <c r="BJ494" s="17" t="s">
        <v>85</v>
      </c>
      <c r="BK494" s="232">
        <f>ROUND(I494*H494,2)</f>
        <v>0</v>
      </c>
      <c r="BL494" s="17" t="s">
        <v>250</v>
      </c>
      <c r="BM494" s="231" t="s">
        <v>759</v>
      </c>
    </row>
    <row r="495" s="2" customFormat="1" ht="24.15" customHeight="1">
      <c r="A495" s="38"/>
      <c r="B495" s="39"/>
      <c r="C495" s="219" t="s">
        <v>760</v>
      </c>
      <c r="D495" s="219" t="s">
        <v>158</v>
      </c>
      <c r="E495" s="220" t="s">
        <v>761</v>
      </c>
      <c r="F495" s="221" t="s">
        <v>762</v>
      </c>
      <c r="G495" s="222" t="s">
        <v>738</v>
      </c>
      <c r="H495" s="223">
        <v>1</v>
      </c>
      <c r="I495" s="224"/>
      <c r="J495" s="225">
        <f>ROUND(I495*H495,2)</f>
        <v>0</v>
      </c>
      <c r="K495" s="226"/>
      <c r="L495" s="44"/>
      <c r="M495" s="227" t="s">
        <v>1</v>
      </c>
      <c r="N495" s="228" t="s">
        <v>42</v>
      </c>
      <c r="O495" s="91"/>
      <c r="P495" s="229">
        <f>O495*H495</f>
        <v>0</v>
      </c>
      <c r="Q495" s="229">
        <v>0</v>
      </c>
      <c r="R495" s="229">
        <f>Q495*H495</f>
        <v>0</v>
      </c>
      <c r="S495" s="229">
        <v>0</v>
      </c>
      <c r="T495" s="230">
        <f>S495*H495</f>
        <v>0</v>
      </c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R495" s="231" t="s">
        <v>250</v>
      </c>
      <c r="AT495" s="231" t="s">
        <v>158</v>
      </c>
      <c r="AU495" s="231" t="s">
        <v>87</v>
      </c>
      <c r="AY495" s="17" t="s">
        <v>156</v>
      </c>
      <c r="BE495" s="232">
        <f>IF(N495="základní",J495,0)</f>
        <v>0</v>
      </c>
      <c r="BF495" s="232">
        <f>IF(N495="snížená",J495,0)</f>
        <v>0</v>
      </c>
      <c r="BG495" s="232">
        <f>IF(N495="zákl. přenesená",J495,0)</f>
        <v>0</v>
      </c>
      <c r="BH495" s="232">
        <f>IF(N495="sníž. přenesená",J495,0)</f>
        <v>0</v>
      </c>
      <c r="BI495" s="232">
        <f>IF(N495="nulová",J495,0)</f>
        <v>0</v>
      </c>
      <c r="BJ495" s="17" t="s">
        <v>85</v>
      </c>
      <c r="BK495" s="232">
        <f>ROUND(I495*H495,2)</f>
        <v>0</v>
      </c>
      <c r="BL495" s="17" t="s">
        <v>250</v>
      </c>
      <c r="BM495" s="231" t="s">
        <v>763</v>
      </c>
    </row>
    <row r="496" s="2" customFormat="1" ht="24.15" customHeight="1">
      <c r="A496" s="38"/>
      <c r="B496" s="39"/>
      <c r="C496" s="219" t="s">
        <v>764</v>
      </c>
      <c r="D496" s="219" t="s">
        <v>158</v>
      </c>
      <c r="E496" s="220" t="s">
        <v>765</v>
      </c>
      <c r="F496" s="221" t="s">
        <v>766</v>
      </c>
      <c r="G496" s="222" t="s">
        <v>738</v>
      </c>
      <c r="H496" s="223">
        <v>1</v>
      </c>
      <c r="I496" s="224"/>
      <c r="J496" s="225">
        <f>ROUND(I496*H496,2)</f>
        <v>0</v>
      </c>
      <c r="K496" s="226"/>
      <c r="L496" s="44"/>
      <c r="M496" s="227" t="s">
        <v>1</v>
      </c>
      <c r="N496" s="228" t="s">
        <v>42</v>
      </c>
      <c r="O496" s="91"/>
      <c r="P496" s="229">
        <f>O496*H496</f>
        <v>0</v>
      </c>
      <c r="Q496" s="229">
        <v>0</v>
      </c>
      <c r="R496" s="229">
        <f>Q496*H496</f>
        <v>0</v>
      </c>
      <c r="S496" s="229">
        <v>0</v>
      </c>
      <c r="T496" s="230">
        <f>S496*H496</f>
        <v>0</v>
      </c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R496" s="231" t="s">
        <v>250</v>
      </c>
      <c r="AT496" s="231" t="s">
        <v>158</v>
      </c>
      <c r="AU496" s="231" t="s">
        <v>87</v>
      </c>
      <c r="AY496" s="17" t="s">
        <v>156</v>
      </c>
      <c r="BE496" s="232">
        <f>IF(N496="základní",J496,0)</f>
        <v>0</v>
      </c>
      <c r="BF496" s="232">
        <f>IF(N496="snížená",J496,0)</f>
        <v>0</v>
      </c>
      <c r="BG496" s="232">
        <f>IF(N496="zákl. přenesená",J496,0)</f>
        <v>0</v>
      </c>
      <c r="BH496" s="232">
        <f>IF(N496="sníž. přenesená",J496,0)</f>
        <v>0</v>
      </c>
      <c r="BI496" s="232">
        <f>IF(N496="nulová",J496,0)</f>
        <v>0</v>
      </c>
      <c r="BJ496" s="17" t="s">
        <v>85</v>
      </c>
      <c r="BK496" s="232">
        <f>ROUND(I496*H496,2)</f>
        <v>0</v>
      </c>
      <c r="BL496" s="17" t="s">
        <v>250</v>
      </c>
      <c r="BM496" s="231" t="s">
        <v>767</v>
      </c>
    </row>
    <row r="497" s="2" customFormat="1" ht="37.8" customHeight="1">
      <c r="A497" s="38"/>
      <c r="B497" s="39"/>
      <c r="C497" s="219" t="s">
        <v>768</v>
      </c>
      <c r="D497" s="219" t="s">
        <v>158</v>
      </c>
      <c r="E497" s="220" t="s">
        <v>769</v>
      </c>
      <c r="F497" s="221" t="s">
        <v>770</v>
      </c>
      <c r="G497" s="222" t="s">
        <v>738</v>
      </c>
      <c r="H497" s="223">
        <v>2</v>
      </c>
      <c r="I497" s="224"/>
      <c r="J497" s="225">
        <f>ROUND(I497*H497,2)</f>
        <v>0</v>
      </c>
      <c r="K497" s="226"/>
      <c r="L497" s="44"/>
      <c r="M497" s="227" t="s">
        <v>1</v>
      </c>
      <c r="N497" s="228" t="s">
        <v>42</v>
      </c>
      <c r="O497" s="91"/>
      <c r="P497" s="229">
        <f>O497*H497</f>
        <v>0</v>
      </c>
      <c r="Q497" s="229">
        <v>0</v>
      </c>
      <c r="R497" s="229">
        <f>Q497*H497</f>
        <v>0</v>
      </c>
      <c r="S497" s="229">
        <v>0</v>
      </c>
      <c r="T497" s="230">
        <f>S497*H497</f>
        <v>0</v>
      </c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R497" s="231" t="s">
        <v>250</v>
      </c>
      <c r="AT497" s="231" t="s">
        <v>158</v>
      </c>
      <c r="AU497" s="231" t="s">
        <v>87</v>
      </c>
      <c r="AY497" s="17" t="s">
        <v>156</v>
      </c>
      <c r="BE497" s="232">
        <f>IF(N497="základní",J497,0)</f>
        <v>0</v>
      </c>
      <c r="BF497" s="232">
        <f>IF(N497="snížená",J497,0)</f>
        <v>0</v>
      </c>
      <c r="BG497" s="232">
        <f>IF(N497="zákl. přenesená",J497,0)</f>
        <v>0</v>
      </c>
      <c r="BH497" s="232">
        <f>IF(N497="sníž. přenesená",J497,0)</f>
        <v>0</v>
      </c>
      <c r="BI497" s="232">
        <f>IF(N497="nulová",J497,0)</f>
        <v>0</v>
      </c>
      <c r="BJ497" s="17" t="s">
        <v>85</v>
      </c>
      <c r="BK497" s="232">
        <f>ROUND(I497*H497,2)</f>
        <v>0</v>
      </c>
      <c r="BL497" s="17" t="s">
        <v>250</v>
      </c>
      <c r="BM497" s="231" t="s">
        <v>771</v>
      </c>
    </row>
    <row r="498" s="2" customFormat="1" ht="24.15" customHeight="1">
      <c r="A498" s="38"/>
      <c r="B498" s="39"/>
      <c r="C498" s="219" t="s">
        <v>772</v>
      </c>
      <c r="D498" s="219" t="s">
        <v>158</v>
      </c>
      <c r="E498" s="220" t="s">
        <v>773</v>
      </c>
      <c r="F498" s="221" t="s">
        <v>774</v>
      </c>
      <c r="G498" s="222" t="s">
        <v>161</v>
      </c>
      <c r="H498" s="223">
        <v>13</v>
      </c>
      <c r="I498" s="224"/>
      <c r="J498" s="225">
        <f>ROUND(I498*H498,2)</f>
        <v>0</v>
      </c>
      <c r="K498" s="226"/>
      <c r="L498" s="44"/>
      <c r="M498" s="227" t="s">
        <v>1</v>
      </c>
      <c r="N498" s="228" t="s">
        <v>42</v>
      </c>
      <c r="O498" s="91"/>
      <c r="P498" s="229">
        <f>O498*H498</f>
        <v>0</v>
      </c>
      <c r="Q498" s="229">
        <v>0</v>
      </c>
      <c r="R498" s="229">
        <f>Q498*H498</f>
        <v>0</v>
      </c>
      <c r="S498" s="229">
        <v>0</v>
      </c>
      <c r="T498" s="230">
        <f>S498*H498</f>
        <v>0</v>
      </c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R498" s="231" t="s">
        <v>250</v>
      </c>
      <c r="AT498" s="231" t="s">
        <v>158</v>
      </c>
      <c r="AU498" s="231" t="s">
        <v>87</v>
      </c>
      <c r="AY498" s="17" t="s">
        <v>156</v>
      </c>
      <c r="BE498" s="232">
        <f>IF(N498="základní",J498,0)</f>
        <v>0</v>
      </c>
      <c r="BF498" s="232">
        <f>IF(N498="snížená",J498,0)</f>
        <v>0</v>
      </c>
      <c r="BG498" s="232">
        <f>IF(N498="zákl. přenesená",J498,0)</f>
        <v>0</v>
      </c>
      <c r="BH498" s="232">
        <f>IF(N498="sníž. přenesená",J498,0)</f>
        <v>0</v>
      </c>
      <c r="BI498" s="232">
        <f>IF(N498="nulová",J498,0)</f>
        <v>0</v>
      </c>
      <c r="BJ498" s="17" t="s">
        <v>85</v>
      </c>
      <c r="BK498" s="232">
        <f>ROUND(I498*H498,2)</f>
        <v>0</v>
      </c>
      <c r="BL498" s="17" t="s">
        <v>250</v>
      </c>
      <c r="BM498" s="231" t="s">
        <v>775</v>
      </c>
    </row>
    <row r="499" s="2" customFormat="1" ht="24.15" customHeight="1">
      <c r="A499" s="38"/>
      <c r="B499" s="39"/>
      <c r="C499" s="219" t="s">
        <v>776</v>
      </c>
      <c r="D499" s="219" t="s">
        <v>158</v>
      </c>
      <c r="E499" s="220" t="s">
        <v>777</v>
      </c>
      <c r="F499" s="221" t="s">
        <v>778</v>
      </c>
      <c r="G499" s="222" t="s">
        <v>161</v>
      </c>
      <c r="H499" s="223">
        <v>5</v>
      </c>
      <c r="I499" s="224"/>
      <c r="J499" s="225">
        <f>ROUND(I499*H499,2)</f>
        <v>0</v>
      </c>
      <c r="K499" s="226"/>
      <c r="L499" s="44"/>
      <c r="M499" s="227" t="s">
        <v>1</v>
      </c>
      <c r="N499" s="228" t="s">
        <v>42</v>
      </c>
      <c r="O499" s="91"/>
      <c r="P499" s="229">
        <f>O499*H499</f>
        <v>0</v>
      </c>
      <c r="Q499" s="229">
        <v>0</v>
      </c>
      <c r="R499" s="229">
        <f>Q499*H499</f>
        <v>0</v>
      </c>
      <c r="S499" s="229">
        <v>0</v>
      </c>
      <c r="T499" s="230">
        <f>S499*H499</f>
        <v>0</v>
      </c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R499" s="231" t="s">
        <v>250</v>
      </c>
      <c r="AT499" s="231" t="s">
        <v>158</v>
      </c>
      <c r="AU499" s="231" t="s">
        <v>87</v>
      </c>
      <c r="AY499" s="17" t="s">
        <v>156</v>
      </c>
      <c r="BE499" s="232">
        <f>IF(N499="základní",J499,0)</f>
        <v>0</v>
      </c>
      <c r="BF499" s="232">
        <f>IF(N499="snížená",J499,0)</f>
        <v>0</v>
      </c>
      <c r="BG499" s="232">
        <f>IF(N499="zákl. přenesená",J499,0)</f>
        <v>0</v>
      </c>
      <c r="BH499" s="232">
        <f>IF(N499="sníž. přenesená",J499,0)</f>
        <v>0</v>
      </c>
      <c r="BI499" s="232">
        <f>IF(N499="nulová",J499,0)</f>
        <v>0</v>
      </c>
      <c r="BJ499" s="17" t="s">
        <v>85</v>
      </c>
      <c r="BK499" s="232">
        <f>ROUND(I499*H499,2)</f>
        <v>0</v>
      </c>
      <c r="BL499" s="17" t="s">
        <v>250</v>
      </c>
      <c r="BM499" s="231" t="s">
        <v>779</v>
      </c>
    </row>
    <row r="500" s="2" customFormat="1" ht="24.15" customHeight="1">
      <c r="A500" s="38"/>
      <c r="B500" s="39"/>
      <c r="C500" s="219" t="s">
        <v>780</v>
      </c>
      <c r="D500" s="219" t="s">
        <v>158</v>
      </c>
      <c r="E500" s="220" t="s">
        <v>781</v>
      </c>
      <c r="F500" s="221" t="s">
        <v>782</v>
      </c>
      <c r="G500" s="222" t="s">
        <v>161</v>
      </c>
      <c r="H500" s="223">
        <v>5</v>
      </c>
      <c r="I500" s="224"/>
      <c r="J500" s="225">
        <f>ROUND(I500*H500,2)</f>
        <v>0</v>
      </c>
      <c r="K500" s="226"/>
      <c r="L500" s="44"/>
      <c r="M500" s="227" t="s">
        <v>1</v>
      </c>
      <c r="N500" s="228" t="s">
        <v>42</v>
      </c>
      <c r="O500" s="91"/>
      <c r="P500" s="229">
        <f>O500*H500</f>
        <v>0</v>
      </c>
      <c r="Q500" s="229">
        <v>0</v>
      </c>
      <c r="R500" s="229">
        <f>Q500*H500</f>
        <v>0</v>
      </c>
      <c r="S500" s="229">
        <v>0</v>
      </c>
      <c r="T500" s="230">
        <f>S500*H500</f>
        <v>0</v>
      </c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R500" s="231" t="s">
        <v>250</v>
      </c>
      <c r="AT500" s="231" t="s">
        <v>158</v>
      </c>
      <c r="AU500" s="231" t="s">
        <v>87</v>
      </c>
      <c r="AY500" s="17" t="s">
        <v>156</v>
      </c>
      <c r="BE500" s="232">
        <f>IF(N500="základní",J500,0)</f>
        <v>0</v>
      </c>
      <c r="BF500" s="232">
        <f>IF(N500="snížená",J500,0)</f>
        <v>0</v>
      </c>
      <c r="BG500" s="232">
        <f>IF(N500="zákl. přenesená",J500,0)</f>
        <v>0</v>
      </c>
      <c r="BH500" s="232">
        <f>IF(N500="sníž. přenesená",J500,0)</f>
        <v>0</v>
      </c>
      <c r="BI500" s="232">
        <f>IF(N500="nulová",J500,0)</f>
        <v>0</v>
      </c>
      <c r="BJ500" s="17" t="s">
        <v>85</v>
      </c>
      <c r="BK500" s="232">
        <f>ROUND(I500*H500,2)</f>
        <v>0</v>
      </c>
      <c r="BL500" s="17" t="s">
        <v>250</v>
      </c>
      <c r="BM500" s="231" t="s">
        <v>783</v>
      </c>
    </row>
    <row r="501" s="2" customFormat="1" ht="24.15" customHeight="1">
      <c r="A501" s="38"/>
      <c r="B501" s="39"/>
      <c r="C501" s="219" t="s">
        <v>784</v>
      </c>
      <c r="D501" s="219" t="s">
        <v>158</v>
      </c>
      <c r="E501" s="220" t="s">
        <v>785</v>
      </c>
      <c r="F501" s="221" t="s">
        <v>786</v>
      </c>
      <c r="G501" s="222" t="s">
        <v>161</v>
      </c>
      <c r="H501" s="223">
        <v>5</v>
      </c>
      <c r="I501" s="224"/>
      <c r="J501" s="225">
        <f>ROUND(I501*H501,2)</f>
        <v>0</v>
      </c>
      <c r="K501" s="226"/>
      <c r="L501" s="44"/>
      <c r="M501" s="227" t="s">
        <v>1</v>
      </c>
      <c r="N501" s="228" t="s">
        <v>42</v>
      </c>
      <c r="O501" s="91"/>
      <c r="P501" s="229">
        <f>O501*H501</f>
        <v>0</v>
      </c>
      <c r="Q501" s="229">
        <v>0</v>
      </c>
      <c r="R501" s="229">
        <f>Q501*H501</f>
        <v>0</v>
      </c>
      <c r="S501" s="229">
        <v>0</v>
      </c>
      <c r="T501" s="230">
        <f>S501*H501</f>
        <v>0</v>
      </c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R501" s="231" t="s">
        <v>250</v>
      </c>
      <c r="AT501" s="231" t="s">
        <v>158</v>
      </c>
      <c r="AU501" s="231" t="s">
        <v>87</v>
      </c>
      <c r="AY501" s="17" t="s">
        <v>156</v>
      </c>
      <c r="BE501" s="232">
        <f>IF(N501="základní",J501,0)</f>
        <v>0</v>
      </c>
      <c r="BF501" s="232">
        <f>IF(N501="snížená",J501,0)</f>
        <v>0</v>
      </c>
      <c r="BG501" s="232">
        <f>IF(N501="zákl. přenesená",J501,0)</f>
        <v>0</v>
      </c>
      <c r="BH501" s="232">
        <f>IF(N501="sníž. přenesená",J501,0)</f>
        <v>0</v>
      </c>
      <c r="BI501" s="232">
        <f>IF(N501="nulová",J501,0)</f>
        <v>0</v>
      </c>
      <c r="BJ501" s="17" t="s">
        <v>85</v>
      </c>
      <c r="BK501" s="232">
        <f>ROUND(I501*H501,2)</f>
        <v>0</v>
      </c>
      <c r="BL501" s="17" t="s">
        <v>250</v>
      </c>
      <c r="BM501" s="231" t="s">
        <v>787</v>
      </c>
    </row>
    <row r="502" s="2" customFormat="1" ht="24.15" customHeight="1">
      <c r="A502" s="38"/>
      <c r="B502" s="39"/>
      <c r="C502" s="219" t="s">
        <v>788</v>
      </c>
      <c r="D502" s="219" t="s">
        <v>158</v>
      </c>
      <c r="E502" s="220" t="s">
        <v>789</v>
      </c>
      <c r="F502" s="221" t="s">
        <v>790</v>
      </c>
      <c r="G502" s="222" t="s">
        <v>161</v>
      </c>
      <c r="H502" s="223">
        <v>5</v>
      </c>
      <c r="I502" s="224"/>
      <c r="J502" s="225">
        <f>ROUND(I502*H502,2)</f>
        <v>0</v>
      </c>
      <c r="K502" s="226"/>
      <c r="L502" s="44"/>
      <c r="M502" s="227" t="s">
        <v>1</v>
      </c>
      <c r="N502" s="228" t="s">
        <v>42</v>
      </c>
      <c r="O502" s="91"/>
      <c r="P502" s="229">
        <f>O502*H502</f>
        <v>0</v>
      </c>
      <c r="Q502" s="229">
        <v>0</v>
      </c>
      <c r="R502" s="229">
        <f>Q502*H502</f>
        <v>0</v>
      </c>
      <c r="S502" s="229">
        <v>0</v>
      </c>
      <c r="T502" s="230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31" t="s">
        <v>250</v>
      </c>
      <c r="AT502" s="231" t="s">
        <v>158</v>
      </c>
      <c r="AU502" s="231" t="s">
        <v>87</v>
      </c>
      <c r="AY502" s="17" t="s">
        <v>156</v>
      </c>
      <c r="BE502" s="232">
        <f>IF(N502="základní",J502,0)</f>
        <v>0</v>
      </c>
      <c r="BF502" s="232">
        <f>IF(N502="snížená",J502,0)</f>
        <v>0</v>
      </c>
      <c r="BG502" s="232">
        <f>IF(N502="zákl. přenesená",J502,0)</f>
        <v>0</v>
      </c>
      <c r="BH502" s="232">
        <f>IF(N502="sníž. přenesená",J502,0)</f>
        <v>0</v>
      </c>
      <c r="BI502" s="232">
        <f>IF(N502="nulová",J502,0)</f>
        <v>0</v>
      </c>
      <c r="BJ502" s="17" t="s">
        <v>85</v>
      </c>
      <c r="BK502" s="232">
        <f>ROUND(I502*H502,2)</f>
        <v>0</v>
      </c>
      <c r="BL502" s="17" t="s">
        <v>250</v>
      </c>
      <c r="BM502" s="231" t="s">
        <v>791</v>
      </c>
    </row>
    <row r="503" s="2" customFormat="1" ht="24.15" customHeight="1">
      <c r="A503" s="38"/>
      <c r="B503" s="39"/>
      <c r="C503" s="219" t="s">
        <v>792</v>
      </c>
      <c r="D503" s="219" t="s">
        <v>158</v>
      </c>
      <c r="E503" s="220" t="s">
        <v>793</v>
      </c>
      <c r="F503" s="221" t="s">
        <v>794</v>
      </c>
      <c r="G503" s="222" t="s">
        <v>161</v>
      </c>
      <c r="H503" s="223">
        <v>5</v>
      </c>
      <c r="I503" s="224"/>
      <c r="J503" s="225">
        <f>ROUND(I503*H503,2)</f>
        <v>0</v>
      </c>
      <c r="K503" s="226"/>
      <c r="L503" s="44"/>
      <c r="M503" s="227" t="s">
        <v>1</v>
      </c>
      <c r="N503" s="228" t="s">
        <v>42</v>
      </c>
      <c r="O503" s="91"/>
      <c r="P503" s="229">
        <f>O503*H503</f>
        <v>0</v>
      </c>
      <c r="Q503" s="229">
        <v>0</v>
      </c>
      <c r="R503" s="229">
        <f>Q503*H503</f>
        <v>0</v>
      </c>
      <c r="S503" s="229">
        <v>0</v>
      </c>
      <c r="T503" s="230">
        <f>S503*H503</f>
        <v>0</v>
      </c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R503" s="231" t="s">
        <v>250</v>
      </c>
      <c r="AT503" s="231" t="s">
        <v>158</v>
      </c>
      <c r="AU503" s="231" t="s">
        <v>87</v>
      </c>
      <c r="AY503" s="17" t="s">
        <v>156</v>
      </c>
      <c r="BE503" s="232">
        <f>IF(N503="základní",J503,0)</f>
        <v>0</v>
      </c>
      <c r="BF503" s="232">
        <f>IF(N503="snížená",J503,0)</f>
        <v>0</v>
      </c>
      <c r="BG503" s="232">
        <f>IF(N503="zákl. přenesená",J503,0)</f>
        <v>0</v>
      </c>
      <c r="BH503" s="232">
        <f>IF(N503="sníž. přenesená",J503,0)</f>
        <v>0</v>
      </c>
      <c r="BI503" s="232">
        <f>IF(N503="nulová",J503,0)</f>
        <v>0</v>
      </c>
      <c r="BJ503" s="17" t="s">
        <v>85</v>
      </c>
      <c r="BK503" s="232">
        <f>ROUND(I503*H503,2)</f>
        <v>0</v>
      </c>
      <c r="BL503" s="17" t="s">
        <v>250</v>
      </c>
      <c r="BM503" s="231" t="s">
        <v>795</v>
      </c>
    </row>
    <row r="504" s="12" customFormat="1" ht="22.8" customHeight="1">
      <c r="A504" s="12"/>
      <c r="B504" s="203"/>
      <c r="C504" s="204"/>
      <c r="D504" s="205" t="s">
        <v>76</v>
      </c>
      <c r="E504" s="217" t="s">
        <v>796</v>
      </c>
      <c r="F504" s="217" t="s">
        <v>797</v>
      </c>
      <c r="G504" s="204"/>
      <c r="H504" s="204"/>
      <c r="I504" s="207"/>
      <c r="J504" s="218">
        <f>BK504</f>
        <v>0</v>
      </c>
      <c r="K504" s="204"/>
      <c r="L504" s="209"/>
      <c r="M504" s="210"/>
      <c r="N504" s="211"/>
      <c r="O504" s="211"/>
      <c r="P504" s="212">
        <f>P505</f>
        <v>0</v>
      </c>
      <c r="Q504" s="211"/>
      <c r="R504" s="212">
        <f>R505</f>
        <v>0</v>
      </c>
      <c r="S504" s="211"/>
      <c r="T504" s="213">
        <f>T505</f>
        <v>0</v>
      </c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R504" s="214" t="s">
        <v>85</v>
      </c>
      <c r="AT504" s="215" t="s">
        <v>76</v>
      </c>
      <c r="AU504" s="215" t="s">
        <v>85</v>
      </c>
      <c r="AY504" s="214" t="s">
        <v>156</v>
      </c>
      <c r="BK504" s="216">
        <f>BK505</f>
        <v>0</v>
      </c>
    </row>
    <row r="505" s="2" customFormat="1" ht="62.7" customHeight="1">
      <c r="A505" s="38"/>
      <c r="B505" s="39"/>
      <c r="C505" s="219" t="s">
        <v>798</v>
      </c>
      <c r="D505" s="219" t="s">
        <v>158</v>
      </c>
      <c r="E505" s="220" t="s">
        <v>799</v>
      </c>
      <c r="F505" s="221" t="s">
        <v>800</v>
      </c>
      <c r="G505" s="222" t="s">
        <v>216</v>
      </c>
      <c r="H505" s="223">
        <v>1345.789</v>
      </c>
      <c r="I505" s="224"/>
      <c r="J505" s="225">
        <f>ROUND(I505*H505,2)</f>
        <v>0</v>
      </c>
      <c r="K505" s="226"/>
      <c r="L505" s="44"/>
      <c r="M505" s="227" t="s">
        <v>1</v>
      </c>
      <c r="N505" s="228" t="s">
        <v>42</v>
      </c>
      <c r="O505" s="91"/>
      <c r="P505" s="229">
        <f>O505*H505</f>
        <v>0</v>
      </c>
      <c r="Q505" s="229">
        <v>0</v>
      </c>
      <c r="R505" s="229">
        <f>Q505*H505</f>
        <v>0</v>
      </c>
      <c r="S505" s="229">
        <v>0</v>
      </c>
      <c r="T505" s="230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231" t="s">
        <v>162</v>
      </c>
      <c r="AT505" s="231" t="s">
        <v>158</v>
      </c>
      <c r="AU505" s="231" t="s">
        <v>87</v>
      </c>
      <c r="AY505" s="17" t="s">
        <v>156</v>
      </c>
      <c r="BE505" s="232">
        <f>IF(N505="základní",J505,0)</f>
        <v>0</v>
      </c>
      <c r="BF505" s="232">
        <f>IF(N505="snížená",J505,0)</f>
        <v>0</v>
      </c>
      <c r="BG505" s="232">
        <f>IF(N505="zákl. přenesená",J505,0)</f>
        <v>0</v>
      </c>
      <c r="BH505" s="232">
        <f>IF(N505="sníž. přenesená",J505,0)</f>
        <v>0</v>
      </c>
      <c r="BI505" s="232">
        <f>IF(N505="nulová",J505,0)</f>
        <v>0</v>
      </c>
      <c r="BJ505" s="17" t="s">
        <v>85</v>
      </c>
      <c r="BK505" s="232">
        <f>ROUND(I505*H505,2)</f>
        <v>0</v>
      </c>
      <c r="BL505" s="17" t="s">
        <v>162</v>
      </c>
      <c r="BM505" s="231" t="s">
        <v>801</v>
      </c>
    </row>
    <row r="506" s="12" customFormat="1" ht="25.92" customHeight="1">
      <c r="A506" s="12"/>
      <c r="B506" s="203"/>
      <c r="C506" s="204"/>
      <c r="D506" s="205" t="s">
        <v>76</v>
      </c>
      <c r="E506" s="206" t="s">
        <v>802</v>
      </c>
      <c r="F506" s="206" t="s">
        <v>803</v>
      </c>
      <c r="G506" s="204"/>
      <c r="H506" s="204"/>
      <c r="I506" s="207"/>
      <c r="J506" s="208">
        <f>BK506</f>
        <v>0</v>
      </c>
      <c r="K506" s="204"/>
      <c r="L506" s="209"/>
      <c r="M506" s="210"/>
      <c r="N506" s="211"/>
      <c r="O506" s="211"/>
      <c r="P506" s="212">
        <f>P507+P535+P566+P606+P617+P620+P651+P685+P697+P723+P739+P785+P805+P821+P843+P849</f>
        <v>0</v>
      </c>
      <c r="Q506" s="211"/>
      <c r="R506" s="212">
        <f>R507+R535+R566+R606+R617+R620+R651+R685+R697+R723+R739+R785+R805+R821+R843+R849</f>
        <v>62.32106860999999</v>
      </c>
      <c r="S506" s="211"/>
      <c r="T506" s="213">
        <f>T507+T535+T566+T606+T617+T620+T651+T685+T697+T723+T739+T785+T805+T821+T843+T849</f>
        <v>0</v>
      </c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R506" s="214" t="s">
        <v>87</v>
      </c>
      <c r="AT506" s="215" t="s">
        <v>76</v>
      </c>
      <c r="AU506" s="215" t="s">
        <v>77</v>
      </c>
      <c r="AY506" s="214" t="s">
        <v>156</v>
      </c>
      <c r="BK506" s="216">
        <f>BK507+BK535+BK566+BK606+BK617+BK620+BK651+BK685+BK697+BK723+BK739+BK785+BK805+BK821+BK843+BK849</f>
        <v>0</v>
      </c>
    </row>
    <row r="507" s="12" customFormat="1" ht="22.8" customHeight="1">
      <c r="A507" s="12"/>
      <c r="B507" s="203"/>
      <c r="C507" s="204"/>
      <c r="D507" s="205" t="s">
        <v>76</v>
      </c>
      <c r="E507" s="217" t="s">
        <v>804</v>
      </c>
      <c r="F507" s="217" t="s">
        <v>805</v>
      </c>
      <c r="G507" s="204"/>
      <c r="H507" s="204"/>
      <c r="I507" s="207"/>
      <c r="J507" s="218">
        <f>BK507</f>
        <v>0</v>
      </c>
      <c r="K507" s="204"/>
      <c r="L507" s="209"/>
      <c r="M507" s="210"/>
      <c r="N507" s="211"/>
      <c r="O507" s="211"/>
      <c r="P507" s="212">
        <f>SUM(P508:P534)</f>
        <v>0</v>
      </c>
      <c r="Q507" s="211"/>
      <c r="R507" s="212">
        <f>SUM(R508:R534)</f>
        <v>9.5054462000000015</v>
      </c>
      <c r="S507" s="211"/>
      <c r="T507" s="213">
        <f>SUM(T508:T534)</f>
        <v>0</v>
      </c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R507" s="214" t="s">
        <v>87</v>
      </c>
      <c r="AT507" s="215" t="s">
        <v>76</v>
      </c>
      <c r="AU507" s="215" t="s">
        <v>85</v>
      </c>
      <c r="AY507" s="214" t="s">
        <v>156</v>
      </c>
      <c r="BK507" s="216">
        <f>SUM(BK508:BK534)</f>
        <v>0</v>
      </c>
    </row>
    <row r="508" s="2" customFormat="1" ht="37.8" customHeight="1">
      <c r="A508" s="38"/>
      <c r="B508" s="39"/>
      <c r="C508" s="219" t="s">
        <v>806</v>
      </c>
      <c r="D508" s="219" t="s">
        <v>158</v>
      </c>
      <c r="E508" s="220" t="s">
        <v>807</v>
      </c>
      <c r="F508" s="221" t="s">
        <v>808</v>
      </c>
      <c r="G508" s="222" t="s">
        <v>170</v>
      </c>
      <c r="H508" s="223">
        <v>486.42000000000002</v>
      </c>
      <c r="I508" s="224"/>
      <c r="J508" s="225">
        <f>ROUND(I508*H508,2)</f>
        <v>0</v>
      </c>
      <c r="K508" s="226"/>
      <c r="L508" s="44"/>
      <c r="M508" s="227" t="s">
        <v>1</v>
      </c>
      <c r="N508" s="228" t="s">
        <v>42</v>
      </c>
      <c r="O508" s="91"/>
      <c r="P508" s="229">
        <f>O508*H508</f>
        <v>0</v>
      </c>
      <c r="Q508" s="229">
        <v>0</v>
      </c>
      <c r="R508" s="229">
        <f>Q508*H508</f>
        <v>0</v>
      </c>
      <c r="S508" s="229">
        <v>0</v>
      </c>
      <c r="T508" s="230">
        <f>S508*H508</f>
        <v>0</v>
      </c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R508" s="231" t="s">
        <v>250</v>
      </c>
      <c r="AT508" s="231" t="s">
        <v>158</v>
      </c>
      <c r="AU508" s="231" t="s">
        <v>87</v>
      </c>
      <c r="AY508" s="17" t="s">
        <v>156</v>
      </c>
      <c r="BE508" s="232">
        <f>IF(N508="základní",J508,0)</f>
        <v>0</v>
      </c>
      <c r="BF508" s="232">
        <f>IF(N508="snížená",J508,0)</f>
        <v>0</v>
      </c>
      <c r="BG508" s="232">
        <f>IF(N508="zákl. přenesená",J508,0)</f>
        <v>0</v>
      </c>
      <c r="BH508" s="232">
        <f>IF(N508="sníž. přenesená",J508,0)</f>
        <v>0</v>
      </c>
      <c r="BI508" s="232">
        <f>IF(N508="nulová",J508,0)</f>
        <v>0</v>
      </c>
      <c r="BJ508" s="17" t="s">
        <v>85</v>
      </c>
      <c r="BK508" s="232">
        <f>ROUND(I508*H508,2)</f>
        <v>0</v>
      </c>
      <c r="BL508" s="17" t="s">
        <v>250</v>
      </c>
      <c r="BM508" s="231" t="s">
        <v>809</v>
      </c>
    </row>
    <row r="509" s="14" customFormat="1">
      <c r="A509" s="14"/>
      <c r="B509" s="245"/>
      <c r="C509" s="246"/>
      <c r="D509" s="235" t="s">
        <v>172</v>
      </c>
      <c r="E509" s="247" t="s">
        <v>1</v>
      </c>
      <c r="F509" s="248" t="s">
        <v>239</v>
      </c>
      <c r="G509" s="246"/>
      <c r="H509" s="247" t="s">
        <v>1</v>
      </c>
      <c r="I509" s="249"/>
      <c r="J509" s="246"/>
      <c r="K509" s="246"/>
      <c r="L509" s="250"/>
      <c r="M509" s="251"/>
      <c r="N509" s="252"/>
      <c r="O509" s="252"/>
      <c r="P509" s="252"/>
      <c r="Q509" s="252"/>
      <c r="R509" s="252"/>
      <c r="S509" s="252"/>
      <c r="T509" s="253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4" t="s">
        <v>172</v>
      </c>
      <c r="AU509" s="254" t="s">
        <v>87</v>
      </c>
      <c r="AV509" s="14" t="s">
        <v>85</v>
      </c>
      <c r="AW509" s="14" t="s">
        <v>34</v>
      </c>
      <c r="AX509" s="14" t="s">
        <v>77</v>
      </c>
      <c r="AY509" s="254" t="s">
        <v>156</v>
      </c>
    </row>
    <row r="510" s="13" customFormat="1">
      <c r="A510" s="13"/>
      <c r="B510" s="233"/>
      <c r="C510" s="234"/>
      <c r="D510" s="235" t="s">
        <v>172</v>
      </c>
      <c r="E510" s="236" t="s">
        <v>1</v>
      </c>
      <c r="F510" s="237" t="s">
        <v>240</v>
      </c>
      <c r="G510" s="234"/>
      <c r="H510" s="238">
        <v>160.38</v>
      </c>
      <c r="I510" s="239"/>
      <c r="J510" s="234"/>
      <c r="K510" s="234"/>
      <c r="L510" s="240"/>
      <c r="M510" s="241"/>
      <c r="N510" s="242"/>
      <c r="O510" s="242"/>
      <c r="P510" s="242"/>
      <c r="Q510" s="242"/>
      <c r="R510" s="242"/>
      <c r="S510" s="242"/>
      <c r="T510" s="24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4" t="s">
        <v>172</v>
      </c>
      <c r="AU510" s="244" t="s">
        <v>87</v>
      </c>
      <c r="AV510" s="13" t="s">
        <v>87</v>
      </c>
      <c r="AW510" s="13" t="s">
        <v>34</v>
      </c>
      <c r="AX510" s="13" t="s">
        <v>77</v>
      </c>
      <c r="AY510" s="244" t="s">
        <v>156</v>
      </c>
    </row>
    <row r="511" s="14" customFormat="1">
      <c r="A511" s="14"/>
      <c r="B511" s="245"/>
      <c r="C511" s="246"/>
      <c r="D511" s="235" t="s">
        <v>172</v>
      </c>
      <c r="E511" s="247" t="s">
        <v>1</v>
      </c>
      <c r="F511" s="248" t="s">
        <v>241</v>
      </c>
      <c r="G511" s="246"/>
      <c r="H511" s="247" t="s">
        <v>1</v>
      </c>
      <c r="I511" s="249"/>
      <c r="J511" s="246"/>
      <c r="K511" s="246"/>
      <c r="L511" s="250"/>
      <c r="M511" s="251"/>
      <c r="N511" s="252"/>
      <c r="O511" s="252"/>
      <c r="P511" s="252"/>
      <c r="Q511" s="252"/>
      <c r="R511" s="252"/>
      <c r="S511" s="252"/>
      <c r="T511" s="253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4" t="s">
        <v>172</v>
      </c>
      <c r="AU511" s="254" t="s">
        <v>87</v>
      </c>
      <c r="AV511" s="14" t="s">
        <v>85</v>
      </c>
      <c r="AW511" s="14" t="s">
        <v>34</v>
      </c>
      <c r="AX511" s="14" t="s">
        <v>77</v>
      </c>
      <c r="AY511" s="254" t="s">
        <v>156</v>
      </c>
    </row>
    <row r="512" s="13" customFormat="1">
      <c r="A512" s="13"/>
      <c r="B512" s="233"/>
      <c r="C512" s="234"/>
      <c r="D512" s="235" t="s">
        <v>172</v>
      </c>
      <c r="E512" s="236" t="s">
        <v>1</v>
      </c>
      <c r="F512" s="237" t="s">
        <v>242</v>
      </c>
      <c r="G512" s="234"/>
      <c r="H512" s="238">
        <v>326.04000000000002</v>
      </c>
      <c r="I512" s="239"/>
      <c r="J512" s="234"/>
      <c r="K512" s="234"/>
      <c r="L512" s="240"/>
      <c r="M512" s="241"/>
      <c r="N512" s="242"/>
      <c r="O512" s="242"/>
      <c r="P512" s="242"/>
      <c r="Q512" s="242"/>
      <c r="R512" s="242"/>
      <c r="S512" s="242"/>
      <c r="T512" s="24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4" t="s">
        <v>172</v>
      </c>
      <c r="AU512" s="244" t="s">
        <v>87</v>
      </c>
      <c r="AV512" s="13" t="s">
        <v>87</v>
      </c>
      <c r="AW512" s="13" t="s">
        <v>34</v>
      </c>
      <c r="AX512" s="13" t="s">
        <v>77</v>
      </c>
      <c r="AY512" s="244" t="s">
        <v>156</v>
      </c>
    </row>
    <row r="513" s="2" customFormat="1" ht="16.5" customHeight="1">
      <c r="A513" s="38"/>
      <c r="B513" s="39"/>
      <c r="C513" s="255" t="s">
        <v>810</v>
      </c>
      <c r="D513" s="255" t="s">
        <v>332</v>
      </c>
      <c r="E513" s="256" t="s">
        <v>811</v>
      </c>
      <c r="F513" s="257" t="s">
        <v>812</v>
      </c>
      <c r="G513" s="258" t="s">
        <v>216</v>
      </c>
      <c r="H513" s="259">
        <v>0.19</v>
      </c>
      <c r="I513" s="260"/>
      <c r="J513" s="261">
        <f>ROUND(I513*H513,2)</f>
        <v>0</v>
      </c>
      <c r="K513" s="262"/>
      <c r="L513" s="263"/>
      <c r="M513" s="264" t="s">
        <v>1</v>
      </c>
      <c r="N513" s="265" t="s">
        <v>42</v>
      </c>
      <c r="O513" s="91"/>
      <c r="P513" s="229">
        <f>O513*H513</f>
        <v>0</v>
      </c>
      <c r="Q513" s="229">
        <v>1</v>
      </c>
      <c r="R513" s="229">
        <f>Q513*H513</f>
        <v>0.19</v>
      </c>
      <c r="S513" s="229">
        <v>0</v>
      </c>
      <c r="T513" s="230">
        <f>S513*H513</f>
        <v>0</v>
      </c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R513" s="231" t="s">
        <v>326</v>
      </c>
      <c r="AT513" s="231" t="s">
        <v>332</v>
      </c>
      <c r="AU513" s="231" t="s">
        <v>87</v>
      </c>
      <c r="AY513" s="17" t="s">
        <v>156</v>
      </c>
      <c r="BE513" s="232">
        <f>IF(N513="základní",J513,0)</f>
        <v>0</v>
      </c>
      <c r="BF513" s="232">
        <f>IF(N513="snížená",J513,0)</f>
        <v>0</v>
      </c>
      <c r="BG513" s="232">
        <f>IF(N513="zákl. přenesená",J513,0)</f>
        <v>0</v>
      </c>
      <c r="BH513" s="232">
        <f>IF(N513="sníž. přenesená",J513,0)</f>
        <v>0</v>
      </c>
      <c r="BI513" s="232">
        <f>IF(N513="nulová",J513,0)</f>
        <v>0</v>
      </c>
      <c r="BJ513" s="17" t="s">
        <v>85</v>
      </c>
      <c r="BK513" s="232">
        <f>ROUND(I513*H513,2)</f>
        <v>0</v>
      </c>
      <c r="BL513" s="17" t="s">
        <v>250</v>
      </c>
      <c r="BM513" s="231" t="s">
        <v>813</v>
      </c>
    </row>
    <row r="514" s="13" customFormat="1">
      <c r="A514" s="13"/>
      <c r="B514" s="233"/>
      <c r="C514" s="234"/>
      <c r="D514" s="235" t="s">
        <v>172</v>
      </c>
      <c r="E514" s="234"/>
      <c r="F514" s="237" t="s">
        <v>814</v>
      </c>
      <c r="G514" s="234"/>
      <c r="H514" s="238">
        <v>0.19</v>
      </c>
      <c r="I514" s="239"/>
      <c r="J514" s="234"/>
      <c r="K514" s="234"/>
      <c r="L514" s="240"/>
      <c r="M514" s="241"/>
      <c r="N514" s="242"/>
      <c r="O514" s="242"/>
      <c r="P514" s="242"/>
      <c r="Q514" s="242"/>
      <c r="R514" s="242"/>
      <c r="S514" s="242"/>
      <c r="T514" s="24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4" t="s">
        <v>172</v>
      </c>
      <c r="AU514" s="244" t="s">
        <v>87</v>
      </c>
      <c r="AV514" s="13" t="s">
        <v>87</v>
      </c>
      <c r="AW514" s="13" t="s">
        <v>4</v>
      </c>
      <c r="AX514" s="13" t="s">
        <v>85</v>
      </c>
      <c r="AY514" s="244" t="s">
        <v>156</v>
      </c>
    </row>
    <row r="515" s="2" customFormat="1" ht="37.8" customHeight="1">
      <c r="A515" s="38"/>
      <c r="B515" s="39"/>
      <c r="C515" s="219" t="s">
        <v>815</v>
      </c>
      <c r="D515" s="219" t="s">
        <v>158</v>
      </c>
      <c r="E515" s="220" t="s">
        <v>816</v>
      </c>
      <c r="F515" s="221" t="s">
        <v>817</v>
      </c>
      <c r="G515" s="222" t="s">
        <v>170</v>
      </c>
      <c r="H515" s="223">
        <v>284.30000000000001</v>
      </c>
      <c r="I515" s="224"/>
      <c r="J515" s="225">
        <f>ROUND(I515*H515,2)</f>
        <v>0</v>
      </c>
      <c r="K515" s="226"/>
      <c r="L515" s="44"/>
      <c r="M515" s="227" t="s">
        <v>1</v>
      </c>
      <c r="N515" s="228" t="s">
        <v>42</v>
      </c>
      <c r="O515" s="91"/>
      <c r="P515" s="229">
        <f>O515*H515</f>
        <v>0</v>
      </c>
      <c r="Q515" s="229">
        <v>0</v>
      </c>
      <c r="R515" s="229">
        <f>Q515*H515</f>
        <v>0</v>
      </c>
      <c r="S515" s="229">
        <v>0</v>
      </c>
      <c r="T515" s="230">
        <f>S515*H515</f>
        <v>0</v>
      </c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R515" s="231" t="s">
        <v>250</v>
      </c>
      <c r="AT515" s="231" t="s">
        <v>158</v>
      </c>
      <c r="AU515" s="231" t="s">
        <v>87</v>
      </c>
      <c r="AY515" s="17" t="s">
        <v>156</v>
      </c>
      <c r="BE515" s="232">
        <f>IF(N515="základní",J515,0)</f>
        <v>0</v>
      </c>
      <c r="BF515" s="232">
        <f>IF(N515="snížená",J515,0)</f>
        <v>0</v>
      </c>
      <c r="BG515" s="232">
        <f>IF(N515="zákl. přenesená",J515,0)</f>
        <v>0</v>
      </c>
      <c r="BH515" s="232">
        <f>IF(N515="sníž. přenesená",J515,0)</f>
        <v>0</v>
      </c>
      <c r="BI515" s="232">
        <f>IF(N515="nulová",J515,0)</f>
        <v>0</v>
      </c>
      <c r="BJ515" s="17" t="s">
        <v>85</v>
      </c>
      <c r="BK515" s="232">
        <f>ROUND(I515*H515,2)</f>
        <v>0</v>
      </c>
      <c r="BL515" s="17" t="s">
        <v>250</v>
      </c>
      <c r="BM515" s="231" t="s">
        <v>818</v>
      </c>
    </row>
    <row r="516" s="13" customFormat="1">
      <c r="A516" s="13"/>
      <c r="B516" s="233"/>
      <c r="C516" s="234"/>
      <c r="D516" s="235" t="s">
        <v>172</v>
      </c>
      <c r="E516" s="236" t="s">
        <v>1</v>
      </c>
      <c r="F516" s="237" t="s">
        <v>819</v>
      </c>
      <c r="G516" s="234"/>
      <c r="H516" s="238">
        <v>284.30000000000001</v>
      </c>
      <c r="I516" s="239"/>
      <c r="J516" s="234"/>
      <c r="K516" s="234"/>
      <c r="L516" s="240"/>
      <c r="M516" s="241"/>
      <c r="N516" s="242"/>
      <c r="O516" s="242"/>
      <c r="P516" s="242"/>
      <c r="Q516" s="242"/>
      <c r="R516" s="242"/>
      <c r="S516" s="242"/>
      <c r="T516" s="24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4" t="s">
        <v>172</v>
      </c>
      <c r="AU516" s="244" t="s">
        <v>87</v>
      </c>
      <c r="AV516" s="13" t="s">
        <v>87</v>
      </c>
      <c r="AW516" s="13" t="s">
        <v>34</v>
      </c>
      <c r="AX516" s="13" t="s">
        <v>77</v>
      </c>
      <c r="AY516" s="244" t="s">
        <v>156</v>
      </c>
    </row>
    <row r="517" s="2" customFormat="1" ht="16.5" customHeight="1">
      <c r="A517" s="38"/>
      <c r="B517" s="39"/>
      <c r="C517" s="255" t="s">
        <v>820</v>
      </c>
      <c r="D517" s="255" t="s">
        <v>332</v>
      </c>
      <c r="E517" s="256" t="s">
        <v>811</v>
      </c>
      <c r="F517" s="257" t="s">
        <v>812</v>
      </c>
      <c r="G517" s="258" t="s">
        <v>216</v>
      </c>
      <c r="H517" s="259">
        <v>0.11700000000000001</v>
      </c>
      <c r="I517" s="260"/>
      <c r="J517" s="261">
        <f>ROUND(I517*H517,2)</f>
        <v>0</v>
      </c>
      <c r="K517" s="262"/>
      <c r="L517" s="263"/>
      <c r="M517" s="264" t="s">
        <v>1</v>
      </c>
      <c r="N517" s="265" t="s">
        <v>42</v>
      </c>
      <c r="O517" s="91"/>
      <c r="P517" s="229">
        <f>O517*H517</f>
        <v>0</v>
      </c>
      <c r="Q517" s="229">
        <v>1</v>
      </c>
      <c r="R517" s="229">
        <f>Q517*H517</f>
        <v>0.11700000000000001</v>
      </c>
      <c r="S517" s="229">
        <v>0</v>
      </c>
      <c r="T517" s="230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31" t="s">
        <v>326</v>
      </c>
      <c r="AT517" s="231" t="s">
        <v>332</v>
      </c>
      <c r="AU517" s="231" t="s">
        <v>87</v>
      </c>
      <c r="AY517" s="17" t="s">
        <v>156</v>
      </c>
      <c r="BE517" s="232">
        <f>IF(N517="základní",J517,0)</f>
        <v>0</v>
      </c>
      <c r="BF517" s="232">
        <f>IF(N517="snížená",J517,0)</f>
        <v>0</v>
      </c>
      <c r="BG517" s="232">
        <f>IF(N517="zákl. přenesená",J517,0)</f>
        <v>0</v>
      </c>
      <c r="BH517" s="232">
        <f>IF(N517="sníž. přenesená",J517,0)</f>
        <v>0</v>
      </c>
      <c r="BI517" s="232">
        <f>IF(N517="nulová",J517,0)</f>
        <v>0</v>
      </c>
      <c r="BJ517" s="17" t="s">
        <v>85</v>
      </c>
      <c r="BK517" s="232">
        <f>ROUND(I517*H517,2)</f>
        <v>0</v>
      </c>
      <c r="BL517" s="17" t="s">
        <v>250</v>
      </c>
      <c r="BM517" s="231" t="s">
        <v>821</v>
      </c>
    </row>
    <row r="518" s="13" customFormat="1">
      <c r="A518" s="13"/>
      <c r="B518" s="233"/>
      <c r="C518" s="234"/>
      <c r="D518" s="235" t="s">
        <v>172</v>
      </c>
      <c r="E518" s="234"/>
      <c r="F518" s="237" t="s">
        <v>822</v>
      </c>
      <c r="G518" s="234"/>
      <c r="H518" s="238">
        <v>0.11700000000000001</v>
      </c>
      <c r="I518" s="239"/>
      <c r="J518" s="234"/>
      <c r="K518" s="234"/>
      <c r="L518" s="240"/>
      <c r="M518" s="241"/>
      <c r="N518" s="242"/>
      <c r="O518" s="242"/>
      <c r="P518" s="242"/>
      <c r="Q518" s="242"/>
      <c r="R518" s="242"/>
      <c r="S518" s="242"/>
      <c r="T518" s="24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4" t="s">
        <v>172</v>
      </c>
      <c r="AU518" s="244" t="s">
        <v>87</v>
      </c>
      <c r="AV518" s="13" t="s">
        <v>87</v>
      </c>
      <c r="AW518" s="13" t="s">
        <v>4</v>
      </c>
      <c r="AX518" s="13" t="s">
        <v>85</v>
      </c>
      <c r="AY518" s="244" t="s">
        <v>156</v>
      </c>
    </row>
    <row r="519" s="2" customFormat="1" ht="24.15" customHeight="1">
      <c r="A519" s="38"/>
      <c r="B519" s="39"/>
      <c r="C519" s="219" t="s">
        <v>823</v>
      </c>
      <c r="D519" s="219" t="s">
        <v>158</v>
      </c>
      <c r="E519" s="220" t="s">
        <v>824</v>
      </c>
      <c r="F519" s="221" t="s">
        <v>825</v>
      </c>
      <c r="G519" s="222" t="s">
        <v>170</v>
      </c>
      <c r="H519" s="223">
        <v>486.42000000000002</v>
      </c>
      <c r="I519" s="224"/>
      <c r="J519" s="225">
        <f>ROUND(I519*H519,2)</f>
        <v>0</v>
      </c>
      <c r="K519" s="226"/>
      <c r="L519" s="44"/>
      <c r="M519" s="227" t="s">
        <v>1</v>
      </c>
      <c r="N519" s="228" t="s">
        <v>42</v>
      </c>
      <c r="O519" s="91"/>
      <c r="P519" s="229">
        <f>O519*H519</f>
        <v>0</v>
      </c>
      <c r="Q519" s="229">
        <v>0.00040000000000000002</v>
      </c>
      <c r="R519" s="229">
        <f>Q519*H519</f>
        <v>0.19456800000000002</v>
      </c>
      <c r="S519" s="229">
        <v>0</v>
      </c>
      <c r="T519" s="230">
        <f>S519*H519</f>
        <v>0</v>
      </c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R519" s="231" t="s">
        <v>250</v>
      </c>
      <c r="AT519" s="231" t="s">
        <v>158</v>
      </c>
      <c r="AU519" s="231" t="s">
        <v>87</v>
      </c>
      <c r="AY519" s="17" t="s">
        <v>156</v>
      </c>
      <c r="BE519" s="232">
        <f>IF(N519="základní",J519,0)</f>
        <v>0</v>
      </c>
      <c r="BF519" s="232">
        <f>IF(N519="snížená",J519,0)</f>
        <v>0</v>
      </c>
      <c r="BG519" s="232">
        <f>IF(N519="zákl. přenesená",J519,0)</f>
        <v>0</v>
      </c>
      <c r="BH519" s="232">
        <f>IF(N519="sníž. přenesená",J519,0)</f>
        <v>0</v>
      </c>
      <c r="BI519" s="232">
        <f>IF(N519="nulová",J519,0)</f>
        <v>0</v>
      </c>
      <c r="BJ519" s="17" t="s">
        <v>85</v>
      </c>
      <c r="BK519" s="232">
        <f>ROUND(I519*H519,2)</f>
        <v>0</v>
      </c>
      <c r="BL519" s="17" t="s">
        <v>250</v>
      </c>
      <c r="BM519" s="231" t="s">
        <v>826</v>
      </c>
    </row>
    <row r="520" s="14" customFormat="1">
      <c r="A520" s="14"/>
      <c r="B520" s="245"/>
      <c r="C520" s="246"/>
      <c r="D520" s="235" t="s">
        <v>172</v>
      </c>
      <c r="E520" s="247" t="s">
        <v>1</v>
      </c>
      <c r="F520" s="248" t="s">
        <v>239</v>
      </c>
      <c r="G520" s="246"/>
      <c r="H520" s="247" t="s">
        <v>1</v>
      </c>
      <c r="I520" s="249"/>
      <c r="J520" s="246"/>
      <c r="K520" s="246"/>
      <c r="L520" s="250"/>
      <c r="M520" s="251"/>
      <c r="N520" s="252"/>
      <c r="O520" s="252"/>
      <c r="P520" s="252"/>
      <c r="Q520" s="252"/>
      <c r="R520" s="252"/>
      <c r="S520" s="252"/>
      <c r="T520" s="253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4" t="s">
        <v>172</v>
      </c>
      <c r="AU520" s="254" t="s">
        <v>87</v>
      </c>
      <c r="AV520" s="14" t="s">
        <v>85</v>
      </c>
      <c r="AW520" s="14" t="s">
        <v>34</v>
      </c>
      <c r="AX520" s="14" t="s">
        <v>77</v>
      </c>
      <c r="AY520" s="254" t="s">
        <v>156</v>
      </c>
    </row>
    <row r="521" s="13" customFormat="1">
      <c r="A521" s="13"/>
      <c r="B521" s="233"/>
      <c r="C521" s="234"/>
      <c r="D521" s="235" t="s">
        <v>172</v>
      </c>
      <c r="E521" s="236" t="s">
        <v>1</v>
      </c>
      <c r="F521" s="237" t="s">
        <v>240</v>
      </c>
      <c r="G521" s="234"/>
      <c r="H521" s="238">
        <v>160.38</v>
      </c>
      <c r="I521" s="239"/>
      <c r="J521" s="234"/>
      <c r="K521" s="234"/>
      <c r="L521" s="240"/>
      <c r="M521" s="241"/>
      <c r="N521" s="242"/>
      <c r="O521" s="242"/>
      <c r="P521" s="242"/>
      <c r="Q521" s="242"/>
      <c r="R521" s="242"/>
      <c r="S521" s="242"/>
      <c r="T521" s="24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4" t="s">
        <v>172</v>
      </c>
      <c r="AU521" s="244" t="s">
        <v>87</v>
      </c>
      <c r="AV521" s="13" t="s">
        <v>87</v>
      </c>
      <c r="AW521" s="13" t="s">
        <v>34</v>
      </c>
      <c r="AX521" s="13" t="s">
        <v>77</v>
      </c>
      <c r="AY521" s="244" t="s">
        <v>156</v>
      </c>
    </row>
    <row r="522" s="14" customFormat="1">
      <c r="A522" s="14"/>
      <c r="B522" s="245"/>
      <c r="C522" s="246"/>
      <c r="D522" s="235" t="s">
        <v>172</v>
      </c>
      <c r="E522" s="247" t="s">
        <v>1</v>
      </c>
      <c r="F522" s="248" t="s">
        <v>241</v>
      </c>
      <c r="G522" s="246"/>
      <c r="H522" s="247" t="s">
        <v>1</v>
      </c>
      <c r="I522" s="249"/>
      <c r="J522" s="246"/>
      <c r="K522" s="246"/>
      <c r="L522" s="250"/>
      <c r="M522" s="251"/>
      <c r="N522" s="252"/>
      <c r="O522" s="252"/>
      <c r="P522" s="252"/>
      <c r="Q522" s="252"/>
      <c r="R522" s="252"/>
      <c r="S522" s="252"/>
      <c r="T522" s="253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4" t="s">
        <v>172</v>
      </c>
      <c r="AU522" s="254" t="s">
        <v>87</v>
      </c>
      <c r="AV522" s="14" t="s">
        <v>85</v>
      </c>
      <c r="AW522" s="14" t="s">
        <v>34</v>
      </c>
      <c r="AX522" s="14" t="s">
        <v>77</v>
      </c>
      <c r="AY522" s="254" t="s">
        <v>156</v>
      </c>
    </row>
    <row r="523" s="13" customFormat="1">
      <c r="A523" s="13"/>
      <c r="B523" s="233"/>
      <c r="C523" s="234"/>
      <c r="D523" s="235" t="s">
        <v>172</v>
      </c>
      <c r="E523" s="236" t="s">
        <v>1</v>
      </c>
      <c r="F523" s="237" t="s">
        <v>242</v>
      </c>
      <c r="G523" s="234"/>
      <c r="H523" s="238">
        <v>326.04000000000002</v>
      </c>
      <c r="I523" s="239"/>
      <c r="J523" s="234"/>
      <c r="K523" s="234"/>
      <c r="L523" s="240"/>
      <c r="M523" s="241"/>
      <c r="N523" s="242"/>
      <c r="O523" s="242"/>
      <c r="P523" s="242"/>
      <c r="Q523" s="242"/>
      <c r="R523" s="242"/>
      <c r="S523" s="242"/>
      <c r="T523" s="24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4" t="s">
        <v>172</v>
      </c>
      <c r="AU523" s="244" t="s">
        <v>87</v>
      </c>
      <c r="AV523" s="13" t="s">
        <v>87</v>
      </c>
      <c r="AW523" s="13" t="s">
        <v>34</v>
      </c>
      <c r="AX523" s="13" t="s">
        <v>77</v>
      </c>
      <c r="AY523" s="244" t="s">
        <v>156</v>
      </c>
    </row>
    <row r="524" s="2" customFormat="1" ht="49.05" customHeight="1">
      <c r="A524" s="38"/>
      <c r="B524" s="39"/>
      <c r="C524" s="255" t="s">
        <v>827</v>
      </c>
      <c r="D524" s="255" t="s">
        <v>332</v>
      </c>
      <c r="E524" s="256" t="s">
        <v>828</v>
      </c>
      <c r="F524" s="257" t="s">
        <v>829</v>
      </c>
      <c r="G524" s="258" t="s">
        <v>170</v>
      </c>
      <c r="H524" s="259">
        <v>886.32799999999997</v>
      </c>
      <c r="I524" s="260"/>
      <c r="J524" s="261">
        <f>ROUND(I524*H524,2)</f>
        <v>0</v>
      </c>
      <c r="K524" s="262"/>
      <c r="L524" s="263"/>
      <c r="M524" s="264" t="s">
        <v>1</v>
      </c>
      <c r="N524" s="265" t="s">
        <v>42</v>
      </c>
      <c r="O524" s="91"/>
      <c r="P524" s="229">
        <f>O524*H524</f>
        <v>0</v>
      </c>
      <c r="Q524" s="229">
        <v>0.0044999999999999997</v>
      </c>
      <c r="R524" s="229">
        <f>Q524*H524</f>
        <v>3.9884759999999995</v>
      </c>
      <c r="S524" s="229">
        <v>0</v>
      </c>
      <c r="T524" s="230">
        <f>S524*H524</f>
        <v>0</v>
      </c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R524" s="231" t="s">
        <v>326</v>
      </c>
      <c r="AT524" s="231" t="s">
        <v>332</v>
      </c>
      <c r="AU524" s="231" t="s">
        <v>87</v>
      </c>
      <c r="AY524" s="17" t="s">
        <v>156</v>
      </c>
      <c r="BE524" s="232">
        <f>IF(N524="základní",J524,0)</f>
        <v>0</v>
      </c>
      <c r="BF524" s="232">
        <f>IF(N524="snížená",J524,0)</f>
        <v>0</v>
      </c>
      <c r="BG524" s="232">
        <f>IF(N524="zákl. přenesená",J524,0)</f>
        <v>0</v>
      </c>
      <c r="BH524" s="232">
        <f>IF(N524="sníž. přenesená",J524,0)</f>
        <v>0</v>
      </c>
      <c r="BI524" s="232">
        <f>IF(N524="nulová",J524,0)</f>
        <v>0</v>
      </c>
      <c r="BJ524" s="17" t="s">
        <v>85</v>
      </c>
      <c r="BK524" s="232">
        <f>ROUND(I524*H524,2)</f>
        <v>0</v>
      </c>
      <c r="BL524" s="17" t="s">
        <v>250</v>
      </c>
      <c r="BM524" s="231" t="s">
        <v>830</v>
      </c>
    </row>
    <row r="525" s="13" customFormat="1">
      <c r="A525" s="13"/>
      <c r="B525" s="233"/>
      <c r="C525" s="234"/>
      <c r="D525" s="235" t="s">
        <v>172</v>
      </c>
      <c r="E525" s="234"/>
      <c r="F525" s="237" t="s">
        <v>831</v>
      </c>
      <c r="G525" s="234"/>
      <c r="H525" s="238">
        <v>886.32799999999997</v>
      </c>
      <c r="I525" s="239"/>
      <c r="J525" s="234"/>
      <c r="K525" s="234"/>
      <c r="L525" s="240"/>
      <c r="M525" s="241"/>
      <c r="N525" s="242"/>
      <c r="O525" s="242"/>
      <c r="P525" s="242"/>
      <c r="Q525" s="242"/>
      <c r="R525" s="242"/>
      <c r="S525" s="242"/>
      <c r="T525" s="24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4" t="s">
        <v>172</v>
      </c>
      <c r="AU525" s="244" t="s">
        <v>87</v>
      </c>
      <c r="AV525" s="13" t="s">
        <v>87</v>
      </c>
      <c r="AW525" s="13" t="s">
        <v>4</v>
      </c>
      <c r="AX525" s="13" t="s">
        <v>85</v>
      </c>
      <c r="AY525" s="244" t="s">
        <v>156</v>
      </c>
    </row>
    <row r="526" s="2" customFormat="1" ht="49.05" customHeight="1">
      <c r="A526" s="38"/>
      <c r="B526" s="39"/>
      <c r="C526" s="255" t="s">
        <v>832</v>
      </c>
      <c r="D526" s="255" t="s">
        <v>332</v>
      </c>
      <c r="E526" s="256" t="s">
        <v>833</v>
      </c>
      <c r="F526" s="257" t="s">
        <v>834</v>
      </c>
      <c r="G526" s="258" t="s">
        <v>170</v>
      </c>
      <c r="H526" s="259">
        <v>886.32799999999997</v>
      </c>
      <c r="I526" s="260"/>
      <c r="J526" s="261">
        <f>ROUND(I526*H526,2)</f>
        <v>0</v>
      </c>
      <c r="K526" s="262"/>
      <c r="L526" s="263"/>
      <c r="M526" s="264" t="s">
        <v>1</v>
      </c>
      <c r="N526" s="265" t="s">
        <v>42</v>
      </c>
      <c r="O526" s="91"/>
      <c r="P526" s="229">
        <f>O526*H526</f>
        <v>0</v>
      </c>
      <c r="Q526" s="229">
        <v>0.0054000000000000003</v>
      </c>
      <c r="R526" s="229">
        <f>Q526*H526</f>
        <v>4.7861712000000001</v>
      </c>
      <c r="S526" s="229">
        <v>0</v>
      </c>
      <c r="T526" s="230">
        <f>S526*H526</f>
        <v>0</v>
      </c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R526" s="231" t="s">
        <v>326</v>
      </c>
      <c r="AT526" s="231" t="s">
        <v>332</v>
      </c>
      <c r="AU526" s="231" t="s">
        <v>87</v>
      </c>
      <c r="AY526" s="17" t="s">
        <v>156</v>
      </c>
      <c r="BE526" s="232">
        <f>IF(N526="základní",J526,0)</f>
        <v>0</v>
      </c>
      <c r="BF526" s="232">
        <f>IF(N526="snížená",J526,0)</f>
        <v>0</v>
      </c>
      <c r="BG526" s="232">
        <f>IF(N526="zákl. přenesená",J526,0)</f>
        <v>0</v>
      </c>
      <c r="BH526" s="232">
        <f>IF(N526="sníž. přenesená",J526,0)</f>
        <v>0</v>
      </c>
      <c r="BI526" s="232">
        <f>IF(N526="nulová",J526,0)</f>
        <v>0</v>
      </c>
      <c r="BJ526" s="17" t="s">
        <v>85</v>
      </c>
      <c r="BK526" s="232">
        <f>ROUND(I526*H526,2)</f>
        <v>0</v>
      </c>
      <c r="BL526" s="17" t="s">
        <v>250</v>
      </c>
      <c r="BM526" s="231" t="s">
        <v>835</v>
      </c>
    </row>
    <row r="527" s="13" customFormat="1">
      <c r="A527" s="13"/>
      <c r="B527" s="233"/>
      <c r="C527" s="234"/>
      <c r="D527" s="235" t="s">
        <v>172</v>
      </c>
      <c r="E527" s="234"/>
      <c r="F527" s="237" t="s">
        <v>831</v>
      </c>
      <c r="G527" s="234"/>
      <c r="H527" s="238">
        <v>886.32799999999997</v>
      </c>
      <c r="I527" s="239"/>
      <c r="J527" s="234"/>
      <c r="K527" s="234"/>
      <c r="L527" s="240"/>
      <c r="M527" s="241"/>
      <c r="N527" s="242"/>
      <c r="O527" s="242"/>
      <c r="P527" s="242"/>
      <c r="Q527" s="242"/>
      <c r="R527" s="242"/>
      <c r="S527" s="242"/>
      <c r="T527" s="24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4" t="s">
        <v>172</v>
      </c>
      <c r="AU527" s="244" t="s">
        <v>87</v>
      </c>
      <c r="AV527" s="13" t="s">
        <v>87</v>
      </c>
      <c r="AW527" s="13" t="s">
        <v>4</v>
      </c>
      <c r="AX527" s="13" t="s">
        <v>85</v>
      </c>
      <c r="AY527" s="244" t="s">
        <v>156</v>
      </c>
    </row>
    <row r="528" s="2" customFormat="1" ht="24.15" customHeight="1">
      <c r="A528" s="38"/>
      <c r="B528" s="39"/>
      <c r="C528" s="219" t="s">
        <v>836</v>
      </c>
      <c r="D528" s="219" t="s">
        <v>158</v>
      </c>
      <c r="E528" s="220" t="s">
        <v>837</v>
      </c>
      <c r="F528" s="221" t="s">
        <v>838</v>
      </c>
      <c r="G528" s="222" t="s">
        <v>170</v>
      </c>
      <c r="H528" s="223">
        <v>284.30000000000001</v>
      </c>
      <c r="I528" s="224"/>
      <c r="J528" s="225">
        <f>ROUND(I528*H528,2)</f>
        <v>0</v>
      </c>
      <c r="K528" s="226"/>
      <c r="L528" s="44"/>
      <c r="M528" s="227" t="s">
        <v>1</v>
      </c>
      <c r="N528" s="228" t="s">
        <v>42</v>
      </c>
      <c r="O528" s="91"/>
      <c r="P528" s="229">
        <f>O528*H528</f>
        <v>0</v>
      </c>
      <c r="Q528" s="229">
        <v>0.00040000000000000002</v>
      </c>
      <c r="R528" s="229">
        <f>Q528*H528</f>
        <v>0.11372000000000002</v>
      </c>
      <c r="S528" s="229">
        <v>0</v>
      </c>
      <c r="T528" s="230">
        <f>S528*H528</f>
        <v>0</v>
      </c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R528" s="231" t="s">
        <v>162</v>
      </c>
      <c r="AT528" s="231" t="s">
        <v>158</v>
      </c>
      <c r="AU528" s="231" t="s">
        <v>87</v>
      </c>
      <c r="AY528" s="17" t="s">
        <v>156</v>
      </c>
      <c r="BE528" s="232">
        <f>IF(N528="základní",J528,0)</f>
        <v>0</v>
      </c>
      <c r="BF528" s="232">
        <f>IF(N528="snížená",J528,0)</f>
        <v>0</v>
      </c>
      <c r="BG528" s="232">
        <f>IF(N528="zákl. přenesená",J528,0)</f>
        <v>0</v>
      </c>
      <c r="BH528" s="232">
        <f>IF(N528="sníž. přenesená",J528,0)</f>
        <v>0</v>
      </c>
      <c r="BI528" s="232">
        <f>IF(N528="nulová",J528,0)</f>
        <v>0</v>
      </c>
      <c r="BJ528" s="17" t="s">
        <v>85</v>
      </c>
      <c r="BK528" s="232">
        <f>ROUND(I528*H528,2)</f>
        <v>0</v>
      </c>
      <c r="BL528" s="17" t="s">
        <v>162</v>
      </c>
      <c r="BM528" s="231" t="s">
        <v>839</v>
      </c>
    </row>
    <row r="529" s="13" customFormat="1">
      <c r="A529" s="13"/>
      <c r="B529" s="233"/>
      <c r="C529" s="234"/>
      <c r="D529" s="235" t="s">
        <v>172</v>
      </c>
      <c r="E529" s="236" t="s">
        <v>1</v>
      </c>
      <c r="F529" s="237" t="s">
        <v>840</v>
      </c>
      <c r="G529" s="234"/>
      <c r="H529" s="238">
        <v>284.30000000000001</v>
      </c>
      <c r="I529" s="239"/>
      <c r="J529" s="234"/>
      <c r="K529" s="234"/>
      <c r="L529" s="240"/>
      <c r="M529" s="241"/>
      <c r="N529" s="242"/>
      <c r="O529" s="242"/>
      <c r="P529" s="242"/>
      <c r="Q529" s="242"/>
      <c r="R529" s="242"/>
      <c r="S529" s="242"/>
      <c r="T529" s="24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4" t="s">
        <v>172</v>
      </c>
      <c r="AU529" s="244" t="s">
        <v>87</v>
      </c>
      <c r="AV529" s="13" t="s">
        <v>87</v>
      </c>
      <c r="AW529" s="13" t="s">
        <v>34</v>
      </c>
      <c r="AX529" s="13" t="s">
        <v>77</v>
      </c>
      <c r="AY529" s="244" t="s">
        <v>156</v>
      </c>
    </row>
    <row r="530" s="2" customFormat="1" ht="24.15" customHeight="1">
      <c r="A530" s="38"/>
      <c r="B530" s="39"/>
      <c r="C530" s="219" t="s">
        <v>841</v>
      </c>
      <c r="D530" s="219" t="s">
        <v>158</v>
      </c>
      <c r="E530" s="220" t="s">
        <v>842</v>
      </c>
      <c r="F530" s="221" t="s">
        <v>843</v>
      </c>
      <c r="G530" s="222" t="s">
        <v>170</v>
      </c>
      <c r="H530" s="223">
        <v>284.30000000000001</v>
      </c>
      <c r="I530" s="224"/>
      <c r="J530" s="225">
        <f>ROUND(I530*H530,2)</f>
        <v>0</v>
      </c>
      <c r="K530" s="226"/>
      <c r="L530" s="44"/>
      <c r="M530" s="227" t="s">
        <v>1</v>
      </c>
      <c r="N530" s="228" t="s">
        <v>42</v>
      </c>
      <c r="O530" s="91"/>
      <c r="P530" s="229">
        <f>O530*H530</f>
        <v>0</v>
      </c>
      <c r="Q530" s="229">
        <v>4.0000000000000003E-05</v>
      </c>
      <c r="R530" s="229">
        <f>Q530*H530</f>
        <v>0.011372000000000002</v>
      </c>
      <c r="S530" s="229">
        <v>0</v>
      </c>
      <c r="T530" s="230">
        <f>S530*H530</f>
        <v>0</v>
      </c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R530" s="231" t="s">
        <v>250</v>
      </c>
      <c r="AT530" s="231" t="s">
        <v>158</v>
      </c>
      <c r="AU530" s="231" t="s">
        <v>87</v>
      </c>
      <c r="AY530" s="17" t="s">
        <v>156</v>
      </c>
      <c r="BE530" s="232">
        <f>IF(N530="základní",J530,0)</f>
        <v>0</v>
      </c>
      <c r="BF530" s="232">
        <f>IF(N530="snížená",J530,0)</f>
        <v>0</v>
      </c>
      <c r="BG530" s="232">
        <f>IF(N530="zákl. přenesená",J530,0)</f>
        <v>0</v>
      </c>
      <c r="BH530" s="232">
        <f>IF(N530="sníž. přenesená",J530,0)</f>
        <v>0</v>
      </c>
      <c r="BI530" s="232">
        <f>IF(N530="nulová",J530,0)</f>
        <v>0</v>
      </c>
      <c r="BJ530" s="17" t="s">
        <v>85</v>
      </c>
      <c r="BK530" s="232">
        <f>ROUND(I530*H530,2)</f>
        <v>0</v>
      </c>
      <c r="BL530" s="17" t="s">
        <v>250</v>
      </c>
      <c r="BM530" s="231" t="s">
        <v>844</v>
      </c>
    </row>
    <row r="531" s="13" customFormat="1">
      <c r="A531" s="13"/>
      <c r="B531" s="233"/>
      <c r="C531" s="234"/>
      <c r="D531" s="235" t="s">
        <v>172</v>
      </c>
      <c r="E531" s="236" t="s">
        <v>1</v>
      </c>
      <c r="F531" s="237" t="s">
        <v>819</v>
      </c>
      <c r="G531" s="234"/>
      <c r="H531" s="238">
        <v>284.30000000000001</v>
      </c>
      <c r="I531" s="239"/>
      <c r="J531" s="234"/>
      <c r="K531" s="234"/>
      <c r="L531" s="240"/>
      <c r="M531" s="241"/>
      <c r="N531" s="242"/>
      <c r="O531" s="242"/>
      <c r="P531" s="242"/>
      <c r="Q531" s="242"/>
      <c r="R531" s="242"/>
      <c r="S531" s="242"/>
      <c r="T531" s="24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4" t="s">
        <v>172</v>
      </c>
      <c r="AU531" s="244" t="s">
        <v>87</v>
      </c>
      <c r="AV531" s="13" t="s">
        <v>87</v>
      </c>
      <c r="AW531" s="13" t="s">
        <v>34</v>
      </c>
      <c r="AX531" s="13" t="s">
        <v>77</v>
      </c>
      <c r="AY531" s="244" t="s">
        <v>156</v>
      </c>
    </row>
    <row r="532" s="2" customFormat="1" ht="24.15" customHeight="1">
      <c r="A532" s="38"/>
      <c r="B532" s="39"/>
      <c r="C532" s="255" t="s">
        <v>845</v>
      </c>
      <c r="D532" s="255" t="s">
        <v>332</v>
      </c>
      <c r="E532" s="256" t="s">
        <v>846</v>
      </c>
      <c r="F532" s="257" t="s">
        <v>847</v>
      </c>
      <c r="G532" s="258" t="s">
        <v>170</v>
      </c>
      <c r="H532" s="259">
        <v>347.13</v>
      </c>
      <c r="I532" s="260"/>
      <c r="J532" s="261">
        <f>ROUND(I532*H532,2)</f>
        <v>0</v>
      </c>
      <c r="K532" s="262"/>
      <c r="L532" s="263"/>
      <c r="M532" s="264" t="s">
        <v>1</v>
      </c>
      <c r="N532" s="265" t="s">
        <v>42</v>
      </c>
      <c r="O532" s="91"/>
      <c r="P532" s="229">
        <f>O532*H532</f>
        <v>0</v>
      </c>
      <c r="Q532" s="229">
        <v>0.00029999999999999997</v>
      </c>
      <c r="R532" s="229">
        <f>Q532*H532</f>
        <v>0.104139</v>
      </c>
      <c r="S532" s="229">
        <v>0</v>
      </c>
      <c r="T532" s="230">
        <f>S532*H532</f>
        <v>0</v>
      </c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R532" s="231" t="s">
        <v>326</v>
      </c>
      <c r="AT532" s="231" t="s">
        <v>332</v>
      </c>
      <c r="AU532" s="231" t="s">
        <v>87</v>
      </c>
      <c r="AY532" s="17" t="s">
        <v>156</v>
      </c>
      <c r="BE532" s="232">
        <f>IF(N532="základní",J532,0)</f>
        <v>0</v>
      </c>
      <c r="BF532" s="232">
        <f>IF(N532="snížená",J532,0)</f>
        <v>0</v>
      </c>
      <c r="BG532" s="232">
        <f>IF(N532="zákl. přenesená",J532,0)</f>
        <v>0</v>
      </c>
      <c r="BH532" s="232">
        <f>IF(N532="sníž. přenesená",J532,0)</f>
        <v>0</v>
      </c>
      <c r="BI532" s="232">
        <f>IF(N532="nulová",J532,0)</f>
        <v>0</v>
      </c>
      <c r="BJ532" s="17" t="s">
        <v>85</v>
      </c>
      <c r="BK532" s="232">
        <f>ROUND(I532*H532,2)</f>
        <v>0</v>
      </c>
      <c r="BL532" s="17" t="s">
        <v>250</v>
      </c>
      <c r="BM532" s="231" t="s">
        <v>848</v>
      </c>
    </row>
    <row r="533" s="13" customFormat="1">
      <c r="A533" s="13"/>
      <c r="B533" s="233"/>
      <c r="C533" s="234"/>
      <c r="D533" s="235" t="s">
        <v>172</v>
      </c>
      <c r="E533" s="234"/>
      <c r="F533" s="237" t="s">
        <v>849</v>
      </c>
      <c r="G533" s="234"/>
      <c r="H533" s="238">
        <v>347.13</v>
      </c>
      <c r="I533" s="239"/>
      <c r="J533" s="234"/>
      <c r="K533" s="234"/>
      <c r="L533" s="240"/>
      <c r="M533" s="241"/>
      <c r="N533" s="242"/>
      <c r="O533" s="242"/>
      <c r="P533" s="242"/>
      <c r="Q533" s="242"/>
      <c r="R533" s="242"/>
      <c r="S533" s="242"/>
      <c r="T533" s="24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4" t="s">
        <v>172</v>
      </c>
      <c r="AU533" s="244" t="s">
        <v>87</v>
      </c>
      <c r="AV533" s="13" t="s">
        <v>87</v>
      </c>
      <c r="AW533" s="13" t="s">
        <v>4</v>
      </c>
      <c r="AX533" s="13" t="s">
        <v>85</v>
      </c>
      <c r="AY533" s="244" t="s">
        <v>156</v>
      </c>
    </row>
    <row r="534" s="2" customFormat="1" ht="49.05" customHeight="1">
      <c r="A534" s="38"/>
      <c r="B534" s="39"/>
      <c r="C534" s="219" t="s">
        <v>850</v>
      </c>
      <c r="D534" s="219" t="s">
        <v>158</v>
      </c>
      <c r="E534" s="220" t="s">
        <v>851</v>
      </c>
      <c r="F534" s="221" t="s">
        <v>852</v>
      </c>
      <c r="G534" s="222" t="s">
        <v>216</v>
      </c>
      <c r="H534" s="223">
        <v>9.3919999999999995</v>
      </c>
      <c r="I534" s="224"/>
      <c r="J534" s="225">
        <f>ROUND(I534*H534,2)</f>
        <v>0</v>
      </c>
      <c r="K534" s="226"/>
      <c r="L534" s="44"/>
      <c r="M534" s="227" t="s">
        <v>1</v>
      </c>
      <c r="N534" s="228" t="s">
        <v>42</v>
      </c>
      <c r="O534" s="91"/>
      <c r="P534" s="229">
        <f>O534*H534</f>
        <v>0</v>
      </c>
      <c r="Q534" s="229">
        <v>0</v>
      </c>
      <c r="R534" s="229">
        <f>Q534*H534</f>
        <v>0</v>
      </c>
      <c r="S534" s="229">
        <v>0</v>
      </c>
      <c r="T534" s="230">
        <f>S534*H534</f>
        <v>0</v>
      </c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R534" s="231" t="s">
        <v>250</v>
      </c>
      <c r="AT534" s="231" t="s">
        <v>158</v>
      </c>
      <c r="AU534" s="231" t="s">
        <v>87</v>
      </c>
      <c r="AY534" s="17" t="s">
        <v>156</v>
      </c>
      <c r="BE534" s="232">
        <f>IF(N534="základní",J534,0)</f>
        <v>0</v>
      </c>
      <c r="BF534" s="232">
        <f>IF(N534="snížená",J534,0)</f>
        <v>0</v>
      </c>
      <c r="BG534" s="232">
        <f>IF(N534="zákl. přenesená",J534,0)</f>
        <v>0</v>
      </c>
      <c r="BH534" s="232">
        <f>IF(N534="sníž. přenesená",J534,0)</f>
        <v>0</v>
      </c>
      <c r="BI534" s="232">
        <f>IF(N534="nulová",J534,0)</f>
        <v>0</v>
      </c>
      <c r="BJ534" s="17" t="s">
        <v>85</v>
      </c>
      <c r="BK534" s="232">
        <f>ROUND(I534*H534,2)</f>
        <v>0</v>
      </c>
      <c r="BL534" s="17" t="s">
        <v>250</v>
      </c>
      <c r="BM534" s="231" t="s">
        <v>853</v>
      </c>
    </row>
    <row r="535" s="12" customFormat="1" ht="22.8" customHeight="1">
      <c r="A535" s="12"/>
      <c r="B535" s="203"/>
      <c r="C535" s="204"/>
      <c r="D535" s="205" t="s">
        <v>76</v>
      </c>
      <c r="E535" s="217" t="s">
        <v>854</v>
      </c>
      <c r="F535" s="217" t="s">
        <v>855</v>
      </c>
      <c r="G535" s="204"/>
      <c r="H535" s="204"/>
      <c r="I535" s="207"/>
      <c r="J535" s="218">
        <f>BK535</f>
        <v>0</v>
      </c>
      <c r="K535" s="204"/>
      <c r="L535" s="209"/>
      <c r="M535" s="210"/>
      <c r="N535" s="211"/>
      <c r="O535" s="211"/>
      <c r="P535" s="212">
        <f>SUM(P536:P565)</f>
        <v>0</v>
      </c>
      <c r="Q535" s="211"/>
      <c r="R535" s="212">
        <f>SUM(R536:R565)</f>
        <v>5.5228397300000003</v>
      </c>
      <c r="S535" s="211"/>
      <c r="T535" s="213">
        <f>SUM(T536:T565)</f>
        <v>0</v>
      </c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R535" s="214" t="s">
        <v>87</v>
      </c>
      <c r="AT535" s="215" t="s">
        <v>76</v>
      </c>
      <c r="AU535" s="215" t="s">
        <v>85</v>
      </c>
      <c r="AY535" s="214" t="s">
        <v>156</v>
      </c>
      <c r="BK535" s="216">
        <f>SUM(BK536:BK565)</f>
        <v>0</v>
      </c>
    </row>
    <row r="536" s="2" customFormat="1" ht="37.8" customHeight="1">
      <c r="A536" s="38"/>
      <c r="B536" s="39"/>
      <c r="C536" s="219" t="s">
        <v>856</v>
      </c>
      <c r="D536" s="219" t="s">
        <v>158</v>
      </c>
      <c r="E536" s="220" t="s">
        <v>857</v>
      </c>
      <c r="F536" s="221" t="s">
        <v>858</v>
      </c>
      <c r="G536" s="222" t="s">
        <v>170</v>
      </c>
      <c r="H536" s="223">
        <v>478.23500000000001</v>
      </c>
      <c r="I536" s="224"/>
      <c r="J536" s="225">
        <f>ROUND(I536*H536,2)</f>
        <v>0</v>
      </c>
      <c r="K536" s="226"/>
      <c r="L536" s="44"/>
      <c r="M536" s="227" t="s">
        <v>1</v>
      </c>
      <c r="N536" s="228" t="s">
        <v>42</v>
      </c>
      <c r="O536" s="91"/>
      <c r="P536" s="229">
        <f>O536*H536</f>
        <v>0</v>
      </c>
      <c r="Q536" s="229">
        <v>0</v>
      </c>
      <c r="R536" s="229">
        <f>Q536*H536</f>
        <v>0</v>
      </c>
      <c r="S536" s="229">
        <v>0</v>
      </c>
      <c r="T536" s="230">
        <f>S536*H536</f>
        <v>0</v>
      </c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R536" s="231" t="s">
        <v>250</v>
      </c>
      <c r="AT536" s="231" t="s">
        <v>158</v>
      </c>
      <c r="AU536" s="231" t="s">
        <v>87</v>
      </c>
      <c r="AY536" s="17" t="s">
        <v>156</v>
      </c>
      <c r="BE536" s="232">
        <f>IF(N536="základní",J536,0)</f>
        <v>0</v>
      </c>
      <c r="BF536" s="232">
        <f>IF(N536="snížená",J536,0)</f>
        <v>0</v>
      </c>
      <c r="BG536" s="232">
        <f>IF(N536="zákl. přenesená",J536,0)</f>
        <v>0</v>
      </c>
      <c r="BH536" s="232">
        <f>IF(N536="sníž. přenesená",J536,0)</f>
        <v>0</v>
      </c>
      <c r="BI536" s="232">
        <f>IF(N536="nulová",J536,0)</f>
        <v>0</v>
      </c>
      <c r="BJ536" s="17" t="s">
        <v>85</v>
      </c>
      <c r="BK536" s="232">
        <f>ROUND(I536*H536,2)</f>
        <v>0</v>
      </c>
      <c r="BL536" s="17" t="s">
        <v>250</v>
      </c>
      <c r="BM536" s="231" t="s">
        <v>859</v>
      </c>
    </row>
    <row r="537" s="13" customFormat="1">
      <c r="A537" s="13"/>
      <c r="B537" s="233"/>
      <c r="C537" s="234"/>
      <c r="D537" s="235" t="s">
        <v>172</v>
      </c>
      <c r="E537" s="236" t="s">
        <v>1</v>
      </c>
      <c r="F537" s="237" t="s">
        <v>860</v>
      </c>
      <c r="G537" s="234"/>
      <c r="H537" s="238">
        <v>322.98500000000001</v>
      </c>
      <c r="I537" s="239"/>
      <c r="J537" s="234"/>
      <c r="K537" s="234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172</v>
      </c>
      <c r="AU537" s="244" t="s">
        <v>87</v>
      </c>
      <c r="AV537" s="13" t="s">
        <v>87</v>
      </c>
      <c r="AW537" s="13" t="s">
        <v>34</v>
      </c>
      <c r="AX537" s="13" t="s">
        <v>77</v>
      </c>
      <c r="AY537" s="244" t="s">
        <v>156</v>
      </c>
    </row>
    <row r="538" s="13" customFormat="1">
      <c r="A538" s="13"/>
      <c r="B538" s="233"/>
      <c r="C538" s="234"/>
      <c r="D538" s="235" t="s">
        <v>172</v>
      </c>
      <c r="E538" s="236" t="s">
        <v>1</v>
      </c>
      <c r="F538" s="237" t="s">
        <v>861</v>
      </c>
      <c r="G538" s="234"/>
      <c r="H538" s="238">
        <v>155.25</v>
      </c>
      <c r="I538" s="239"/>
      <c r="J538" s="234"/>
      <c r="K538" s="234"/>
      <c r="L538" s="240"/>
      <c r="M538" s="241"/>
      <c r="N538" s="242"/>
      <c r="O538" s="242"/>
      <c r="P538" s="242"/>
      <c r="Q538" s="242"/>
      <c r="R538" s="242"/>
      <c r="S538" s="242"/>
      <c r="T538" s="24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4" t="s">
        <v>172</v>
      </c>
      <c r="AU538" s="244" t="s">
        <v>87</v>
      </c>
      <c r="AV538" s="13" t="s">
        <v>87</v>
      </c>
      <c r="AW538" s="13" t="s">
        <v>34</v>
      </c>
      <c r="AX538" s="13" t="s">
        <v>77</v>
      </c>
      <c r="AY538" s="244" t="s">
        <v>156</v>
      </c>
    </row>
    <row r="539" s="2" customFormat="1" ht="16.5" customHeight="1">
      <c r="A539" s="38"/>
      <c r="B539" s="39"/>
      <c r="C539" s="255" t="s">
        <v>862</v>
      </c>
      <c r="D539" s="255" t="s">
        <v>332</v>
      </c>
      <c r="E539" s="256" t="s">
        <v>863</v>
      </c>
      <c r="F539" s="257" t="s">
        <v>864</v>
      </c>
      <c r="G539" s="258" t="s">
        <v>865</v>
      </c>
      <c r="H539" s="259">
        <v>478.23500000000001</v>
      </c>
      <c r="I539" s="260"/>
      <c r="J539" s="261">
        <f>ROUND(I539*H539,2)</f>
        <v>0</v>
      </c>
      <c r="K539" s="262"/>
      <c r="L539" s="263"/>
      <c r="M539" s="264" t="s">
        <v>1</v>
      </c>
      <c r="N539" s="265" t="s">
        <v>42</v>
      </c>
      <c r="O539" s="91"/>
      <c r="P539" s="229">
        <f>O539*H539</f>
        <v>0</v>
      </c>
      <c r="Q539" s="229">
        <v>0.001</v>
      </c>
      <c r="R539" s="229">
        <f>Q539*H539</f>
        <v>0.47823500000000002</v>
      </c>
      <c r="S539" s="229">
        <v>0</v>
      </c>
      <c r="T539" s="230">
        <f>S539*H539</f>
        <v>0</v>
      </c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R539" s="231" t="s">
        <v>326</v>
      </c>
      <c r="AT539" s="231" t="s">
        <v>332</v>
      </c>
      <c r="AU539" s="231" t="s">
        <v>87</v>
      </c>
      <c r="AY539" s="17" t="s">
        <v>156</v>
      </c>
      <c r="BE539" s="232">
        <f>IF(N539="základní",J539,0)</f>
        <v>0</v>
      </c>
      <c r="BF539" s="232">
        <f>IF(N539="snížená",J539,0)</f>
        <v>0</v>
      </c>
      <c r="BG539" s="232">
        <f>IF(N539="zákl. přenesená",J539,0)</f>
        <v>0</v>
      </c>
      <c r="BH539" s="232">
        <f>IF(N539="sníž. přenesená",J539,0)</f>
        <v>0</v>
      </c>
      <c r="BI539" s="232">
        <f>IF(N539="nulová",J539,0)</f>
        <v>0</v>
      </c>
      <c r="BJ539" s="17" t="s">
        <v>85</v>
      </c>
      <c r="BK539" s="232">
        <f>ROUND(I539*H539,2)</f>
        <v>0</v>
      </c>
      <c r="BL539" s="17" t="s">
        <v>250</v>
      </c>
      <c r="BM539" s="231" t="s">
        <v>866</v>
      </c>
    </row>
    <row r="540" s="2" customFormat="1" ht="24.15" customHeight="1">
      <c r="A540" s="38"/>
      <c r="B540" s="39"/>
      <c r="C540" s="219" t="s">
        <v>867</v>
      </c>
      <c r="D540" s="219" t="s">
        <v>158</v>
      </c>
      <c r="E540" s="220" t="s">
        <v>868</v>
      </c>
      <c r="F540" s="221" t="s">
        <v>869</v>
      </c>
      <c r="G540" s="222" t="s">
        <v>170</v>
      </c>
      <c r="H540" s="223">
        <v>478.23500000000001</v>
      </c>
      <c r="I540" s="224"/>
      <c r="J540" s="225">
        <f>ROUND(I540*H540,2)</f>
        <v>0</v>
      </c>
      <c r="K540" s="226"/>
      <c r="L540" s="44"/>
      <c r="M540" s="227" t="s">
        <v>1</v>
      </c>
      <c r="N540" s="228" t="s">
        <v>42</v>
      </c>
      <c r="O540" s="91"/>
      <c r="P540" s="229">
        <f>O540*H540</f>
        <v>0</v>
      </c>
      <c r="Q540" s="229">
        <v>0.00088000000000000003</v>
      </c>
      <c r="R540" s="229">
        <f>Q540*H540</f>
        <v>0.42084680000000002</v>
      </c>
      <c r="S540" s="229">
        <v>0</v>
      </c>
      <c r="T540" s="230">
        <f>S540*H540</f>
        <v>0</v>
      </c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R540" s="231" t="s">
        <v>250</v>
      </c>
      <c r="AT540" s="231" t="s">
        <v>158</v>
      </c>
      <c r="AU540" s="231" t="s">
        <v>87</v>
      </c>
      <c r="AY540" s="17" t="s">
        <v>156</v>
      </c>
      <c r="BE540" s="232">
        <f>IF(N540="základní",J540,0)</f>
        <v>0</v>
      </c>
      <c r="BF540" s="232">
        <f>IF(N540="snížená",J540,0)</f>
        <v>0</v>
      </c>
      <c r="BG540" s="232">
        <f>IF(N540="zákl. přenesená",J540,0)</f>
        <v>0</v>
      </c>
      <c r="BH540" s="232">
        <f>IF(N540="sníž. přenesená",J540,0)</f>
        <v>0</v>
      </c>
      <c r="BI540" s="232">
        <f>IF(N540="nulová",J540,0)</f>
        <v>0</v>
      </c>
      <c r="BJ540" s="17" t="s">
        <v>85</v>
      </c>
      <c r="BK540" s="232">
        <f>ROUND(I540*H540,2)</f>
        <v>0</v>
      </c>
      <c r="BL540" s="17" t="s">
        <v>250</v>
      </c>
      <c r="BM540" s="231" t="s">
        <v>870</v>
      </c>
    </row>
    <row r="541" s="13" customFormat="1">
      <c r="A541" s="13"/>
      <c r="B541" s="233"/>
      <c r="C541" s="234"/>
      <c r="D541" s="235" t="s">
        <v>172</v>
      </c>
      <c r="E541" s="236" t="s">
        <v>1</v>
      </c>
      <c r="F541" s="237" t="s">
        <v>860</v>
      </c>
      <c r="G541" s="234"/>
      <c r="H541" s="238">
        <v>322.98500000000001</v>
      </c>
      <c r="I541" s="239"/>
      <c r="J541" s="234"/>
      <c r="K541" s="234"/>
      <c r="L541" s="240"/>
      <c r="M541" s="241"/>
      <c r="N541" s="242"/>
      <c r="O541" s="242"/>
      <c r="P541" s="242"/>
      <c r="Q541" s="242"/>
      <c r="R541" s="242"/>
      <c r="S541" s="242"/>
      <c r="T541" s="24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4" t="s">
        <v>172</v>
      </c>
      <c r="AU541" s="244" t="s">
        <v>87</v>
      </c>
      <c r="AV541" s="13" t="s">
        <v>87</v>
      </c>
      <c r="AW541" s="13" t="s">
        <v>34</v>
      </c>
      <c r="AX541" s="13" t="s">
        <v>77</v>
      </c>
      <c r="AY541" s="244" t="s">
        <v>156</v>
      </c>
    </row>
    <row r="542" s="13" customFormat="1">
      <c r="A542" s="13"/>
      <c r="B542" s="233"/>
      <c r="C542" s="234"/>
      <c r="D542" s="235" t="s">
        <v>172</v>
      </c>
      <c r="E542" s="236" t="s">
        <v>1</v>
      </c>
      <c r="F542" s="237" t="s">
        <v>861</v>
      </c>
      <c r="G542" s="234"/>
      <c r="H542" s="238">
        <v>155.25</v>
      </c>
      <c r="I542" s="239"/>
      <c r="J542" s="234"/>
      <c r="K542" s="234"/>
      <c r="L542" s="240"/>
      <c r="M542" s="241"/>
      <c r="N542" s="242"/>
      <c r="O542" s="242"/>
      <c r="P542" s="242"/>
      <c r="Q542" s="242"/>
      <c r="R542" s="242"/>
      <c r="S542" s="242"/>
      <c r="T542" s="24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4" t="s">
        <v>172</v>
      </c>
      <c r="AU542" s="244" t="s">
        <v>87</v>
      </c>
      <c r="AV542" s="13" t="s">
        <v>87</v>
      </c>
      <c r="AW542" s="13" t="s">
        <v>34</v>
      </c>
      <c r="AX542" s="13" t="s">
        <v>77</v>
      </c>
      <c r="AY542" s="244" t="s">
        <v>156</v>
      </c>
    </row>
    <row r="543" s="2" customFormat="1" ht="49.05" customHeight="1">
      <c r="A543" s="38"/>
      <c r="B543" s="39"/>
      <c r="C543" s="255" t="s">
        <v>871</v>
      </c>
      <c r="D543" s="255" t="s">
        <v>332</v>
      </c>
      <c r="E543" s="256" t="s">
        <v>833</v>
      </c>
      <c r="F543" s="257" t="s">
        <v>834</v>
      </c>
      <c r="G543" s="258" t="s">
        <v>170</v>
      </c>
      <c r="H543" s="259">
        <v>557.38300000000004</v>
      </c>
      <c r="I543" s="260"/>
      <c r="J543" s="261">
        <f>ROUND(I543*H543,2)</f>
        <v>0</v>
      </c>
      <c r="K543" s="262"/>
      <c r="L543" s="263"/>
      <c r="M543" s="264" t="s">
        <v>1</v>
      </c>
      <c r="N543" s="265" t="s">
        <v>42</v>
      </c>
      <c r="O543" s="91"/>
      <c r="P543" s="229">
        <f>O543*H543</f>
        <v>0</v>
      </c>
      <c r="Q543" s="229">
        <v>0.0054000000000000003</v>
      </c>
      <c r="R543" s="229">
        <f>Q543*H543</f>
        <v>3.0098682000000005</v>
      </c>
      <c r="S543" s="229">
        <v>0</v>
      </c>
      <c r="T543" s="230">
        <f>S543*H543</f>
        <v>0</v>
      </c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R543" s="231" t="s">
        <v>326</v>
      </c>
      <c r="AT543" s="231" t="s">
        <v>332</v>
      </c>
      <c r="AU543" s="231" t="s">
        <v>87</v>
      </c>
      <c r="AY543" s="17" t="s">
        <v>156</v>
      </c>
      <c r="BE543" s="232">
        <f>IF(N543="základní",J543,0)</f>
        <v>0</v>
      </c>
      <c r="BF543" s="232">
        <f>IF(N543="snížená",J543,0)</f>
        <v>0</v>
      </c>
      <c r="BG543" s="232">
        <f>IF(N543="zákl. přenesená",J543,0)</f>
        <v>0</v>
      </c>
      <c r="BH543" s="232">
        <f>IF(N543="sníž. přenesená",J543,0)</f>
        <v>0</v>
      </c>
      <c r="BI543" s="232">
        <f>IF(N543="nulová",J543,0)</f>
        <v>0</v>
      </c>
      <c r="BJ543" s="17" t="s">
        <v>85</v>
      </c>
      <c r="BK543" s="232">
        <f>ROUND(I543*H543,2)</f>
        <v>0</v>
      </c>
      <c r="BL543" s="17" t="s">
        <v>250</v>
      </c>
      <c r="BM543" s="231" t="s">
        <v>872</v>
      </c>
    </row>
    <row r="544" s="13" customFormat="1">
      <c r="A544" s="13"/>
      <c r="B544" s="233"/>
      <c r="C544" s="234"/>
      <c r="D544" s="235" t="s">
        <v>172</v>
      </c>
      <c r="E544" s="234"/>
      <c r="F544" s="237" t="s">
        <v>873</v>
      </c>
      <c r="G544" s="234"/>
      <c r="H544" s="238">
        <v>557.38300000000004</v>
      </c>
      <c r="I544" s="239"/>
      <c r="J544" s="234"/>
      <c r="K544" s="234"/>
      <c r="L544" s="240"/>
      <c r="M544" s="241"/>
      <c r="N544" s="242"/>
      <c r="O544" s="242"/>
      <c r="P544" s="242"/>
      <c r="Q544" s="242"/>
      <c r="R544" s="242"/>
      <c r="S544" s="242"/>
      <c r="T544" s="24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4" t="s">
        <v>172</v>
      </c>
      <c r="AU544" s="244" t="s">
        <v>87</v>
      </c>
      <c r="AV544" s="13" t="s">
        <v>87</v>
      </c>
      <c r="AW544" s="13" t="s">
        <v>4</v>
      </c>
      <c r="AX544" s="13" t="s">
        <v>85</v>
      </c>
      <c r="AY544" s="244" t="s">
        <v>156</v>
      </c>
    </row>
    <row r="545" s="2" customFormat="1" ht="55.5" customHeight="1">
      <c r="A545" s="38"/>
      <c r="B545" s="39"/>
      <c r="C545" s="219" t="s">
        <v>874</v>
      </c>
      <c r="D545" s="219" t="s">
        <v>158</v>
      </c>
      <c r="E545" s="220" t="s">
        <v>875</v>
      </c>
      <c r="F545" s="221" t="s">
        <v>876</v>
      </c>
      <c r="G545" s="222" t="s">
        <v>161</v>
      </c>
      <c r="H545" s="223">
        <v>2</v>
      </c>
      <c r="I545" s="224"/>
      <c r="J545" s="225">
        <f>ROUND(I545*H545,2)</f>
        <v>0</v>
      </c>
      <c r="K545" s="226"/>
      <c r="L545" s="44"/>
      <c r="M545" s="227" t="s">
        <v>1</v>
      </c>
      <c r="N545" s="228" t="s">
        <v>42</v>
      </c>
      <c r="O545" s="91"/>
      <c r="P545" s="229">
        <f>O545*H545</f>
        <v>0</v>
      </c>
      <c r="Q545" s="229">
        <v>0.00108</v>
      </c>
      <c r="R545" s="229">
        <f>Q545*H545</f>
        <v>0.00216</v>
      </c>
      <c r="S545" s="229">
        <v>0</v>
      </c>
      <c r="T545" s="230">
        <f>S545*H545</f>
        <v>0</v>
      </c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R545" s="231" t="s">
        <v>250</v>
      </c>
      <c r="AT545" s="231" t="s">
        <v>158</v>
      </c>
      <c r="AU545" s="231" t="s">
        <v>87</v>
      </c>
      <c r="AY545" s="17" t="s">
        <v>156</v>
      </c>
      <c r="BE545" s="232">
        <f>IF(N545="základní",J545,0)</f>
        <v>0</v>
      </c>
      <c r="BF545" s="232">
        <f>IF(N545="snížená",J545,0)</f>
        <v>0</v>
      </c>
      <c r="BG545" s="232">
        <f>IF(N545="zákl. přenesená",J545,0)</f>
        <v>0</v>
      </c>
      <c r="BH545" s="232">
        <f>IF(N545="sníž. přenesená",J545,0)</f>
        <v>0</v>
      </c>
      <c r="BI545" s="232">
        <f>IF(N545="nulová",J545,0)</f>
        <v>0</v>
      </c>
      <c r="BJ545" s="17" t="s">
        <v>85</v>
      </c>
      <c r="BK545" s="232">
        <f>ROUND(I545*H545,2)</f>
        <v>0</v>
      </c>
      <c r="BL545" s="17" t="s">
        <v>250</v>
      </c>
      <c r="BM545" s="231" t="s">
        <v>877</v>
      </c>
    </row>
    <row r="546" s="2" customFormat="1" ht="24.15" customHeight="1">
      <c r="A546" s="38"/>
      <c r="B546" s="39"/>
      <c r="C546" s="255" t="s">
        <v>878</v>
      </c>
      <c r="D546" s="255" t="s">
        <v>332</v>
      </c>
      <c r="E546" s="256" t="s">
        <v>879</v>
      </c>
      <c r="F546" s="257" t="s">
        <v>880</v>
      </c>
      <c r="G546" s="258" t="s">
        <v>161</v>
      </c>
      <c r="H546" s="259">
        <v>2</v>
      </c>
      <c r="I546" s="260"/>
      <c r="J546" s="261">
        <f>ROUND(I546*H546,2)</f>
        <v>0</v>
      </c>
      <c r="K546" s="262"/>
      <c r="L546" s="263"/>
      <c r="M546" s="264" t="s">
        <v>1</v>
      </c>
      <c r="N546" s="265" t="s">
        <v>42</v>
      </c>
      <c r="O546" s="91"/>
      <c r="P546" s="229">
        <f>O546*H546</f>
        <v>0</v>
      </c>
      <c r="Q546" s="229">
        <v>0.0020200000000000001</v>
      </c>
      <c r="R546" s="229">
        <f>Q546*H546</f>
        <v>0.0040400000000000002</v>
      </c>
      <c r="S546" s="229">
        <v>0</v>
      </c>
      <c r="T546" s="230">
        <f>S546*H546</f>
        <v>0</v>
      </c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R546" s="231" t="s">
        <v>326</v>
      </c>
      <c r="AT546" s="231" t="s">
        <v>332</v>
      </c>
      <c r="AU546" s="231" t="s">
        <v>87</v>
      </c>
      <c r="AY546" s="17" t="s">
        <v>156</v>
      </c>
      <c r="BE546" s="232">
        <f>IF(N546="základní",J546,0)</f>
        <v>0</v>
      </c>
      <c r="BF546" s="232">
        <f>IF(N546="snížená",J546,0)</f>
        <v>0</v>
      </c>
      <c r="BG546" s="232">
        <f>IF(N546="zákl. přenesená",J546,0)</f>
        <v>0</v>
      </c>
      <c r="BH546" s="232">
        <f>IF(N546="sníž. přenesená",J546,0)</f>
        <v>0</v>
      </c>
      <c r="BI546" s="232">
        <f>IF(N546="nulová",J546,0)</f>
        <v>0</v>
      </c>
      <c r="BJ546" s="17" t="s">
        <v>85</v>
      </c>
      <c r="BK546" s="232">
        <f>ROUND(I546*H546,2)</f>
        <v>0</v>
      </c>
      <c r="BL546" s="17" t="s">
        <v>250</v>
      </c>
      <c r="BM546" s="231" t="s">
        <v>881</v>
      </c>
    </row>
    <row r="547" s="2" customFormat="1" ht="62.7" customHeight="1">
      <c r="A547" s="38"/>
      <c r="B547" s="39"/>
      <c r="C547" s="219" t="s">
        <v>882</v>
      </c>
      <c r="D547" s="219" t="s">
        <v>158</v>
      </c>
      <c r="E547" s="220" t="s">
        <v>883</v>
      </c>
      <c r="F547" s="221" t="s">
        <v>884</v>
      </c>
      <c r="G547" s="222" t="s">
        <v>170</v>
      </c>
      <c r="H547" s="223">
        <v>155.25</v>
      </c>
      <c r="I547" s="224"/>
      <c r="J547" s="225">
        <f>ROUND(I547*H547,2)</f>
        <v>0</v>
      </c>
      <c r="K547" s="226"/>
      <c r="L547" s="44"/>
      <c r="M547" s="227" t="s">
        <v>1</v>
      </c>
      <c r="N547" s="228" t="s">
        <v>42</v>
      </c>
      <c r="O547" s="91"/>
      <c r="P547" s="229">
        <f>O547*H547</f>
        <v>0</v>
      </c>
      <c r="Q547" s="229">
        <v>0.00027999999999999998</v>
      </c>
      <c r="R547" s="229">
        <f>Q547*H547</f>
        <v>0.043469999999999995</v>
      </c>
      <c r="S547" s="229">
        <v>0</v>
      </c>
      <c r="T547" s="230">
        <f>S547*H547</f>
        <v>0</v>
      </c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R547" s="231" t="s">
        <v>250</v>
      </c>
      <c r="AT547" s="231" t="s">
        <v>158</v>
      </c>
      <c r="AU547" s="231" t="s">
        <v>87</v>
      </c>
      <c r="AY547" s="17" t="s">
        <v>156</v>
      </c>
      <c r="BE547" s="232">
        <f>IF(N547="základní",J547,0)</f>
        <v>0</v>
      </c>
      <c r="BF547" s="232">
        <f>IF(N547="snížená",J547,0)</f>
        <v>0</v>
      </c>
      <c r="BG547" s="232">
        <f>IF(N547="zákl. přenesená",J547,0)</f>
        <v>0</v>
      </c>
      <c r="BH547" s="232">
        <f>IF(N547="sníž. přenesená",J547,0)</f>
        <v>0</v>
      </c>
      <c r="BI547" s="232">
        <f>IF(N547="nulová",J547,0)</f>
        <v>0</v>
      </c>
      <c r="BJ547" s="17" t="s">
        <v>85</v>
      </c>
      <c r="BK547" s="232">
        <f>ROUND(I547*H547,2)</f>
        <v>0</v>
      </c>
      <c r="BL547" s="17" t="s">
        <v>250</v>
      </c>
      <c r="BM547" s="231" t="s">
        <v>885</v>
      </c>
    </row>
    <row r="548" s="13" customFormat="1">
      <c r="A548" s="13"/>
      <c r="B548" s="233"/>
      <c r="C548" s="234"/>
      <c r="D548" s="235" t="s">
        <v>172</v>
      </c>
      <c r="E548" s="236" t="s">
        <v>1</v>
      </c>
      <c r="F548" s="237" t="s">
        <v>861</v>
      </c>
      <c r="G548" s="234"/>
      <c r="H548" s="238">
        <v>155.25</v>
      </c>
      <c r="I548" s="239"/>
      <c r="J548" s="234"/>
      <c r="K548" s="234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172</v>
      </c>
      <c r="AU548" s="244" t="s">
        <v>87</v>
      </c>
      <c r="AV548" s="13" t="s">
        <v>87</v>
      </c>
      <c r="AW548" s="13" t="s">
        <v>34</v>
      </c>
      <c r="AX548" s="13" t="s">
        <v>77</v>
      </c>
      <c r="AY548" s="244" t="s">
        <v>156</v>
      </c>
    </row>
    <row r="549" s="2" customFormat="1" ht="66.75" customHeight="1">
      <c r="A549" s="38"/>
      <c r="B549" s="39"/>
      <c r="C549" s="219" t="s">
        <v>886</v>
      </c>
      <c r="D549" s="219" t="s">
        <v>158</v>
      </c>
      <c r="E549" s="220" t="s">
        <v>887</v>
      </c>
      <c r="F549" s="221" t="s">
        <v>888</v>
      </c>
      <c r="G549" s="222" t="s">
        <v>170</v>
      </c>
      <c r="H549" s="223">
        <v>322.98500000000001</v>
      </c>
      <c r="I549" s="224"/>
      <c r="J549" s="225">
        <f>ROUND(I549*H549,2)</f>
        <v>0</v>
      </c>
      <c r="K549" s="226"/>
      <c r="L549" s="44"/>
      <c r="M549" s="227" t="s">
        <v>1</v>
      </c>
      <c r="N549" s="228" t="s">
        <v>42</v>
      </c>
      <c r="O549" s="91"/>
      <c r="P549" s="229">
        <f>O549*H549</f>
        <v>0</v>
      </c>
      <c r="Q549" s="229">
        <v>0.00036000000000000002</v>
      </c>
      <c r="R549" s="229">
        <f>Q549*H549</f>
        <v>0.11627460000000001</v>
      </c>
      <c r="S549" s="229">
        <v>0</v>
      </c>
      <c r="T549" s="230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31" t="s">
        <v>250</v>
      </c>
      <c r="AT549" s="231" t="s">
        <v>158</v>
      </c>
      <c r="AU549" s="231" t="s">
        <v>87</v>
      </c>
      <c r="AY549" s="17" t="s">
        <v>156</v>
      </c>
      <c r="BE549" s="232">
        <f>IF(N549="základní",J549,0)</f>
        <v>0</v>
      </c>
      <c r="BF549" s="232">
        <f>IF(N549="snížená",J549,0)</f>
        <v>0</v>
      </c>
      <c r="BG549" s="232">
        <f>IF(N549="zákl. přenesená",J549,0)</f>
        <v>0</v>
      </c>
      <c r="BH549" s="232">
        <f>IF(N549="sníž. přenesená",J549,0)</f>
        <v>0</v>
      </c>
      <c r="BI549" s="232">
        <f>IF(N549="nulová",J549,0)</f>
        <v>0</v>
      </c>
      <c r="BJ549" s="17" t="s">
        <v>85</v>
      </c>
      <c r="BK549" s="232">
        <f>ROUND(I549*H549,2)</f>
        <v>0</v>
      </c>
      <c r="BL549" s="17" t="s">
        <v>250</v>
      </c>
      <c r="BM549" s="231" t="s">
        <v>889</v>
      </c>
    </row>
    <row r="550" s="13" customFormat="1">
      <c r="A550" s="13"/>
      <c r="B550" s="233"/>
      <c r="C550" s="234"/>
      <c r="D550" s="235" t="s">
        <v>172</v>
      </c>
      <c r="E550" s="236" t="s">
        <v>1</v>
      </c>
      <c r="F550" s="237" t="s">
        <v>860</v>
      </c>
      <c r="G550" s="234"/>
      <c r="H550" s="238">
        <v>322.98500000000001</v>
      </c>
      <c r="I550" s="239"/>
      <c r="J550" s="234"/>
      <c r="K550" s="234"/>
      <c r="L550" s="240"/>
      <c r="M550" s="241"/>
      <c r="N550" s="242"/>
      <c r="O550" s="242"/>
      <c r="P550" s="242"/>
      <c r="Q550" s="242"/>
      <c r="R550" s="242"/>
      <c r="S550" s="242"/>
      <c r="T550" s="24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4" t="s">
        <v>172</v>
      </c>
      <c r="AU550" s="244" t="s">
        <v>87</v>
      </c>
      <c r="AV550" s="13" t="s">
        <v>87</v>
      </c>
      <c r="AW550" s="13" t="s">
        <v>34</v>
      </c>
      <c r="AX550" s="13" t="s">
        <v>77</v>
      </c>
      <c r="AY550" s="244" t="s">
        <v>156</v>
      </c>
    </row>
    <row r="551" s="2" customFormat="1" ht="49.05" customHeight="1">
      <c r="A551" s="38"/>
      <c r="B551" s="39"/>
      <c r="C551" s="219" t="s">
        <v>890</v>
      </c>
      <c r="D551" s="219" t="s">
        <v>158</v>
      </c>
      <c r="E551" s="220" t="s">
        <v>891</v>
      </c>
      <c r="F551" s="221" t="s">
        <v>892</v>
      </c>
      <c r="G551" s="222" t="s">
        <v>170</v>
      </c>
      <c r="H551" s="223">
        <v>99.016000000000005</v>
      </c>
      <c r="I551" s="224"/>
      <c r="J551" s="225">
        <f>ROUND(I551*H551,2)</f>
        <v>0</v>
      </c>
      <c r="K551" s="226"/>
      <c r="L551" s="44"/>
      <c r="M551" s="227" t="s">
        <v>1</v>
      </c>
      <c r="N551" s="228" t="s">
        <v>42</v>
      </c>
      <c r="O551" s="91"/>
      <c r="P551" s="229">
        <f>O551*H551</f>
        <v>0</v>
      </c>
      <c r="Q551" s="229">
        <v>3.0000000000000001E-05</v>
      </c>
      <c r="R551" s="229">
        <f>Q551*H551</f>
        <v>0.0029704800000000002</v>
      </c>
      <c r="S551" s="229">
        <v>0</v>
      </c>
      <c r="T551" s="230">
        <f>S551*H551</f>
        <v>0</v>
      </c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R551" s="231" t="s">
        <v>250</v>
      </c>
      <c r="AT551" s="231" t="s">
        <v>158</v>
      </c>
      <c r="AU551" s="231" t="s">
        <v>87</v>
      </c>
      <c r="AY551" s="17" t="s">
        <v>156</v>
      </c>
      <c r="BE551" s="232">
        <f>IF(N551="základní",J551,0)</f>
        <v>0</v>
      </c>
      <c r="BF551" s="232">
        <f>IF(N551="snížená",J551,0)</f>
        <v>0</v>
      </c>
      <c r="BG551" s="232">
        <f>IF(N551="zákl. přenesená",J551,0)</f>
        <v>0</v>
      </c>
      <c r="BH551" s="232">
        <f>IF(N551="sníž. přenesená",J551,0)</f>
        <v>0</v>
      </c>
      <c r="BI551" s="232">
        <f>IF(N551="nulová",J551,0)</f>
        <v>0</v>
      </c>
      <c r="BJ551" s="17" t="s">
        <v>85</v>
      </c>
      <c r="BK551" s="232">
        <f>ROUND(I551*H551,2)</f>
        <v>0</v>
      </c>
      <c r="BL551" s="17" t="s">
        <v>250</v>
      </c>
      <c r="BM551" s="231" t="s">
        <v>893</v>
      </c>
    </row>
    <row r="552" s="13" customFormat="1">
      <c r="A552" s="13"/>
      <c r="B552" s="233"/>
      <c r="C552" s="234"/>
      <c r="D552" s="235" t="s">
        <v>172</v>
      </c>
      <c r="E552" s="236" t="s">
        <v>1</v>
      </c>
      <c r="F552" s="237" t="s">
        <v>894</v>
      </c>
      <c r="G552" s="234"/>
      <c r="H552" s="238">
        <v>42.862000000000002</v>
      </c>
      <c r="I552" s="239"/>
      <c r="J552" s="234"/>
      <c r="K552" s="234"/>
      <c r="L552" s="240"/>
      <c r="M552" s="241"/>
      <c r="N552" s="242"/>
      <c r="O552" s="242"/>
      <c r="P552" s="242"/>
      <c r="Q552" s="242"/>
      <c r="R552" s="242"/>
      <c r="S552" s="242"/>
      <c r="T552" s="24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4" t="s">
        <v>172</v>
      </c>
      <c r="AU552" s="244" t="s">
        <v>87</v>
      </c>
      <c r="AV552" s="13" t="s">
        <v>87</v>
      </c>
      <c r="AW552" s="13" t="s">
        <v>34</v>
      </c>
      <c r="AX552" s="13" t="s">
        <v>77</v>
      </c>
      <c r="AY552" s="244" t="s">
        <v>156</v>
      </c>
    </row>
    <row r="553" s="13" customFormat="1">
      <c r="A553" s="13"/>
      <c r="B553" s="233"/>
      <c r="C553" s="234"/>
      <c r="D553" s="235" t="s">
        <v>172</v>
      </c>
      <c r="E553" s="236" t="s">
        <v>1</v>
      </c>
      <c r="F553" s="237" t="s">
        <v>895</v>
      </c>
      <c r="G553" s="234"/>
      <c r="H553" s="238">
        <v>56.154000000000003</v>
      </c>
      <c r="I553" s="239"/>
      <c r="J553" s="234"/>
      <c r="K553" s="234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172</v>
      </c>
      <c r="AU553" s="244" t="s">
        <v>87</v>
      </c>
      <c r="AV553" s="13" t="s">
        <v>87</v>
      </c>
      <c r="AW553" s="13" t="s">
        <v>34</v>
      </c>
      <c r="AX553" s="13" t="s">
        <v>77</v>
      </c>
      <c r="AY553" s="244" t="s">
        <v>156</v>
      </c>
    </row>
    <row r="554" s="2" customFormat="1" ht="24.15" customHeight="1">
      <c r="A554" s="38"/>
      <c r="B554" s="39"/>
      <c r="C554" s="255" t="s">
        <v>896</v>
      </c>
      <c r="D554" s="255" t="s">
        <v>332</v>
      </c>
      <c r="E554" s="256" t="s">
        <v>897</v>
      </c>
      <c r="F554" s="257" t="s">
        <v>898</v>
      </c>
      <c r="G554" s="258" t="s">
        <v>170</v>
      </c>
      <c r="H554" s="259">
        <v>672.78599999999994</v>
      </c>
      <c r="I554" s="260"/>
      <c r="J554" s="261">
        <f>ROUND(I554*H554,2)</f>
        <v>0</v>
      </c>
      <c r="K554" s="262"/>
      <c r="L554" s="263"/>
      <c r="M554" s="264" t="s">
        <v>1</v>
      </c>
      <c r="N554" s="265" t="s">
        <v>42</v>
      </c>
      <c r="O554" s="91"/>
      <c r="P554" s="229">
        <f>O554*H554</f>
        <v>0</v>
      </c>
      <c r="Q554" s="229">
        <v>0.0019</v>
      </c>
      <c r="R554" s="229">
        <f>Q554*H554</f>
        <v>1.2782933999999999</v>
      </c>
      <c r="S554" s="229">
        <v>0</v>
      </c>
      <c r="T554" s="230">
        <f>S554*H554</f>
        <v>0</v>
      </c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R554" s="231" t="s">
        <v>326</v>
      </c>
      <c r="AT554" s="231" t="s">
        <v>332</v>
      </c>
      <c r="AU554" s="231" t="s">
        <v>87</v>
      </c>
      <c r="AY554" s="17" t="s">
        <v>156</v>
      </c>
      <c r="BE554" s="232">
        <f>IF(N554="základní",J554,0)</f>
        <v>0</v>
      </c>
      <c r="BF554" s="232">
        <f>IF(N554="snížená",J554,0)</f>
        <v>0</v>
      </c>
      <c r="BG554" s="232">
        <f>IF(N554="zákl. přenesená",J554,0)</f>
        <v>0</v>
      </c>
      <c r="BH554" s="232">
        <f>IF(N554="sníž. přenesená",J554,0)</f>
        <v>0</v>
      </c>
      <c r="BI554" s="232">
        <f>IF(N554="nulová",J554,0)</f>
        <v>0</v>
      </c>
      <c r="BJ554" s="17" t="s">
        <v>85</v>
      </c>
      <c r="BK554" s="232">
        <f>ROUND(I554*H554,2)</f>
        <v>0</v>
      </c>
      <c r="BL554" s="17" t="s">
        <v>250</v>
      </c>
      <c r="BM554" s="231" t="s">
        <v>899</v>
      </c>
    </row>
    <row r="555" s="13" customFormat="1">
      <c r="A555" s="13"/>
      <c r="B555" s="233"/>
      <c r="C555" s="234"/>
      <c r="D555" s="235" t="s">
        <v>172</v>
      </c>
      <c r="E555" s="236" t="s">
        <v>1</v>
      </c>
      <c r="F555" s="237" t="s">
        <v>860</v>
      </c>
      <c r="G555" s="234"/>
      <c r="H555" s="238">
        <v>322.98500000000001</v>
      </c>
      <c r="I555" s="239"/>
      <c r="J555" s="234"/>
      <c r="K555" s="234"/>
      <c r="L555" s="240"/>
      <c r="M555" s="241"/>
      <c r="N555" s="242"/>
      <c r="O555" s="242"/>
      <c r="P555" s="242"/>
      <c r="Q555" s="242"/>
      <c r="R555" s="242"/>
      <c r="S555" s="242"/>
      <c r="T555" s="24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4" t="s">
        <v>172</v>
      </c>
      <c r="AU555" s="244" t="s">
        <v>87</v>
      </c>
      <c r="AV555" s="13" t="s">
        <v>87</v>
      </c>
      <c r="AW555" s="13" t="s">
        <v>34</v>
      </c>
      <c r="AX555" s="13" t="s">
        <v>77</v>
      </c>
      <c r="AY555" s="244" t="s">
        <v>156</v>
      </c>
    </row>
    <row r="556" s="13" customFormat="1">
      <c r="A556" s="13"/>
      <c r="B556" s="233"/>
      <c r="C556" s="234"/>
      <c r="D556" s="235" t="s">
        <v>172</v>
      </c>
      <c r="E556" s="236" t="s">
        <v>1</v>
      </c>
      <c r="F556" s="237" t="s">
        <v>861</v>
      </c>
      <c r="G556" s="234"/>
      <c r="H556" s="238">
        <v>155.25</v>
      </c>
      <c r="I556" s="239"/>
      <c r="J556" s="234"/>
      <c r="K556" s="234"/>
      <c r="L556" s="240"/>
      <c r="M556" s="241"/>
      <c r="N556" s="242"/>
      <c r="O556" s="242"/>
      <c r="P556" s="242"/>
      <c r="Q556" s="242"/>
      <c r="R556" s="242"/>
      <c r="S556" s="242"/>
      <c r="T556" s="24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4" t="s">
        <v>172</v>
      </c>
      <c r="AU556" s="244" t="s">
        <v>87</v>
      </c>
      <c r="AV556" s="13" t="s">
        <v>87</v>
      </c>
      <c r="AW556" s="13" t="s">
        <v>34</v>
      </c>
      <c r="AX556" s="13" t="s">
        <v>77</v>
      </c>
      <c r="AY556" s="244" t="s">
        <v>156</v>
      </c>
    </row>
    <row r="557" s="13" customFormat="1">
      <c r="A557" s="13"/>
      <c r="B557" s="233"/>
      <c r="C557" s="234"/>
      <c r="D557" s="235" t="s">
        <v>172</v>
      </c>
      <c r="E557" s="236" t="s">
        <v>1</v>
      </c>
      <c r="F557" s="237" t="s">
        <v>900</v>
      </c>
      <c r="G557" s="234"/>
      <c r="H557" s="238">
        <v>99.016000000000005</v>
      </c>
      <c r="I557" s="239"/>
      <c r="J557" s="234"/>
      <c r="K557" s="234"/>
      <c r="L557" s="240"/>
      <c r="M557" s="241"/>
      <c r="N557" s="242"/>
      <c r="O557" s="242"/>
      <c r="P557" s="242"/>
      <c r="Q557" s="242"/>
      <c r="R557" s="242"/>
      <c r="S557" s="242"/>
      <c r="T557" s="24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4" t="s">
        <v>172</v>
      </c>
      <c r="AU557" s="244" t="s">
        <v>87</v>
      </c>
      <c r="AV557" s="13" t="s">
        <v>87</v>
      </c>
      <c r="AW557" s="13" t="s">
        <v>34</v>
      </c>
      <c r="AX557" s="13" t="s">
        <v>77</v>
      </c>
      <c r="AY557" s="244" t="s">
        <v>156</v>
      </c>
    </row>
    <row r="558" s="13" customFormat="1">
      <c r="A558" s="13"/>
      <c r="B558" s="233"/>
      <c r="C558" s="234"/>
      <c r="D558" s="235" t="s">
        <v>172</v>
      </c>
      <c r="E558" s="234"/>
      <c r="F558" s="237" t="s">
        <v>901</v>
      </c>
      <c r="G558" s="234"/>
      <c r="H558" s="238">
        <v>672.78599999999994</v>
      </c>
      <c r="I558" s="239"/>
      <c r="J558" s="234"/>
      <c r="K558" s="234"/>
      <c r="L558" s="240"/>
      <c r="M558" s="241"/>
      <c r="N558" s="242"/>
      <c r="O558" s="242"/>
      <c r="P558" s="242"/>
      <c r="Q558" s="242"/>
      <c r="R558" s="242"/>
      <c r="S558" s="242"/>
      <c r="T558" s="24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4" t="s">
        <v>172</v>
      </c>
      <c r="AU558" s="244" t="s">
        <v>87</v>
      </c>
      <c r="AV558" s="13" t="s">
        <v>87</v>
      </c>
      <c r="AW558" s="13" t="s">
        <v>4</v>
      </c>
      <c r="AX558" s="13" t="s">
        <v>85</v>
      </c>
      <c r="AY558" s="244" t="s">
        <v>156</v>
      </c>
    </row>
    <row r="559" s="2" customFormat="1" ht="33" customHeight="1">
      <c r="A559" s="38"/>
      <c r="B559" s="39"/>
      <c r="C559" s="219" t="s">
        <v>902</v>
      </c>
      <c r="D559" s="219" t="s">
        <v>158</v>
      </c>
      <c r="E559" s="220" t="s">
        <v>903</v>
      </c>
      <c r="F559" s="221" t="s">
        <v>904</v>
      </c>
      <c r="G559" s="222" t="s">
        <v>170</v>
      </c>
      <c r="H559" s="223">
        <v>577.25099999999998</v>
      </c>
      <c r="I559" s="224"/>
      <c r="J559" s="225">
        <f>ROUND(I559*H559,2)</f>
        <v>0</v>
      </c>
      <c r="K559" s="226"/>
      <c r="L559" s="44"/>
      <c r="M559" s="227" t="s">
        <v>1</v>
      </c>
      <c r="N559" s="228" t="s">
        <v>42</v>
      </c>
      <c r="O559" s="91"/>
      <c r="P559" s="229">
        <f>O559*H559</f>
        <v>0</v>
      </c>
      <c r="Q559" s="229">
        <v>0</v>
      </c>
      <c r="R559" s="229">
        <f>Q559*H559</f>
        <v>0</v>
      </c>
      <c r="S559" s="229">
        <v>0</v>
      </c>
      <c r="T559" s="230">
        <f>S559*H559</f>
        <v>0</v>
      </c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R559" s="231" t="s">
        <v>250</v>
      </c>
      <c r="AT559" s="231" t="s">
        <v>158</v>
      </c>
      <c r="AU559" s="231" t="s">
        <v>87</v>
      </c>
      <c r="AY559" s="17" t="s">
        <v>156</v>
      </c>
      <c r="BE559" s="232">
        <f>IF(N559="základní",J559,0)</f>
        <v>0</v>
      </c>
      <c r="BF559" s="232">
        <f>IF(N559="snížená",J559,0)</f>
        <v>0</v>
      </c>
      <c r="BG559" s="232">
        <f>IF(N559="zákl. přenesená",J559,0)</f>
        <v>0</v>
      </c>
      <c r="BH559" s="232">
        <f>IF(N559="sníž. přenesená",J559,0)</f>
        <v>0</v>
      </c>
      <c r="BI559" s="232">
        <f>IF(N559="nulová",J559,0)</f>
        <v>0</v>
      </c>
      <c r="BJ559" s="17" t="s">
        <v>85</v>
      </c>
      <c r="BK559" s="232">
        <f>ROUND(I559*H559,2)</f>
        <v>0</v>
      </c>
      <c r="BL559" s="17" t="s">
        <v>250</v>
      </c>
      <c r="BM559" s="231" t="s">
        <v>905</v>
      </c>
    </row>
    <row r="560" s="13" customFormat="1">
      <c r="A560" s="13"/>
      <c r="B560" s="233"/>
      <c r="C560" s="234"/>
      <c r="D560" s="235" t="s">
        <v>172</v>
      </c>
      <c r="E560" s="236" t="s">
        <v>1</v>
      </c>
      <c r="F560" s="237" t="s">
        <v>860</v>
      </c>
      <c r="G560" s="234"/>
      <c r="H560" s="238">
        <v>322.98500000000001</v>
      </c>
      <c r="I560" s="239"/>
      <c r="J560" s="234"/>
      <c r="K560" s="234"/>
      <c r="L560" s="240"/>
      <c r="M560" s="241"/>
      <c r="N560" s="242"/>
      <c r="O560" s="242"/>
      <c r="P560" s="242"/>
      <c r="Q560" s="242"/>
      <c r="R560" s="242"/>
      <c r="S560" s="242"/>
      <c r="T560" s="24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4" t="s">
        <v>172</v>
      </c>
      <c r="AU560" s="244" t="s">
        <v>87</v>
      </c>
      <c r="AV560" s="13" t="s">
        <v>87</v>
      </c>
      <c r="AW560" s="13" t="s">
        <v>34</v>
      </c>
      <c r="AX560" s="13" t="s">
        <v>77</v>
      </c>
      <c r="AY560" s="244" t="s">
        <v>156</v>
      </c>
    </row>
    <row r="561" s="13" customFormat="1">
      <c r="A561" s="13"/>
      <c r="B561" s="233"/>
      <c r="C561" s="234"/>
      <c r="D561" s="235" t="s">
        <v>172</v>
      </c>
      <c r="E561" s="236" t="s">
        <v>1</v>
      </c>
      <c r="F561" s="237" t="s">
        <v>861</v>
      </c>
      <c r="G561" s="234"/>
      <c r="H561" s="238">
        <v>155.25</v>
      </c>
      <c r="I561" s="239"/>
      <c r="J561" s="234"/>
      <c r="K561" s="234"/>
      <c r="L561" s="240"/>
      <c r="M561" s="241"/>
      <c r="N561" s="242"/>
      <c r="O561" s="242"/>
      <c r="P561" s="242"/>
      <c r="Q561" s="242"/>
      <c r="R561" s="242"/>
      <c r="S561" s="242"/>
      <c r="T561" s="24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4" t="s">
        <v>172</v>
      </c>
      <c r="AU561" s="244" t="s">
        <v>87</v>
      </c>
      <c r="AV561" s="13" t="s">
        <v>87</v>
      </c>
      <c r="AW561" s="13" t="s">
        <v>34</v>
      </c>
      <c r="AX561" s="13" t="s">
        <v>77</v>
      </c>
      <c r="AY561" s="244" t="s">
        <v>156</v>
      </c>
    </row>
    <row r="562" s="13" customFormat="1">
      <c r="A562" s="13"/>
      <c r="B562" s="233"/>
      <c r="C562" s="234"/>
      <c r="D562" s="235" t="s">
        <v>172</v>
      </c>
      <c r="E562" s="236" t="s">
        <v>1</v>
      </c>
      <c r="F562" s="237" t="s">
        <v>900</v>
      </c>
      <c r="G562" s="234"/>
      <c r="H562" s="238">
        <v>99.016000000000005</v>
      </c>
      <c r="I562" s="239"/>
      <c r="J562" s="234"/>
      <c r="K562" s="234"/>
      <c r="L562" s="240"/>
      <c r="M562" s="241"/>
      <c r="N562" s="242"/>
      <c r="O562" s="242"/>
      <c r="P562" s="242"/>
      <c r="Q562" s="242"/>
      <c r="R562" s="242"/>
      <c r="S562" s="242"/>
      <c r="T562" s="24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4" t="s">
        <v>172</v>
      </c>
      <c r="AU562" s="244" t="s">
        <v>87</v>
      </c>
      <c r="AV562" s="13" t="s">
        <v>87</v>
      </c>
      <c r="AW562" s="13" t="s">
        <v>34</v>
      </c>
      <c r="AX562" s="13" t="s">
        <v>77</v>
      </c>
      <c r="AY562" s="244" t="s">
        <v>156</v>
      </c>
    </row>
    <row r="563" s="2" customFormat="1" ht="16.5" customHeight="1">
      <c r="A563" s="38"/>
      <c r="B563" s="39"/>
      <c r="C563" s="255" t="s">
        <v>906</v>
      </c>
      <c r="D563" s="255" t="s">
        <v>332</v>
      </c>
      <c r="E563" s="256" t="s">
        <v>907</v>
      </c>
      <c r="F563" s="257" t="s">
        <v>908</v>
      </c>
      <c r="G563" s="258" t="s">
        <v>170</v>
      </c>
      <c r="H563" s="259">
        <v>666.72500000000002</v>
      </c>
      <c r="I563" s="260"/>
      <c r="J563" s="261">
        <f>ROUND(I563*H563,2)</f>
        <v>0</v>
      </c>
      <c r="K563" s="262"/>
      <c r="L563" s="263"/>
      <c r="M563" s="264" t="s">
        <v>1</v>
      </c>
      <c r="N563" s="265" t="s">
        <v>42</v>
      </c>
      <c r="O563" s="91"/>
      <c r="P563" s="229">
        <f>O563*H563</f>
        <v>0</v>
      </c>
      <c r="Q563" s="229">
        <v>0.00025000000000000001</v>
      </c>
      <c r="R563" s="229">
        <f>Q563*H563</f>
        <v>0.16668125</v>
      </c>
      <c r="S563" s="229">
        <v>0</v>
      </c>
      <c r="T563" s="230">
        <f>S563*H563</f>
        <v>0</v>
      </c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R563" s="231" t="s">
        <v>326</v>
      </c>
      <c r="AT563" s="231" t="s">
        <v>332</v>
      </c>
      <c r="AU563" s="231" t="s">
        <v>87</v>
      </c>
      <c r="AY563" s="17" t="s">
        <v>156</v>
      </c>
      <c r="BE563" s="232">
        <f>IF(N563="základní",J563,0)</f>
        <v>0</v>
      </c>
      <c r="BF563" s="232">
        <f>IF(N563="snížená",J563,0)</f>
        <v>0</v>
      </c>
      <c r="BG563" s="232">
        <f>IF(N563="zákl. přenesená",J563,0)</f>
        <v>0</v>
      </c>
      <c r="BH563" s="232">
        <f>IF(N563="sníž. přenesená",J563,0)</f>
        <v>0</v>
      </c>
      <c r="BI563" s="232">
        <f>IF(N563="nulová",J563,0)</f>
        <v>0</v>
      </c>
      <c r="BJ563" s="17" t="s">
        <v>85</v>
      </c>
      <c r="BK563" s="232">
        <f>ROUND(I563*H563,2)</f>
        <v>0</v>
      </c>
      <c r="BL563" s="17" t="s">
        <v>250</v>
      </c>
      <c r="BM563" s="231" t="s">
        <v>909</v>
      </c>
    </row>
    <row r="564" s="13" customFormat="1">
      <c r="A564" s="13"/>
      <c r="B564" s="233"/>
      <c r="C564" s="234"/>
      <c r="D564" s="235" t="s">
        <v>172</v>
      </c>
      <c r="E564" s="234"/>
      <c r="F564" s="237" t="s">
        <v>910</v>
      </c>
      <c r="G564" s="234"/>
      <c r="H564" s="238">
        <v>666.72500000000002</v>
      </c>
      <c r="I564" s="239"/>
      <c r="J564" s="234"/>
      <c r="K564" s="234"/>
      <c r="L564" s="240"/>
      <c r="M564" s="241"/>
      <c r="N564" s="242"/>
      <c r="O564" s="242"/>
      <c r="P564" s="242"/>
      <c r="Q564" s="242"/>
      <c r="R564" s="242"/>
      <c r="S564" s="242"/>
      <c r="T564" s="24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4" t="s">
        <v>172</v>
      </c>
      <c r="AU564" s="244" t="s">
        <v>87</v>
      </c>
      <c r="AV564" s="13" t="s">
        <v>87</v>
      </c>
      <c r="AW564" s="13" t="s">
        <v>4</v>
      </c>
      <c r="AX564" s="13" t="s">
        <v>85</v>
      </c>
      <c r="AY564" s="244" t="s">
        <v>156</v>
      </c>
    </row>
    <row r="565" s="2" customFormat="1" ht="49.05" customHeight="1">
      <c r="A565" s="38"/>
      <c r="B565" s="39"/>
      <c r="C565" s="219" t="s">
        <v>911</v>
      </c>
      <c r="D565" s="219" t="s">
        <v>158</v>
      </c>
      <c r="E565" s="220" t="s">
        <v>912</v>
      </c>
      <c r="F565" s="221" t="s">
        <v>913</v>
      </c>
      <c r="G565" s="222" t="s">
        <v>216</v>
      </c>
      <c r="H565" s="223">
        <v>5.5229999999999997</v>
      </c>
      <c r="I565" s="224"/>
      <c r="J565" s="225">
        <f>ROUND(I565*H565,2)</f>
        <v>0</v>
      </c>
      <c r="K565" s="226"/>
      <c r="L565" s="44"/>
      <c r="M565" s="227" t="s">
        <v>1</v>
      </c>
      <c r="N565" s="228" t="s">
        <v>42</v>
      </c>
      <c r="O565" s="91"/>
      <c r="P565" s="229">
        <f>O565*H565</f>
        <v>0</v>
      </c>
      <c r="Q565" s="229">
        <v>0</v>
      </c>
      <c r="R565" s="229">
        <f>Q565*H565</f>
        <v>0</v>
      </c>
      <c r="S565" s="229">
        <v>0</v>
      </c>
      <c r="T565" s="230">
        <f>S565*H565</f>
        <v>0</v>
      </c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R565" s="231" t="s">
        <v>250</v>
      </c>
      <c r="AT565" s="231" t="s">
        <v>158</v>
      </c>
      <c r="AU565" s="231" t="s">
        <v>87</v>
      </c>
      <c r="AY565" s="17" t="s">
        <v>156</v>
      </c>
      <c r="BE565" s="232">
        <f>IF(N565="základní",J565,0)</f>
        <v>0</v>
      </c>
      <c r="BF565" s="232">
        <f>IF(N565="snížená",J565,0)</f>
        <v>0</v>
      </c>
      <c r="BG565" s="232">
        <f>IF(N565="zákl. přenesená",J565,0)</f>
        <v>0</v>
      </c>
      <c r="BH565" s="232">
        <f>IF(N565="sníž. přenesená",J565,0)</f>
        <v>0</v>
      </c>
      <c r="BI565" s="232">
        <f>IF(N565="nulová",J565,0)</f>
        <v>0</v>
      </c>
      <c r="BJ565" s="17" t="s">
        <v>85</v>
      </c>
      <c r="BK565" s="232">
        <f>ROUND(I565*H565,2)</f>
        <v>0</v>
      </c>
      <c r="BL565" s="17" t="s">
        <v>250</v>
      </c>
      <c r="BM565" s="231" t="s">
        <v>914</v>
      </c>
    </row>
    <row r="566" s="12" customFormat="1" ht="22.8" customHeight="1">
      <c r="A566" s="12"/>
      <c r="B566" s="203"/>
      <c r="C566" s="204"/>
      <c r="D566" s="205" t="s">
        <v>76</v>
      </c>
      <c r="E566" s="217" t="s">
        <v>915</v>
      </c>
      <c r="F566" s="217" t="s">
        <v>916</v>
      </c>
      <c r="G566" s="204"/>
      <c r="H566" s="204"/>
      <c r="I566" s="207"/>
      <c r="J566" s="218">
        <f>BK566</f>
        <v>0</v>
      </c>
      <c r="K566" s="204"/>
      <c r="L566" s="209"/>
      <c r="M566" s="210"/>
      <c r="N566" s="211"/>
      <c r="O566" s="211"/>
      <c r="P566" s="212">
        <f>SUM(P567:P605)</f>
        <v>0</v>
      </c>
      <c r="Q566" s="211"/>
      <c r="R566" s="212">
        <f>SUM(R567:R605)</f>
        <v>7.1536753400000004</v>
      </c>
      <c r="S566" s="211"/>
      <c r="T566" s="213">
        <f>SUM(T567:T605)</f>
        <v>0</v>
      </c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R566" s="214" t="s">
        <v>87</v>
      </c>
      <c r="AT566" s="215" t="s">
        <v>76</v>
      </c>
      <c r="AU566" s="215" t="s">
        <v>85</v>
      </c>
      <c r="AY566" s="214" t="s">
        <v>156</v>
      </c>
      <c r="BK566" s="216">
        <f>SUM(BK567:BK605)</f>
        <v>0</v>
      </c>
    </row>
    <row r="567" s="2" customFormat="1" ht="37.8" customHeight="1">
      <c r="A567" s="38"/>
      <c r="B567" s="39"/>
      <c r="C567" s="219" t="s">
        <v>917</v>
      </c>
      <c r="D567" s="219" t="s">
        <v>158</v>
      </c>
      <c r="E567" s="220" t="s">
        <v>918</v>
      </c>
      <c r="F567" s="221" t="s">
        <v>919</v>
      </c>
      <c r="G567" s="222" t="s">
        <v>170</v>
      </c>
      <c r="H567" s="223">
        <v>426</v>
      </c>
      <c r="I567" s="224"/>
      <c r="J567" s="225">
        <f>ROUND(I567*H567,2)</f>
        <v>0</v>
      </c>
      <c r="K567" s="226"/>
      <c r="L567" s="44"/>
      <c r="M567" s="227" t="s">
        <v>1</v>
      </c>
      <c r="N567" s="228" t="s">
        <v>42</v>
      </c>
      <c r="O567" s="91"/>
      <c r="P567" s="229">
        <f>O567*H567</f>
        <v>0</v>
      </c>
      <c r="Q567" s="229">
        <v>0</v>
      </c>
      <c r="R567" s="229">
        <f>Q567*H567</f>
        <v>0</v>
      </c>
      <c r="S567" s="229">
        <v>0</v>
      </c>
      <c r="T567" s="230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31" t="s">
        <v>250</v>
      </c>
      <c r="AT567" s="231" t="s">
        <v>158</v>
      </c>
      <c r="AU567" s="231" t="s">
        <v>87</v>
      </c>
      <c r="AY567" s="17" t="s">
        <v>156</v>
      </c>
      <c r="BE567" s="232">
        <f>IF(N567="základní",J567,0)</f>
        <v>0</v>
      </c>
      <c r="BF567" s="232">
        <f>IF(N567="snížená",J567,0)</f>
        <v>0</v>
      </c>
      <c r="BG567" s="232">
        <f>IF(N567="zákl. přenesená",J567,0)</f>
        <v>0</v>
      </c>
      <c r="BH567" s="232">
        <f>IF(N567="sníž. přenesená",J567,0)</f>
        <v>0</v>
      </c>
      <c r="BI567" s="232">
        <f>IF(N567="nulová",J567,0)</f>
        <v>0</v>
      </c>
      <c r="BJ567" s="17" t="s">
        <v>85</v>
      </c>
      <c r="BK567" s="232">
        <f>ROUND(I567*H567,2)</f>
        <v>0</v>
      </c>
      <c r="BL567" s="17" t="s">
        <v>250</v>
      </c>
      <c r="BM567" s="231" t="s">
        <v>920</v>
      </c>
    </row>
    <row r="568" s="13" customFormat="1">
      <c r="A568" s="13"/>
      <c r="B568" s="233"/>
      <c r="C568" s="234"/>
      <c r="D568" s="235" t="s">
        <v>172</v>
      </c>
      <c r="E568" s="236" t="s">
        <v>1</v>
      </c>
      <c r="F568" s="237" t="s">
        <v>637</v>
      </c>
      <c r="G568" s="234"/>
      <c r="H568" s="238">
        <v>131</v>
      </c>
      <c r="I568" s="239"/>
      <c r="J568" s="234"/>
      <c r="K568" s="234"/>
      <c r="L568" s="240"/>
      <c r="M568" s="241"/>
      <c r="N568" s="242"/>
      <c r="O568" s="242"/>
      <c r="P568" s="242"/>
      <c r="Q568" s="242"/>
      <c r="R568" s="242"/>
      <c r="S568" s="242"/>
      <c r="T568" s="24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4" t="s">
        <v>172</v>
      </c>
      <c r="AU568" s="244" t="s">
        <v>87</v>
      </c>
      <c r="AV568" s="13" t="s">
        <v>87</v>
      </c>
      <c r="AW568" s="13" t="s">
        <v>34</v>
      </c>
      <c r="AX568" s="13" t="s">
        <v>77</v>
      </c>
      <c r="AY568" s="244" t="s">
        <v>156</v>
      </c>
    </row>
    <row r="569" s="13" customFormat="1">
      <c r="A569" s="13"/>
      <c r="B569" s="233"/>
      <c r="C569" s="234"/>
      <c r="D569" s="235" t="s">
        <v>172</v>
      </c>
      <c r="E569" s="236" t="s">
        <v>1</v>
      </c>
      <c r="F569" s="237" t="s">
        <v>638</v>
      </c>
      <c r="G569" s="234"/>
      <c r="H569" s="238">
        <v>295</v>
      </c>
      <c r="I569" s="239"/>
      <c r="J569" s="234"/>
      <c r="K569" s="234"/>
      <c r="L569" s="240"/>
      <c r="M569" s="241"/>
      <c r="N569" s="242"/>
      <c r="O569" s="242"/>
      <c r="P569" s="242"/>
      <c r="Q569" s="242"/>
      <c r="R569" s="242"/>
      <c r="S569" s="242"/>
      <c r="T569" s="24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4" t="s">
        <v>172</v>
      </c>
      <c r="AU569" s="244" t="s">
        <v>87</v>
      </c>
      <c r="AV569" s="13" t="s">
        <v>87</v>
      </c>
      <c r="AW569" s="13" t="s">
        <v>34</v>
      </c>
      <c r="AX569" s="13" t="s">
        <v>77</v>
      </c>
      <c r="AY569" s="244" t="s">
        <v>156</v>
      </c>
    </row>
    <row r="570" s="2" customFormat="1" ht="24.15" customHeight="1">
      <c r="A570" s="38"/>
      <c r="B570" s="39"/>
      <c r="C570" s="255" t="s">
        <v>921</v>
      </c>
      <c r="D570" s="255" t="s">
        <v>332</v>
      </c>
      <c r="E570" s="256" t="s">
        <v>922</v>
      </c>
      <c r="F570" s="257" t="s">
        <v>923</v>
      </c>
      <c r="G570" s="258" t="s">
        <v>170</v>
      </c>
      <c r="H570" s="259">
        <v>295</v>
      </c>
      <c r="I570" s="260"/>
      <c r="J570" s="261">
        <f>ROUND(I570*H570,2)</f>
        <v>0</v>
      </c>
      <c r="K570" s="262"/>
      <c r="L570" s="263"/>
      <c r="M570" s="264" t="s">
        <v>1</v>
      </c>
      <c r="N570" s="265" t="s">
        <v>42</v>
      </c>
      <c r="O570" s="91"/>
      <c r="P570" s="229">
        <f>O570*H570</f>
        <v>0</v>
      </c>
      <c r="Q570" s="229">
        <v>0.0035000000000000001</v>
      </c>
      <c r="R570" s="229">
        <f>Q570*H570</f>
        <v>1.0325</v>
      </c>
      <c r="S570" s="229">
        <v>0</v>
      </c>
      <c r="T570" s="230">
        <f>S570*H570</f>
        <v>0</v>
      </c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R570" s="231" t="s">
        <v>326</v>
      </c>
      <c r="AT570" s="231" t="s">
        <v>332</v>
      </c>
      <c r="AU570" s="231" t="s">
        <v>87</v>
      </c>
      <c r="AY570" s="17" t="s">
        <v>156</v>
      </c>
      <c r="BE570" s="232">
        <f>IF(N570="základní",J570,0)</f>
        <v>0</v>
      </c>
      <c r="BF570" s="232">
        <f>IF(N570="snížená",J570,0)</f>
        <v>0</v>
      </c>
      <c r="BG570" s="232">
        <f>IF(N570="zákl. přenesená",J570,0)</f>
        <v>0</v>
      </c>
      <c r="BH570" s="232">
        <f>IF(N570="sníž. přenesená",J570,0)</f>
        <v>0</v>
      </c>
      <c r="BI570" s="232">
        <f>IF(N570="nulová",J570,0)</f>
        <v>0</v>
      </c>
      <c r="BJ570" s="17" t="s">
        <v>85</v>
      </c>
      <c r="BK570" s="232">
        <f>ROUND(I570*H570,2)</f>
        <v>0</v>
      </c>
      <c r="BL570" s="17" t="s">
        <v>250</v>
      </c>
      <c r="BM570" s="231" t="s">
        <v>924</v>
      </c>
    </row>
    <row r="571" s="13" customFormat="1">
      <c r="A571" s="13"/>
      <c r="B571" s="233"/>
      <c r="C571" s="234"/>
      <c r="D571" s="235" t="s">
        <v>172</v>
      </c>
      <c r="E571" s="236" t="s">
        <v>1</v>
      </c>
      <c r="F571" s="237" t="s">
        <v>638</v>
      </c>
      <c r="G571" s="234"/>
      <c r="H571" s="238">
        <v>295</v>
      </c>
      <c r="I571" s="239"/>
      <c r="J571" s="234"/>
      <c r="K571" s="234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172</v>
      </c>
      <c r="AU571" s="244" t="s">
        <v>87</v>
      </c>
      <c r="AV571" s="13" t="s">
        <v>87</v>
      </c>
      <c r="AW571" s="13" t="s">
        <v>34</v>
      </c>
      <c r="AX571" s="13" t="s">
        <v>77</v>
      </c>
      <c r="AY571" s="244" t="s">
        <v>156</v>
      </c>
    </row>
    <row r="572" s="2" customFormat="1" ht="24.15" customHeight="1">
      <c r="A572" s="38"/>
      <c r="B572" s="39"/>
      <c r="C572" s="255" t="s">
        <v>925</v>
      </c>
      <c r="D572" s="255" t="s">
        <v>332</v>
      </c>
      <c r="E572" s="256" t="s">
        <v>926</v>
      </c>
      <c r="F572" s="257" t="s">
        <v>927</v>
      </c>
      <c r="G572" s="258" t="s">
        <v>170</v>
      </c>
      <c r="H572" s="259">
        <v>139.40000000000001</v>
      </c>
      <c r="I572" s="260"/>
      <c r="J572" s="261">
        <f>ROUND(I572*H572,2)</f>
        <v>0</v>
      </c>
      <c r="K572" s="262"/>
      <c r="L572" s="263"/>
      <c r="M572" s="264" t="s">
        <v>1</v>
      </c>
      <c r="N572" s="265" t="s">
        <v>42</v>
      </c>
      <c r="O572" s="91"/>
      <c r="P572" s="229">
        <f>O572*H572</f>
        <v>0</v>
      </c>
      <c r="Q572" s="229">
        <v>0.0014</v>
      </c>
      <c r="R572" s="229">
        <f>Q572*H572</f>
        <v>0.19516</v>
      </c>
      <c r="S572" s="229">
        <v>0</v>
      </c>
      <c r="T572" s="230">
        <f>S572*H572</f>
        <v>0</v>
      </c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R572" s="231" t="s">
        <v>326</v>
      </c>
      <c r="AT572" s="231" t="s">
        <v>332</v>
      </c>
      <c r="AU572" s="231" t="s">
        <v>87</v>
      </c>
      <c r="AY572" s="17" t="s">
        <v>156</v>
      </c>
      <c r="BE572" s="232">
        <f>IF(N572="základní",J572,0)</f>
        <v>0</v>
      </c>
      <c r="BF572" s="232">
        <f>IF(N572="snížená",J572,0)</f>
        <v>0</v>
      </c>
      <c r="BG572" s="232">
        <f>IF(N572="zákl. přenesená",J572,0)</f>
        <v>0</v>
      </c>
      <c r="BH572" s="232">
        <f>IF(N572="sníž. přenesená",J572,0)</f>
        <v>0</v>
      </c>
      <c r="BI572" s="232">
        <f>IF(N572="nulová",J572,0)</f>
        <v>0</v>
      </c>
      <c r="BJ572" s="17" t="s">
        <v>85</v>
      </c>
      <c r="BK572" s="232">
        <f>ROUND(I572*H572,2)</f>
        <v>0</v>
      </c>
      <c r="BL572" s="17" t="s">
        <v>250</v>
      </c>
      <c r="BM572" s="231" t="s">
        <v>928</v>
      </c>
    </row>
    <row r="573" s="13" customFormat="1">
      <c r="A573" s="13"/>
      <c r="B573" s="233"/>
      <c r="C573" s="234"/>
      <c r="D573" s="235" t="s">
        <v>172</v>
      </c>
      <c r="E573" s="236" t="s">
        <v>1</v>
      </c>
      <c r="F573" s="237" t="s">
        <v>639</v>
      </c>
      <c r="G573" s="234"/>
      <c r="H573" s="238">
        <v>31.699999999999999</v>
      </c>
      <c r="I573" s="239"/>
      <c r="J573" s="234"/>
      <c r="K573" s="234"/>
      <c r="L573" s="240"/>
      <c r="M573" s="241"/>
      <c r="N573" s="242"/>
      <c r="O573" s="242"/>
      <c r="P573" s="242"/>
      <c r="Q573" s="242"/>
      <c r="R573" s="242"/>
      <c r="S573" s="242"/>
      <c r="T573" s="24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4" t="s">
        <v>172</v>
      </c>
      <c r="AU573" s="244" t="s">
        <v>87</v>
      </c>
      <c r="AV573" s="13" t="s">
        <v>87</v>
      </c>
      <c r="AW573" s="13" t="s">
        <v>34</v>
      </c>
      <c r="AX573" s="13" t="s">
        <v>77</v>
      </c>
      <c r="AY573" s="244" t="s">
        <v>156</v>
      </c>
    </row>
    <row r="574" s="13" customFormat="1">
      <c r="A574" s="13"/>
      <c r="B574" s="233"/>
      <c r="C574" s="234"/>
      <c r="D574" s="235" t="s">
        <v>172</v>
      </c>
      <c r="E574" s="236" t="s">
        <v>1</v>
      </c>
      <c r="F574" s="237" t="s">
        <v>640</v>
      </c>
      <c r="G574" s="234"/>
      <c r="H574" s="238">
        <v>107.7</v>
      </c>
      <c r="I574" s="239"/>
      <c r="J574" s="234"/>
      <c r="K574" s="234"/>
      <c r="L574" s="240"/>
      <c r="M574" s="241"/>
      <c r="N574" s="242"/>
      <c r="O574" s="242"/>
      <c r="P574" s="242"/>
      <c r="Q574" s="242"/>
      <c r="R574" s="242"/>
      <c r="S574" s="242"/>
      <c r="T574" s="24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4" t="s">
        <v>172</v>
      </c>
      <c r="AU574" s="244" t="s">
        <v>87</v>
      </c>
      <c r="AV574" s="13" t="s">
        <v>87</v>
      </c>
      <c r="AW574" s="13" t="s">
        <v>34</v>
      </c>
      <c r="AX574" s="13" t="s">
        <v>77</v>
      </c>
      <c r="AY574" s="244" t="s">
        <v>156</v>
      </c>
    </row>
    <row r="575" s="2" customFormat="1" ht="24.15" customHeight="1">
      <c r="A575" s="38"/>
      <c r="B575" s="39"/>
      <c r="C575" s="255" t="s">
        <v>929</v>
      </c>
      <c r="D575" s="255" t="s">
        <v>332</v>
      </c>
      <c r="E575" s="256" t="s">
        <v>930</v>
      </c>
      <c r="F575" s="257" t="s">
        <v>931</v>
      </c>
      <c r="G575" s="258" t="s">
        <v>170</v>
      </c>
      <c r="H575" s="259">
        <v>139.40000000000001</v>
      </c>
      <c r="I575" s="260"/>
      <c r="J575" s="261">
        <f>ROUND(I575*H575,2)</f>
        <v>0</v>
      </c>
      <c r="K575" s="262"/>
      <c r="L575" s="263"/>
      <c r="M575" s="264" t="s">
        <v>1</v>
      </c>
      <c r="N575" s="265" t="s">
        <v>42</v>
      </c>
      <c r="O575" s="91"/>
      <c r="P575" s="229">
        <f>O575*H575</f>
        <v>0</v>
      </c>
      <c r="Q575" s="229">
        <v>0.00051999999999999995</v>
      </c>
      <c r="R575" s="229">
        <f>Q575*H575</f>
        <v>0.072487999999999997</v>
      </c>
      <c r="S575" s="229">
        <v>0</v>
      </c>
      <c r="T575" s="230">
        <f>S575*H575</f>
        <v>0</v>
      </c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R575" s="231" t="s">
        <v>326</v>
      </c>
      <c r="AT575" s="231" t="s">
        <v>332</v>
      </c>
      <c r="AU575" s="231" t="s">
        <v>87</v>
      </c>
      <c r="AY575" s="17" t="s">
        <v>156</v>
      </c>
      <c r="BE575" s="232">
        <f>IF(N575="základní",J575,0)</f>
        <v>0</v>
      </c>
      <c r="BF575" s="232">
        <f>IF(N575="snížená",J575,0)</f>
        <v>0</v>
      </c>
      <c r="BG575" s="232">
        <f>IF(N575="zákl. přenesená",J575,0)</f>
        <v>0</v>
      </c>
      <c r="BH575" s="232">
        <f>IF(N575="sníž. přenesená",J575,0)</f>
        <v>0</v>
      </c>
      <c r="BI575" s="232">
        <f>IF(N575="nulová",J575,0)</f>
        <v>0</v>
      </c>
      <c r="BJ575" s="17" t="s">
        <v>85</v>
      </c>
      <c r="BK575" s="232">
        <f>ROUND(I575*H575,2)</f>
        <v>0</v>
      </c>
      <c r="BL575" s="17" t="s">
        <v>250</v>
      </c>
      <c r="BM575" s="231" t="s">
        <v>932</v>
      </c>
    </row>
    <row r="576" s="13" customFormat="1">
      <c r="A576" s="13"/>
      <c r="B576" s="233"/>
      <c r="C576" s="234"/>
      <c r="D576" s="235" t="s">
        <v>172</v>
      </c>
      <c r="E576" s="236" t="s">
        <v>1</v>
      </c>
      <c r="F576" s="237" t="s">
        <v>639</v>
      </c>
      <c r="G576" s="234"/>
      <c r="H576" s="238">
        <v>31.699999999999999</v>
      </c>
      <c r="I576" s="239"/>
      <c r="J576" s="234"/>
      <c r="K576" s="234"/>
      <c r="L576" s="240"/>
      <c r="M576" s="241"/>
      <c r="N576" s="242"/>
      <c r="O576" s="242"/>
      <c r="P576" s="242"/>
      <c r="Q576" s="242"/>
      <c r="R576" s="242"/>
      <c r="S576" s="242"/>
      <c r="T576" s="24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4" t="s">
        <v>172</v>
      </c>
      <c r="AU576" s="244" t="s">
        <v>87</v>
      </c>
      <c r="AV576" s="13" t="s">
        <v>87</v>
      </c>
      <c r="AW576" s="13" t="s">
        <v>34</v>
      </c>
      <c r="AX576" s="13" t="s">
        <v>77</v>
      </c>
      <c r="AY576" s="244" t="s">
        <v>156</v>
      </c>
    </row>
    <row r="577" s="13" customFormat="1">
      <c r="A577" s="13"/>
      <c r="B577" s="233"/>
      <c r="C577" s="234"/>
      <c r="D577" s="235" t="s">
        <v>172</v>
      </c>
      <c r="E577" s="236" t="s">
        <v>1</v>
      </c>
      <c r="F577" s="237" t="s">
        <v>640</v>
      </c>
      <c r="G577" s="234"/>
      <c r="H577" s="238">
        <v>107.7</v>
      </c>
      <c r="I577" s="239"/>
      <c r="J577" s="234"/>
      <c r="K577" s="234"/>
      <c r="L577" s="240"/>
      <c r="M577" s="241"/>
      <c r="N577" s="242"/>
      <c r="O577" s="242"/>
      <c r="P577" s="242"/>
      <c r="Q577" s="242"/>
      <c r="R577" s="242"/>
      <c r="S577" s="242"/>
      <c r="T577" s="24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4" t="s">
        <v>172</v>
      </c>
      <c r="AU577" s="244" t="s">
        <v>87</v>
      </c>
      <c r="AV577" s="13" t="s">
        <v>87</v>
      </c>
      <c r="AW577" s="13" t="s">
        <v>34</v>
      </c>
      <c r="AX577" s="13" t="s">
        <v>77</v>
      </c>
      <c r="AY577" s="244" t="s">
        <v>156</v>
      </c>
    </row>
    <row r="578" s="2" customFormat="1" ht="24.15" customHeight="1">
      <c r="A578" s="38"/>
      <c r="B578" s="39"/>
      <c r="C578" s="255" t="s">
        <v>933</v>
      </c>
      <c r="D578" s="255" t="s">
        <v>332</v>
      </c>
      <c r="E578" s="256" t="s">
        <v>934</v>
      </c>
      <c r="F578" s="257" t="s">
        <v>935</v>
      </c>
      <c r="G578" s="258" t="s">
        <v>170</v>
      </c>
      <c r="H578" s="259">
        <v>137.55000000000001</v>
      </c>
      <c r="I578" s="260"/>
      <c r="J578" s="261">
        <f>ROUND(I578*H578,2)</f>
        <v>0</v>
      </c>
      <c r="K578" s="262"/>
      <c r="L578" s="263"/>
      <c r="M578" s="264" t="s">
        <v>1</v>
      </c>
      <c r="N578" s="265" t="s">
        <v>42</v>
      </c>
      <c r="O578" s="91"/>
      <c r="P578" s="229">
        <f>O578*H578</f>
        <v>0</v>
      </c>
      <c r="Q578" s="229">
        <v>0.0042500000000000003</v>
      </c>
      <c r="R578" s="229">
        <f>Q578*H578</f>
        <v>0.58458750000000004</v>
      </c>
      <c r="S578" s="229">
        <v>0</v>
      </c>
      <c r="T578" s="230">
        <f>S578*H578</f>
        <v>0</v>
      </c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R578" s="231" t="s">
        <v>326</v>
      </c>
      <c r="AT578" s="231" t="s">
        <v>332</v>
      </c>
      <c r="AU578" s="231" t="s">
        <v>87</v>
      </c>
      <c r="AY578" s="17" t="s">
        <v>156</v>
      </c>
      <c r="BE578" s="232">
        <f>IF(N578="základní",J578,0)</f>
        <v>0</v>
      </c>
      <c r="BF578" s="232">
        <f>IF(N578="snížená",J578,0)</f>
        <v>0</v>
      </c>
      <c r="BG578" s="232">
        <f>IF(N578="zákl. přenesená",J578,0)</f>
        <v>0</v>
      </c>
      <c r="BH578" s="232">
        <f>IF(N578="sníž. přenesená",J578,0)</f>
        <v>0</v>
      </c>
      <c r="BI578" s="232">
        <f>IF(N578="nulová",J578,0)</f>
        <v>0</v>
      </c>
      <c r="BJ578" s="17" t="s">
        <v>85</v>
      </c>
      <c r="BK578" s="232">
        <f>ROUND(I578*H578,2)</f>
        <v>0</v>
      </c>
      <c r="BL578" s="17" t="s">
        <v>250</v>
      </c>
      <c r="BM578" s="231" t="s">
        <v>936</v>
      </c>
    </row>
    <row r="579" s="13" customFormat="1">
      <c r="A579" s="13"/>
      <c r="B579" s="233"/>
      <c r="C579" s="234"/>
      <c r="D579" s="235" t="s">
        <v>172</v>
      </c>
      <c r="E579" s="236" t="s">
        <v>1</v>
      </c>
      <c r="F579" s="237" t="s">
        <v>637</v>
      </c>
      <c r="G579" s="234"/>
      <c r="H579" s="238">
        <v>131</v>
      </c>
      <c r="I579" s="239"/>
      <c r="J579" s="234"/>
      <c r="K579" s="234"/>
      <c r="L579" s="240"/>
      <c r="M579" s="241"/>
      <c r="N579" s="242"/>
      <c r="O579" s="242"/>
      <c r="P579" s="242"/>
      <c r="Q579" s="242"/>
      <c r="R579" s="242"/>
      <c r="S579" s="242"/>
      <c r="T579" s="24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4" t="s">
        <v>172</v>
      </c>
      <c r="AU579" s="244" t="s">
        <v>87</v>
      </c>
      <c r="AV579" s="13" t="s">
        <v>87</v>
      </c>
      <c r="AW579" s="13" t="s">
        <v>34</v>
      </c>
      <c r="AX579" s="13" t="s">
        <v>77</v>
      </c>
      <c r="AY579" s="244" t="s">
        <v>156</v>
      </c>
    </row>
    <row r="580" s="13" customFormat="1">
      <c r="A580" s="13"/>
      <c r="B580" s="233"/>
      <c r="C580" s="234"/>
      <c r="D580" s="235" t="s">
        <v>172</v>
      </c>
      <c r="E580" s="234"/>
      <c r="F580" s="237" t="s">
        <v>582</v>
      </c>
      <c r="G580" s="234"/>
      <c r="H580" s="238">
        <v>137.55000000000001</v>
      </c>
      <c r="I580" s="239"/>
      <c r="J580" s="234"/>
      <c r="K580" s="234"/>
      <c r="L580" s="240"/>
      <c r="M580" s="241"/>
      <c r="N580" s="242"/>
      <c r="O580" s="242"/>
      <c r="P580" s="242"/>
      <c r="Q580" s="242"/>
      <c r="R580" s="242"/>
      <c r="S580" s="242"/>
      <c r="T580" s="24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4" t="s">
        <v>172</v>
      </c>
      <c r="AU580" s="244" t="s">
        <v>87</v>
      </c>
      <c r="AV580" s="13" t="s">
        <v>87</v>
      </c>
      <c r="AW580" s="13" t="s">
        <v>4</v>
      </c>
      <c r="AX580" s="13" t="s">
        <v>85</v>
      </c>
      <c r="AY580" s="244" t="s">
        <v>156</v>
      </c>
    </row>
    <row r="581" s="2" customFormat="1" ht="37.8" customHeight="1">
      <c r="A581" s="38"/>
      <c r="B581" s="39"/>
      <c r="C581" s="219" t="s">
        <v>937</v>
      </c>
      <c r="D581" s="219" t="s">
        <v>158</v>
      </c>
      <c r="E581" s="220" t="s">
        <v>938</v>
      </c>
      <c r="F581" s="221" t="s">
        <v>939</v>
      </c>
      <c r="G581" s="222" t="s">
        <v>170</v>
      </c>
      <c r="H581" s="223">
        <v>139.40000000000001</v>
      </c>
      <c r="I581" s="224"/>
      <c r="J581" s="225">
        <f>ROUND(I581*H581,2)</f>
        <v>0</v>
      </c>
      <c r="K581" s="226"/>
      <c r="L581" s="44"/>
      <c r="M581" s="227" t="s">
        <v>1</v>
      </c>
      <c r="N581" s="228" t="s">
        <v>42</v>
      </c>
      <c r="O581" s="91"/>
      <c r="P581" s="229">
        <f>O581*H581</f>
        <v>0</v>
      </c>
      <c r="Q581" s="229">
        <v>0</v>
      </c>
      <c r="R581" s="229">
        <f>Q581*H581</f>
        <v>0</v>
      </c>
      <c r="S581" s="229">
        <v>0</v>
      </c>
      <c r="T581" s="230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31" t="s">
        <v>250</v>
      </c>
      <c r="AT581" s="231" t="s">
        <v>158</v>
      </c>
      <c r="AU581" s="231" t="s">
        <v>87</v>
      </c>
      <c r="AY581" s="17" t="s">
        <v>156</v>
      </c>
      <c r="BE581" s="232">
        <f>IF(N581="základní",J581,0)</f>
        <v>0</v>
      </c>
      <c r="BF581" s="232">
        <f>IF(N581="snížená",J581,0)</f>
        <v>0</v>
      </c>
      <c r="BG581" s="232">
        <f>IF(N581="zákl. přenesená",J581,0)</f>
        <v>0</v>
      </c>
      <c r="BH581" s="232">
        <f>IF(N581="sníž. přenesená",J581,0)</f>
        <v>0</v>
      </c>
      <c r="BI581" s="232">
        <f>IF(N581="nulová",J581,0)</f>
        <v>0</v>
      </c>
      <c r="BJ581" s="17" t="s">
        <v>85</v>
      </c>
      <c r="BK581" s="232">
        <f>ROUND(I581*H581,2)</f>
        <v>0</v>
      </c>
      <c r="BL581" s="17" t="s">
        <v>250</v>
      </c>
      <c r="BM581" s="231" t="s">
        <v>940</v>
      </c>
    </row>
    <row r="582" s="13" customFormat="1">
      <c r="A582" s="13"/>
      <c r="B582" s="233"/>
      <c r="C582" s="234"/>
      <c r="D582" s="235" t="s">
        <v>172</v>
      </c>
      <c r="E582" s="236" t="s">
        <v>1</v>
      </c>
      <c r="F582" s="237" t="s">
        <v>639</v>
      </c>
      <c r="G582" s="234"/>
      <c r="H582" s="238">
        <v>31.699999999999999</v>
      </c>
      <c r="I582" s="239"/>
      <c r="J582" s="234"/>
      <c r="K582" s="234"/>
      <c r="L582" s="240"/>
      <c r="M582" s="241"/>
      <c r="N582" s="242"/>
      <c r="O582" s="242"/>
      <c r="P582" s="242"/>
      <c r="Q582" s="242"/>
      <c r="R582" s="242"/>
      <c r="S582" s="242"/>
      <c r="T582" s="24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4" t="s">
        <v>172</v>
      </c>
      <c r="AU582" s="244" t="s">
        <v>87</v>
      </c>
      <c r="AV582" s="13" t="s">
        <v>87</v>
      </c>
      <c r="AW582" s="13" t="s">
        <v>34</v>
      </c>
      <c r="AX582" s="13" t="s">
        <v>77</v>
      </c>
      <c r="AY582" s="244" t="s">
        <v>156</v>
      </c>
    </row>
    <row r="583" s="13" customFormat="1">
      <c r="A583" s="13"/>
      <c r="B583" s="233"/>
      <c r="C583" s="234"/>
      <c r="D583" s="235" t="s">
        <v>172</v>
      </c>
      <c r="E583" s="236" t="s">
        <v>1</v>
      </c>
      <c r="F583" s="237" t="s">
        <v>640</v>
      </c>
      <c r="G583" s="234"/>
      <c r="H583" s="238">
        <v>107.7</v>
      </c>
      <c r="I583" s="239"/>
      <c r="J583" s="234"/>
      <c r="K583" s="234"/>
      <c r="L583" s="240"/>
      <c r="M583" s="241"/>
      <c r="N583" s="242"/>
      <c r="O583" s="242"/>
      <c r="P583" s="242"/>
      <c r="Q583" s="242"/>
      <c r="R583" s="242"/>
      <c r="S583" s="242"/>
      <c r="T583" s="24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4" t="s">
        <v>172</v>
      </c>
      <c r="AU583" s="244" t="s">
        <v>87</v>
      </c>
      <c r="AV583" s="13" t="s">
        <v>87</v>
      </c>
      <c r="AW583" s="13" t="s">
        <v>34</v>
      </c>
      <c r="AX583" s="13" t="s">
        <v>77</v>
      </c>
      <c r="AY583" s="244" t="s">
        <v>156</v>
      </c>
    </row>
    <row r="584" s="2" customFormat="1" ht="24.15" customHeight="1">
      <c r="A584" s="38"/>
      <c r="B584" s="39"/>
      <c r="C584" s="219" t="s">
        <v>941</v>
      </c>
      <c r="D584" s="219" t="s">
        <v>158</v>
      </c>
      <c r="E584" s="220" t="s">
        <v>942</v>
      </c>
      <c r="F584" s="221" t="s">
        <v>943</v>
      </c>
      <c r="G584" s="222" t="s">
        <v>170</v>
      </c>
      <c r="H584" s="223">
        <v>254</v>
      </c>
      <c r="I584" s="224"/>
      <c r="J584" s="225">
        <f>ROUND(I584*H584,2)</f>
        <v>0</v>
      </c>
      <c r="K584" s="226"/>
      <c r="L584" s="44"/>
      <c r="M584" s="227" t="s">
        <v>1</v>
      </c>
      <c r="N584" s="228" t="s">
        <v>42</v>
      </c>
      <c r="O584" s="91"/>
      <c r="P584" s="229">
        <f>O584*H584</f>
        <v>0</v>
      </c>
      <c r="Q584" s="229">
        <v>0.00024000000000000001</v>
      </c>
      <c r="R584" s="229">
        <f>Q584*H584</f>
        <v>0.06096</v>
      </c>
      <c r="S584" s="229">
        <v>0</v>
      </c>
      <c r="T584" s="230">
        <f>S584*H584</f>
        <v>0</v>
      </c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R584" s="231" t="s">
        <v>162</v>
      </c>
      <c r="AT584" s="231" t="s">
        <v>158</v>
      </c>
      <c r="AU584" s="231" t="s">
        <v>87</v>
      </c>
      <c r="AY584" s="17" t="s">
        <v>156</v>
      </c>
      <c r="BE584" s="232">
        <f>IF(N584="základní",J584,0)</f>
        <v>0</v>
      </c>
      <c r="BF584" s="232">
        <f>IF(N584="snížená",J584,0)</f>
        <v>0</v>
      </c>
      <c r="BG584" s="232">
        <f>IF(N584="zákl. přenesená",J584,0)</f>
        <v>0</v>
      </c>
      <c r="BH584" s="232">
        <f>IF(N584="sníž. přenesená",J584,0)</f>
        <v>0</v>
      </c>
      <c r="BI584" s="232">
        <f>IF(N584="nulová",J584,0)</f>
        <v>0</v>
      </c>
      <c r="BJ584" s="17" t="s">
        <v>85</v>
      </c>
      <c r="BK584" s="232">
        <f>ROUND(I584*H584,2)</f>
        <v>0</v>
      </c>
      <c r="BL584" s="17" t="s">
        <v>162</v>
      </c>
      <c r="BM584" s="231" t="s">
        <v>944</v>
      </c>
    </row>
    <row r="585" s="13" customFormat="1">
      <c r="A585" s="13"/>
      <c r="B585" s="233"/>
      <c r="C585" s="234"/>
      <c r="D585" s="235" t="s">
        <v>172</v>
      </c>
      <c r="E585" s="236" t="s">
        <v>1</v>
      </c>
      <c r="F585" s="237" t="s">
        <v>945</v>
      </c>
      <c r="G585" s="234"/>
      <c r="H585" s="238">
        <v>254</v>
      </c>
      <c r="I585" s="239"/>
      <c r="J585" s="234"/>
      <c r="K585" s="234"/>
      <c r="L585" s="240"/>
      <c r="M585" s="241"/>
      <c r="N585" s="242"/>
      <c r="O585" s="242"/>
      <c r="P585" s="242"/>
      <c r="Q585" s="242"/>
      <c r="R585" s="242"/>
      <c r="S585" s="242"/>
      <c r="T585" s="24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4" t="s">
        <v>172</v>
      </c>
      <c r="AU585" s="244" t="s">
        <v>87</v>
      </c>
      <c r="AV585" s="13" t="s">
        <v>87</v>
      </c>
      <c r="AW585" s="13" t="s">
        <v>34</v>
      </c>
      <c r="AX585" s="13" t="s">
        <v>77</v>
      </c>
      <c r="AY585" s="244" t="s">
        <v>156</v>
      </c>
    </row>
    <row r="586" s="2" customFormat="1" ht="24.15" customHeight="1">
      <c r="A586" s="38"/>
      <c r="B586" s="39"/>
      <c r="C586" s="255" t="s">
        <v>946</v>
      </c>
      <c r="D586" s="255" t="s">
        <v>332</v>
      </c>
      <c r="E586" s="256" t="s">
        <v>947</v>
      </c>
      <c r="F586" s="257" t="s">
        <v>948</v>
      </c>
      <c r="G586" s="258" t="s">
        <v>170</v>
      </c>
      <c r="H586" s="259">
        <v>266.69999999999999</v>
      </c>
      <c r="I586" s="260"/>
      <c r="J586" s="261">
        <f>ROUND(I586*H586,2)</f>
        <v>0</v>
      </c>
      <c r="K586" s="262"/>
      <c r="L586" s="263"/>
      <c r="M586" s="264" t="s">
        <v>1</v>
      </c>
      <c r="N586" s="265" t="s">
        <v>42</v>
      </c>
      <c r="O586" s="91"/>
      <c r="P586" s="229">
        <f>O586*H586</f>
        <v>0</v>
      </c>
      <c r="Q586" s="229">
        <v>0.0060000000000000001</v>
      </c>
      <c r="R586" s="229">
        <f>Q586*H586</f>
        <v>1.6002000000000001</v>
      </c>
      <c r="S586" s="229">
        <v>0</v>
      </c>
      <c r="T586" s="230">
        <f>S586*H586</f>
        <v>0</v>
      </c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R586" s="231" t="s">
        <v>205</v>
      </c>
      <c r="AT586" s="231" t="s">
        <v>332</v>
      </c>
      <c r="AU586" s="231" t="s">
        <v>87</v>
      </c>
      <c r="AY586" s="17" t="s">
        <v>156</v>
      </c>
      <c r="BE586" s="232">
        <f>IF(N586="základní",J586,0)</f>
        <v>0</v>
      </c>
      <c r="BF586" s="232">
        <f>IF(N586="snížená",J586,0)</f>
        <v>0</v>
      </c>
      <c r="BG586" s="232">
        <f>IF(N586="zákl. přenesená",J586,0)</f>
        <v>0</v>
      </c>
      <c r="BH586" s="232">
        <f>IF(N586="sníž. přenesená",J586,0)</f>
        <v>0</v>
      </c>
      <c r="BI586" s="232">
        <f>IF(N586="nulová",J586,0)</f>
        <v>0</v>
      </c>
      <c r="BJ586" s="17" t="s">
        <v>85</v>
      </c>
      <c r="BK586" s="232">
        <f>ROUND(I586*H586,2)</f>
        <v>0</v>
      </c>
      <c r="BL586" s="17" t="s">
        <v>162</v>
      </c>
      <c r="BM586" s="231" t="s">
        <v>949</v>
      </c>
    </row>
    <row r="587" s="13" customFormat="1">
      <c r="A587" s="13"/>
      <c r="B587" s="233"/>
      <c r="C587" s="234"/>
      <c r="D587" s="235" t="s">
        <v>172</v>
      </c>
      <c r="E587" s="234"/>
      <c r="F587" s="237" t="s">
        <v>950</v>
      </c>
      <c r="G587" s="234"/>
      <c r="H587" s="238">
        <v>266.69999999999999</v>
      </c>
      <c r="I587" s="239"/>
      <c r="J587" s="234"/>
      <c r="K587" s="234"/>
      <c r="L587" s="240"/>
      <c r="M587" s="241"/>
      <c r="N587" s="242"/>
      <c r="O587" s="242"/>
      <c r="P587" s="242"/>
      <c r="Q587" s="242"/>
      <c r="R587" s="242"/>
      <c r="S587" s="242"/>
      <c r="T587" s="24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4" t="s">
        <v>172</v>
      </c>
      <c r="AU587" s="244" t="s">
        <v>87</v>
      </c>
      <c r="AV587" s="13" t="s">
        <v>87</v>
      </c>
      <c r="AW587" s="13" t="s">
        <v>4</v>
      </c>
      <c r="AX587" s="13" t="s">
        <v>85</v>
      </c>
      <c r="AY587" s="244" t="s">
        <v>156</v>
      </c>
    </row>
    <row r="588" s="2" customFormat="1" ht="37.8" customHeight="1">
      <c r="A588" s="38"/>
      <c r="B588" s="39"/>
      <c r="C588" s="219" t="s">
        <v>951</v>
      </c>
      <c r="D588" s="219" t="s">
        <v>158</v>
      </c>
      <c r="E588" s="220" t="s">
        <v>952</v>
      </c>
      <c r="F588" s="221" t="s">
        <v>953</v>
      </c>
      <c r="G588" s="222" t="s">
        <v>170</v>
      </c>
      <c r="H588" s="223">
        <v>155.25</v>
      </c>
      <c r="I588" s="224"/>
      <c r="J588" s="225">
        <f>ROUND(I588*H588,2)</f>
        <v>0</v>
      </c>
      <c r="K588" s="226"/>
      <c r="L588" s="44"/>
      <c r="M588" s="227" t="s">
        <v>1</v>
      </c>
      <c r="N588" s="228" t="s">
        <v>42</v>
      </c>
      <c r="O588" s="91"/>
      <c r="P588" s="229">
        <f>O588*H588</f>
        <v>0</v>
      </c>
      <c r="Q588" s="229">
        <v>0</v>
      </c>
      <c r="R588" s="229">
        <f>Q588*H588</f>
        <v>0</v>
      </c>
      <c r="S588" s="229">
        <v>0</v>
      </c>
      <c r="T588" s="230">
        <f>S588*H588</f>
        <v>0</v>
      </c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R588" s="231" t="s">
        <v>250</v>
      </c>
      <c r="AT588" s="231" t="s">
        <v>158</v>
      </c>
      <c r="AU588" s="231" t="s">
        <v>87</v>
      </c>
      <c r="AY588" s="17" t="s">
        <v>156</v>
      </c>
      <c r="BE588" s="232">
        <f>IF(N588="základní",J588,0)</f>
        <v>0</v>
      </c>
      <c r="BF588" s="232">
        <f>IF(N588="snížená",J588,0)</f>
        <v>0</v>
      </c>
      <c r="BG588" s="232">
        <f>IF(N588="zákl. přenesená",J588,0)</f>
        <v>0</v>
      </c>
      <c r="BH588" s="232">
        <f>IF(N588="sníž. přenesená",J588,0)</f>
        <v>0</v>
      </c>
      <c r="BI588" s="232">
        <f>IF(N588="nulová",J588,0)</f>
        <v>0</v>
      </c>
      <c r="BJ588" s="17" t="s">
        <v>85</v>
      </c>
      <c r="BK588" s="232">
        <f>ROUND(I588*H588,2)</f>
        <v>0</v>
      </c>
      <c r="BL588" s="17" t="s">
        <v>250</v>
      </c>
      <c r="BM588" s="231" t="s">
        <v>954</v>
      </c>
    </row>
    <row r="589" s="13" customFormat="1">
      <c r="A589" s="13"/>
      <c r="B589" s="233"/>
      <c r="C589" s="234"/>
      <c r="D589" s="235" t="s">
        <v>172</v>
      </c>
      <c r="E589" s="236" t="s">
        <v>1</v>
      </c>
      <c r="F589" s="237" t="s">
        <v>861</v>
      </c>
      <c r="G589" s="234"/>
      <c r="H589" s="238">
        <v>155.25</v>
      </c>
      <c r="I589" s="239"/>
      <c r="J589" s="234"/>
      <c r="K589" s="234"/>
      <c r="L589" s="240"/>
      <c r="M589" s="241"/>
      <c r="N589" s="242"/>
      <c r="O589" s="242"/>
      <c r="P589" s="242"/>
      <c r="Q589" s="242"/>
      <c r="R589" s="242"/>
      <c r="S589" s="242"/>
      <c r="T589" s="24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4" t="s">
        <v>172</v>
      </c>
      <c r="AU589" s="244" t="s">
        <v>87</v>
      </c>
      <c r="AV589" s="13" t="s">
        <v>87</v>
      </c>
      <c r="AW589" s="13" t="s">
        <v>34</v>
      </c>
      <c r="AX589" s="13" t="s">
        <v>77</v>
      </c>
      <c r="AY589" s="244" t="s">
        <v>156</v>
      </c>
    </row>
    <row r="590" s="2" customFormat="1" ht="37.8" customHeight="1">
      <c r="A590" s="38"/>
      <c r="B590" s="39"/>
      <c r="C590" s="219" t="s">
        <v>955</v>
      </c>
      <c r="D590" s="219" t="s">
        <v>158</v>
      </c>
      <c r="E590" s="220" t="s">
        <v>956</v>
      </c>
      <c r="F590" s="221" t="s">
        <v>957</v>
      </c>
      <c r="G590" s="222" t="s">
        <v>170</v>
      </c>
      <c r="H590" s="223">
        <v>322.98500000000001</v>
      </c>
      <c r="I590" s="224"/>
      <c r="J590" s="225">
        <f>ROUND(I590*H590,2)</f>
        <v>0</v>
      </c>
      <c r="K590" s="226"/>
      <c r="L590" s="44"/>
      <c r="M590" s="227" t="s">
        <v>1</v>
      </c>
      <c r="N590" s="228" t="s">
        <v>42</v>
      </c>
      <c r="O590" s="91"/>
      <c r="P590" s="229">
        <f>O590*H590</f>
        <v>0</v>
      </c>
      <c r="Q590" s="229">
        <v>0</v>
      </c>
      <c r="R590" s="229">
        <f>Q590*H590</f>
        <v>0</v>
      </c>
      <c r="S590" s="229">
        <v>0</v>
      </c>
      <c r="T590" s="230">
        <f>S590*H590</f>
        <v>0</v>
      </c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R590" s="231" t="s">
        <v>250</v>
      </c>
      <c r="AT590" s="231" t="s">
        <v>158</v>
      </c>
      <c r="AU590" s="231" t="s">
        <v>87</v>
      </c>
      <c r="AY590" s="17" t="s">
        <v>156</v>
      </c>
      <c r="BE590" s="232">
        <f>IF(N590="základní",J590,0)</f>
        <v>0</v>
      </c>
      <c r="BF590" s="232">
        <f>IF(N590="snížená",J590,0)</f>
        <v>0</v>
      </c>
      <c r="BG590" s="232">
        <f>IF(N590="zákl. přenesená",J590,0)</f>
        <v>0</v>
      </c>
      <c r="BH590" s="232">
        <f>IF(N590="sníž. přenesená",J590,0)</f>
        <v>0</v>
      </c>
      <c r="BI590" s="232">
        <f>IF(N590="nulová",J590,0)</f>
        <v>0</v>
      </c>
      <c r="BJ590" s="17" t="s">
        <v>85</v>
      </c>
      <c r="BK590" s="232">
        <f>ROUND(I590*H590,2)</f>
        <v>0</v>
      </c>
      <c r="BL590" s="17" t="s">
        <v>250</v>
      </c>
      <c r="BM590" s="231" t="s">
        <v>958</v>
      </c>
    </row>
    <row r="591" s="13" customFormat="1">
      <c r="A591" s="13"/>
      <c r="B591" s="233"/>
      <c r="C591" s="234"/>
      <c r="D591" s="235" t="s">
        <v>172</v>
      </c>
      <c r="E591" s="236" t="s">
        <v>1</v>
      </c>
      <c r="F591" s="237" t="s">
        <v>860</v>
      </c>
      <c r="G591" s="234"/>
      <c r="H591" s="238">
        <v>322.98500000000001</v>
      </c>
      <c r="I591" s="239"/>
      <c r="J591" s="234"/>
      <c r="K591" s="234"/>
      <c r="L591" s="240"/>
      <c r="M591" s="241"/>
      <c r="N591" s="242"/>
      <c r="O591" s="242"/>
      <c r="P591" s="242"/>
      <c r="Q591" s="242"/>
      <c r="R591" s="242"/>
      <c r="S591" s="242"/>
      <c r="T591" s="24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4" t="s">
        <v>172</v>
      </c>
      <c r="AU591" s="244" t="s">
        <v>87</v>
      </c>
      <c r="AV591" s="13" t="s">
        <v>87</v>
      </c>
      <c r="AW591" s="13" t="s">
        <v>34</v>
      </c>
      <c r="AX591" s="13" t="s">
        <v>77</v>
      </c>
      <c r="AY591" s="244" t="s">
        <v>156</v>
      </c>
    </row>
    <row r="592" s="2" customFormat="1" ht="24.15" customHeight="1">
      <c r="A592" s="38"/>
      <c r="B592" s="39"/>
      <c r="C592" s="255" t="s">
        <v>959</v>
      </c>
      <c r="D592" s="255" t="s">
        <v>332</v>
      </c>
      <c r="E592" s="256" t="s">
        <v>960</v>
      </c>
      <c r="F592" s="257" t="s">
        <v>961</v>
      </c>
      <c r="G592" s="258" t="s">
        <v>170</v>
      </c>
      <c r="H592" s="259">
        <v>322.98500000000001</v>
      </c>
      <c r="I592" s="260"/>
      <c r="J592" s="261">
        <f>ROUND(I592*H592,2)</f>
        <v>0</v>
      </c>
      <c r="K592" s="262"/>
      <c r="L592" s="263"/>
      <c r="M592" s="264" t="s">
        <v>1</v>
      </c>
      <c r="N592" s="265" t="s">
        <v>42</v>
      </c>
      <c r="O592" s="91"/>
      <c r="P592" s="229">
        <f>O592*H592</f>
        <v>0</v>
      </c>
      <c r="Q592" s="229">
        <v>0.0044999999999999997</v>
      </c>
      <c r="R592" s="229">
        <f>Q592*H592</f>
        <v>1.4534324999999999</v>
      </c>
      <c r="S592" s="229">
        <v>0</v>
      </c>
      <c r="T592" s="230">
        <f>S592*H592</f>
        <v>0</v>
      </c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R592" s="231" t="s">
        <v>326</v>
      </c>
      <c r="AT592" s="231" t="s">
        <v>332</v>
      </c>
      <c r="AU592" s="231" t="s">
        <v>87</v>
      </c>
      <c r="AY592" s="17" t="s">
        <v>156</v>
      </c>
      <c r="BE592" s="232">
        <f>IF(N592="základní",J592,0)</f>
        <v>0</v>
      </c>
      <c r="BF592" s="232">
        <f>IF(N592="snížená",J592,0)</f>
        <v>0</v>
      </c>
      <c r="BG592" s="232">
        <f>IF(N592="zákl. přenesená",J592,0)</f>
        <v>0</v>
      </c>
      <c r="BH592" s="232">
        <f>IF(N592="sníž. přenesená",J592,0)</f>
        <v>0</v>
      </c>
      <c r="BI592" s="232">
        <f>IF(N592="nulová",J592,0)</f>
        <v>0</v>
      </c>
      <c r="BJ592" s="17" t="s">
        <v>85</v>
      </c>
      <c r="BK592" s="232">
        <f>ROUND(I592*H592,2)</f>
        <v>0</v>
      </c>
      <c r="BL592" s="17" t="s">
        <v>250</v>
      </c>
      <c r="BM592" s="231" t="s">
        <v>962</v>
      </c>
    </row>
    <row r="593" s="13" customFormat="1">
      <c r="A593" s="13"/>
      <c r="B593" s="233"/>
      <c r="C593" s="234"/>
      <c r="D593" s="235" t="s">
        <v>172</v>
      </c>
      <c r="E593" s="236" t="s">
        <v>1</v>
      </c>
      <c r="F593" s="237" t="s">
        <v>860</v>
      </c>
      <c r="G593" s="234"/>
      <c r="H593" s="238">
        <v>322.98500000000001</v>
      </c>
      <c r="I593" s="239"/>
      <c r="J593" s="234"/>
      <c r="K593" s="234"/>
      <c r="L593" s="240"/>
      <c r="M593" s="241"/>
      <c r="N593" s="242"/>
      <c r="O593" s="242"/>
      <c r="P593" s="242"/>
      <c r="Q593" s="242"/>
      <c r="R593" s="242"/>
      <c r="S593" s="242"/>
      <c r="T593" s="24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4" t="s">
        <v>172</v>
      </c>
      <c r="AU593" s="244" t="s">
        <v>87</v>
      </c>
      <c r="AV593" s="13" t="s">
        <v>87</v>
      </c>
      <c r="AW593" s="13" t="s">
        <v>34</v>
      </c>
      <c r="AX593" s="13" t="s">
        <v>77</v>
      </c>
      <c r="AY593" s="244" t="s">
        <v>156</v>
      </c>
    </row>
    <row r="594" s="2" customFormat="1" ht="24.15" customHeight="1">
      <c r="A594" s="38"/>
      <c r="B594" s="39"/>
      <c r="C594" s="255" t="s">
        <v>963</v>
      </c>
      <c r="D594" s="255" t="s">
        <v>332</v>
      </c>
      <c r="E594" s="256" t="s">
        <v>964</v>
      </c>
      <c r="F594" s="257" t="s">
        <v>965</v>
      </c>
      <c r="G594" s="258" t="s">
        <v>170</v>
      </c>
      <c r="H594" s="259">
        <v>478.23500000000001</v>
      </c>
      <c r="I594" s="260"/>
      <c r="J594" s="261">
        <f>ROUND(I594*H594,2)</f>
        <v>0</v>
      </c>
      <c r="K594" s="262"/>
      <c r="L594" s="263"/>
      <c r="M594" s="264" t="s">
        <v>1</v>
      </c>
      <c r="N594" s="265" t="s">
        <v>42</v>
      </c>
      <c r="O594" s="91"/>
      <c r="P594" s="229">
        <f>O594*H594</f>
        <v>0</v>
      </c>
      <c r="Q594" s="229">
        <v>0.0025000000000000001</v>
      </c>
      <c r="R594" s="229">
        <f>Q594*H594</f>
        <v>1.1955875</v>
      </c>
      <c r="S594" s="229">
        <v>0</v>
      </c>
      <c r="T594" s="230">
        <f>S594*H594</f>
        <v>0</v>
      </c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R594" s="231" t="s">
        <v>326</v>
      </c>
      <c r="AT594" s="231" t="s">
        <v>332</v>
      </c>
      <c r="AU594" s="231" t="s">
        <v>87</v>
      </c>
      <c r="AY594" s="17" t="s">
        <v>156</v>
      </c>
      <c r="BE594" s="232">
        <f>IF(N594="základní",J594,0)</f>
        <v>0</v>
      </c>
      <c r="BF594" s="232">
        <f>IF(N594="snížená",J594,0)</f>
        <v>0</v>
      </c>
      <c r="BG594" s="232">
        <f>IF(N594="zákl. přenesená",J594,0)</f>
        <v>0</v>
      </c>
      <c r="BH594" s="232">
        <f>IF(N594="sníž. přenesená",J594,0)</f>
        <v>0</v>
      </c>
      <c r="BI594" s="232">
        <f>IF(N594="nulová",J594,0)</f>
        <v>0</v>
      </c>
      <c r="BJ594" s="17" t="s">
        <v>85</v>
      </c>
      <c r="BK594" s="232">
        <f>ROUND(I594*H594,2)</f>
        <v>0</v>
      </c>
      <c r="BL594" s="17" t="s">
        <v>250</v>
      </c>
      <c r="BM594" s="231" t="s">
        <v>966</v>
      </c>
    </row>
    <row r="595" s="13" customFormat="1">
      <c r="A595" s="13"/>
      <c r="B595" s="233"/>
      <c r="C595" s="234"/>
      <c r="D595" s="235" t="s">
        <v>172</v>
      </c>
      <c r="E595" s="236" t="s">
        <v>1</v>
      </c>
      <c r="F595" s="237" t="s">
        <v>861</v>
      </c>
      <c r="G595" s="234"/>
      <c r="H595" s="238">
        <v>155.25</v>
      </c>
      <c r="I595" s="239"/>
      <c r="J595" s="234"/>
      <c r="K595" s="234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172</v>
      </c>
      <c r="AU595" s="244" t="s">
        <v>87</v>
      </c>
      <c r="AV595" s="13" t="s">
        <v>87</v>
      </c>
      <c r="AW595" s="13" t="s">
        <v>34</v>
      </c>
      <c r="AX595" s="13" t="s">
        <v>77</v>
      </c>
      <c r="AY595" s="244" t="s">
        <v>156</v>
      </c>
    </row>
    <row r="596" s="13" customFormat="1">
      <c r="A596" s="13"/>
      <c r="B596" s="233"/>
      <c r="C596" s="234"/>
      <c r="D596" s="235" t="s">
        <v>172</v>
      </c>
      <c r="E596" s="236" t="s">
        <v>1</v>
      </c>
      <c r="F596" s="237" t="s">
        <v>860</v>
      </c>
      <c r="G596" s="234"/>
      <c r="H596" s="238">
        <v>322.98500000000001</v>
      </c>
      <c r="I596" s="239"/>
      <c r="J596" s="234"/>
      <c r="K596" s="234"/>
      <c r="L596" s="240"/>
      <c r="M596" s="241"/>
      <c r="N596" s="242"/>
      <c r="O596" s="242"/>
      <c r="P596" s="242"/>
      <c r="Q596" s="242"/>
      <c r="R596" s="242"/>
      <c r="S596" s="242"/>
      <c r="T596" s="24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4" t="s">
        <v>172</v>
      </c>
      <c r="AU596" s="244" t="s">
        <v>87</v>
      </c>
      <c r="AV596" s="13" t="s">
        <v>87</v>
      </c>
      <c r="AW596" s="13" t="s">
        <v>34</v>
      </c>
      <c r="AX596" s="13" t="s">
        <v>77</v>
      </c>
      <c r="AY596" s="244" t="s">
        <v>156</v>
      </c>
    </row>
    <row r="597" s="2" customFormat="1" ht="24.15" customHeight="1">
      <c r="A597" s="38"/>
      <c r="B597" s="39"/>
      <c r="C597" s="219" t="s">
        <v>967</v>
      </c>
      <c r="D597" s="219" t="s">
        <v>158</v>
      </c>
      <c r="E597" s="220" t="s">
        <v>968</v>
      </c>
      <c r="F597" s="221" t="s">
        <v>969</v>
      </c>
      <c r="G597" s="222" t="s">
        <v>170</v>
      </c>
      <c r="H597" s="223">
        <v>155.25</v>
      </c>
      <c r="I597" s="224"/>
      <c r="J597" s="225">
        <f>ROUND(I597*H597,2)</f>
        <v>0</v>
      </c>
      <c r="K597" s="226"/>
      <c r="L597" s="44"/>
      <c r="M597" s="227" t="s">
        <v>1</v>
      </c>
      <c r="N597" s="228" t="s">
        <v>42</v>
      </c>
      <c r="O597" s="91"/>
      <c r="P597" s="229">
        <f>O597*H597</f>
        <v>0</v>
      </c>
      <c r="Q597" s="229">
        <v>0</v>
      </c>
      <c r="R597" s="229">
        <f>Q597*H597</f>
        <v>0</v>
      </c>
      <c r="S597" s="229">
        <v>0</v>
      </c>
      <c r="T597" s="230">
        <f>S597*H597</f>
        <v>0</v>
      </c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R597" s="231" t="s">
        <v>250</v>
      </c>
      <c r="AT597" s="231" t="s">
        <v>158</v>
      </c>
      <c r="AU597" s="231" t="s">
        <v>87</v>
      </c>
      <c r="AY597" s="17" t="s">
        <v>156</v>
      </c>
      <c r="BE597" s="232">
        <f>IF(N597="základní",J597,0)</f>
        <v>0</v>
      </c>
      <c r="BF597" s="232">
        <f>IF(N597="snížená",J597,0)</f>
        <v>0</v>
      </c>
      <c r="BG597" s="232">
        <f>IF(N597="zákl. přenesená",J597,0)</f>
        <v>0</v>
      </c>
      <c r="BH597" s="232">
        <f>IF(N597="sníž. přenesená",J597,0)</f>
        <v>0</v>
      </c>
      <c r="BI597" s="232">
        <f>IF(N597="nulová",J597,0)</f>
        <v>0</v>
      </c>
      <c r="BJ597" s="17" t="s">
        <v>85</v>
      </c>
      <c r="BK597" s="232">
        <f>ROUND(I597*H597,2)</f>
        <v>0</v>
      </c>
      <c r="BL597" s="17" t="s">
        <v>250</v>
      </c>
      <c r="BM597" s="231" t="s">
        <v>970</v>
      </c>
    </row>
    <row r="598" s="13" customFormat="1">
      <c r="A598" s="13"/>
      <c r="B598" s="233"/>
      <c r="C598" s="234"/>
      <c r="D598" s="235" t="s">
        <v>172</v>
      </c>
      <c r="E598" s="236" t="s">
        <v>1</v>
      </c>
      <c r="F598" s="237" t="s">
        <v>861</v>
      </c>
      <c r="G598" s="234"/>
      <c r="H598" s="238">
        <v>155.25</v>
      </c>
      <c r="I598" s="239"/>
      <c r="J598" s="234"/>
      <c r="K598" s="234"/>
      <c r="L598" s="240"/>
      <c r="M598" s="241"/>
      <c r="N598" s="242"/>
      <c r="O598" s="242"/>
      <c r="P598" s="242"/>
      <c r="Q598" s="242"/>
      <c r="R598" s="242"/>
      <c r="S598" s="242"/>
      <c r="T598" s="24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4" t="s">
        <v>172</v>
      </c>
      <c r="AU598" s="244" t="s">
        <v>87</v>
      </c>
      <c r="AV598" s="13" t="s">
        <v>87</v>
      </c>
      <c r="AW598" s="13" t="s">
        <v>34</v>
      </c>
      <c r="AX598" s="13" t="s">
        <v>77</v>
      </c>
      <c r="AY598" s="244" t="s">
        <v>156</v>
      </c>
    </row>
    <row r="599" s="2" customFormat="1" ht="16.5" customHeight="1">
      <c r="A599" s="38"/>
      <c r="B599" s="39"/>
      <c r="C599" s="255" t="s">
        <v>971</v>
      </c>
      <c r="D599" s="255" t="s">
        <v>332</v>
      </c>
      <c r="E599" s="256" t="s">
        <v>972</v>
      </c>
      <c r="F599" s="257" t="s">
        <v>973</v>
      </c>
      <c r="G599" s="258" t="s">
        <v>179</v>
      </c>
      <c r="H599" s="259">
        <v>40.365000000000002</v>
      </c>
      <c r="I599" s="260"/>
      <c r="J599" s="261">
        <f>ROUND(I599*H599,2)</f>
        <v>0</v>
      </c>
      <c r="K599" s="262"/>
      <c r="L599" s="263"/>
      <c r="M599" s="264" t="s">
        <v>1</v>
      </c>
      <c r="N599" s="265" t="s">
        <v>42</v>
      </c>
      <c r="O599" s="91"/>
      <c r="P599" s="229">
        <f>O599*H599</f>
        <v>0</v>
      </c>
      <c r="Q599" s="229">
        <v>0.02</v>
      </c>
      <c r="R599" s="229">
        <f>Q599*H599</f>
        <v>0.80730000000000002</v>
      </c>
      <c r="S599" s="229">
        <v>0</v>
      </c>
      <c r="T599" s="230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231" t="s">
        <v>326</v>
      </c>
      <c r="AT599" s="231" t="s">
        <v>332</v>
      </c>
      <c r="AU599" s="231" t="s">
        <v>87</v>
      </c>
      <c r="AY599" s="17" t="s">
        <v>156</v>
      </c>
      <c r="BE599" s="232">
        <f>IF(N599="základní",J599,0)</f>
        <v>0</v>
      </c>
      <c r="BF599" s="232">
        <f>IF(N599="snížená",J599,0)</f>
        <v>0</v>
      </c>
      <c r="BG599" s="232">
        <f>IF(N599="zákl. přenesená",J599,0)</f>
        <v>0</v>
      </c>
      <c r="BH599" s="232">
        <f>IF(N599="sníž. přenesená",J599,0)</f>
        <v>0</v>
      </c>
      <c r="BI599" s="232">
        <f>IF(N599="nulová",J599,0)</f>
        <v>0</v>
      </c>
      <c r="BJ599" s="17" t="s">
        <v>85</v>
      </c>
      <c r="BK599" s="232">
        <f>ROUND(I599*H599,2)</f>
        <v>0</v>
      </c>
      <c r="BL599" s="17" t="s">
        <v>250</v>
      </c>
      <c r="BM599" s="231" t="s">
        <v>974</v>
      </c>
    </row>
    <row r="600" s="13" customFormat="1">
      <c r="A600" s="13"/>
      <c r="B600" s="233"/>
      <c r="C600" s="234"/>
      <c r="D600" s="235" t="s">
        <v>172</v>
      </c>
      <c r="E600" s="236" t="s">
        <v>1</v>
      </c>
      <c r="F600" s="237" t="s">
        <v>975</v>
      </c>
      <c r="G600" s="234"/>
      <c r="H600" s="238">
        <v>40.365000000000002</v>
      </c>
      <c r="I600" s="239"/>
      <c r="J600" s="234"/>
      <c r="K600" s="234"/>
      <c r="L600" s="240"/>
      <c r="M600" s="241"/>
      <c r="N600" s="242"/>
      <c r="O600" s="242"/>
      <c r="P600" s="242"/>
      <c r="Q600" s="242"/>
      <c r="R600" s="242"/>
      <c r="S600" s="242"/>
      <c r="T600" s="24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4" t="s">
        <v>172</v>
      </c>
      <c r="AU600" s="244" t="s">
        <v>87</v>
      </c>
      <c r="AV600" s="13" t="s">
        <v>87</v>
      </c>
      <c r="AW600" s="13" t="s">
        <v>34</v>
      </c>
      <c r="AX600" s="13" t="s">
        <v>77</v>
      </c>
      <c r="AY600" s="244" t="s">
        <v>156</v>
      </c>
    </row>
    <row r="601" s="2" customFormat="1" ht="37.8" customHeight="1">
      <c r="A601" s="38"/>
      <c r="B601" s="39"/>
      <c r="C601" s="219" t="s">
        <v>976</v>
      </c>
      <c r="D601" s="219" t="s">
        <v>158</v>
      </c>
      <c r="E601" s="220" t="s">
        <v>977</v>
      </c>
      <c r="F601" s="221" t="s">
        <v>978</v>
      </c>
      <c r="G601" s="222" t="s">
        <v>485</v>
      </c>
      <c r="H601" s="223">
        <v>59.164000000000001</v>
      </c>
      <c r="I601" s="224"/>
      <c r="J601" s="225">
        <f>ROUND(I601*H601,2)</f>
        <v>0</v>
      </c>
      <c r="K601" s="226"/>
      <c r="L601" s="44"/>
      <c r="M601" s="227" t="s">
        <v>1</v>
      </c>
      <c r="N601" s="228" t="s">
        <v>42</v>
      </c>
      <c r="O601" s="91"/>
      <c r="P601" s="229">
        <f>O601*H601</f>
        <v>0</v>
      </c>
      <c r="Q601" s="229">
        <v>0.00016000000000000001</v>
      </c>
      <c r="R601" s="229">
        <f>Q601*H601</f>
        <v>0.0094662400000000008</v>
      </c>
      <c r="S601" s="229">
        <v>0</v>
      </c>
      <c r="T601" s="230">
        <f>S601*H601</f>
        <v>0</v>
      </c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R601" s="231" t="s">
        <v>250</v>
      </c>
      <c r="AT601" s="231" t="s">
        <v>158</v>
      </c>
      <c r="AU601" s="231" t="s">
        <v>87</v>
      </c>
      <c r="AY601" s="17" t="s">
        <v>156</v>
      </c>
      <c r="BE601" s="232">
        <f>IF(N601="základní",J601,0)</f>
        <v>0</v>
      </c>
      <c r="BF601" s="232">
        <f>IF(N601="snížená",J601,0)</f>
        <v>0</v>
      </c>
      <c r="BG601" s="232">
        <f>IF(N601="zákl. přenesená",J601,0)</f>
        <v>0</v>
      </c>
      <c r="BH601" s="232">
        <f>IF(N601="sníž. přenesená",J601,0)</f>
        <v>0</v>
      </c>
      <c r="BI601" s="232">
        <f>IF(N601="nulová",J601,0)</f>
        <v>0</v>
      </c>
      <c r="BJ601" s="17" t="s">
        <v>85</v>
      </c>
      <c r="BK601" s="232">
        <f>ROUND(I601*H601,2)</f>
        <v>0</v>
      </c>
      <c r="BL601" s="17" t="s">
        <v>250</v>
      </c>
      <c r="BM601" s="231" t="s">
        <v>979</v>
      </c>
    </row>
    <row r="602" s="13" customFormat="1">
      <c r="A602" s="13"/>
      <c r="B602" s="233"/>
      <c r="C602" s="234"/>
      <c r="D602" s="235" t="s">
        <v>172</v>
      </c>
      <c r="E602" s="236" t="s">
        <v>1</v>
      </c>
      <c r="F602" s="237" t="s">
        <v>980</v>
      </c>
      <c r="G602" s="234"/>
      <c r="H602" s="238">
        <v>24.920000000000002</v>
      </c>
      <c r="I602" s="239"/>
      <c r="J602" s="234"/>
      <c r="K602" s="234"/>
      <c r="L602" s="240"/>
      <c r="M602" s="241"/>
      <c r="N602" s="242"/>
      <c r="O602" s="242"/>
      <c r="P602" s="242"/>
      <c r="Q602" s="242"/>
      <c r="R602" s="242"/>
      <c r="S602" s="242"/>
      <c r="T602" s="24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4" t="s">
        <v>172</v>
      </c>
      <c r="AU602" s="244" t="s">
        <v>87</v>
      </c>
      <c r="AV602" s="13" t="s">
        <v>87</v>
      </c>
      <c r="AW602" s="13" t="s">
        <v>34</v>
      </c>
      <c r="AX602" s="13" t="s">
        <v>77</v>
      </c>
      <c r="AY602" s="244" t="s">
        <v>156</v>
      </c>
    </row>
    <row r="603" s="13" customFormat="1">
      <c r="A603" s="13"/>
      <c r="B603" s="233"/>
      <c r="C603" s="234"/>
      <c r="D603" s="235" t="s">
        <v>172</v>
      </c>
      <c r="E603" s="236" t="s">
        <v>1</v>
      </c>
      <c r="F603" s="237" t="s">
        <v>981</v>
      </c>
      <c r="G603" s="234"/>
      <c r="H603" s="238">
        <v>34.244</v>
      </c>
      <c r="I603" s="239"/>
      <c r="J603" s="234"/>
      <c r="K603" s="234"/>
      <c r="L603" s="240"/>
      <c r="M603" s="241"/>
      <c r="N603" s="242"/>
      <c r="O603" s="242"/>
      <c r="P603" s="242"/>
      <c r="Q603" s="242"/>
      <c r="R603" s="242"/>
      <c r="S603" s="242"/>
      <c r="T603" s="24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4" t="s">
        <v>172</v>
      </c>
      <c r="AU603" s="244" t="s">
        <v>87</v>
      </c>
      <c r="AV603" s="13" t="s">
        <v>87</v>
      </c>
      <c r="AW603" s="13" t="s">
        <v>34</v>
      </c>
      <c r="AX603" s="13" t="s">
        <v>77</v>
      </c>
      <c r="AY603" s="244" t="s">
        <v>156</v>
      </c>
    </row>
    <row r="604" s="2" customFormat="1" ht="24.15" customHeight="1">
      <c r="A604" s="38"/>
      <c r="B604" s="39"/>
      <c r="C604" s="255" t="s">
        <v>982</v>
      </c>
      <c r="D604" s="255" t="s">
        <v>332</v>
      </c>
      <c r="E604" s="256" t="s">
        <v>983</v>
      </c>
      <c r="F604" s="257" t="s">
        <v>984</v>
      </c>
      <c r="G604" s="258" t="s">
        <v>170</v>
      </c>
      <c r="H604" s="259">
        <v>59.164000000000001</v>
      </c>
      <c r="I604" s="260"/>
      <c r="J604" s="261">
        <f>ROUND(I604*H604,2)</f>
        <v>0</v>
      </c>
      <c r="K604" s="262"/>
      <c r="L604" s="263"/>
      <c r="M604" s="264" t="s">
        <v>1</v>
      </c>
      <c r="N604" s="265" t="s">
        <v>42</v>
      </c>
      <c r="O604" s="91"/>
      <c r="P604" s="229">
        <f>O604*H604</f>
        <v>0</v>
      </c>
      <c r="Q604" s="229">
        <v>0.0023999999999999998</v>
      </c>
      <c r="R604" s="229">
        <f>Q604*H604</f>
        <v>0.1419936</v>
      </c>
      <c r="S604" s="229">
        <v>0</v>
      </c>
      <c r="T604" s="230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231" t="s">
        <v>326</v>
      </c>
      <c r="AT604" s="231" t="s">
        <v>332</v>
      </c>
      <c r="AU604" s="231" t="s">
        <v>87</v>
      </c>
      <c r="AY604" s="17" t="s">
        <v>156</v>
      </c>
      <c r="BE604" s="232">
        <f>IF(N604="základní",J604,0)</f>
        <v>0</v>
      </c>
      <c r="BF604" s="232">
        <f>IF(N604="snížená",J604,0)</f>
        <v>0</v>
      </c>
      <c r="BG604" s="232">
        <f>IF(N604="zákl. přenesená",J604,0)</f>
        <v>0</v>
      </c>
      <c r="BH604" s="232">
        <f>IF(N604="sníž. přenesená",J604,0)</f>
        <v>0</v>
      </c>
      <c r="BI604" s="232">
        <f>IF(N604="nulová",J604,0)</f>
        <v>0</v>
      </c>
      <c r="BJ604" s="17" t="s">
        <v>85</v>
      </c>
      <c r="BK604" s="232">
        <f>ROUND(I604*H604,2)</f>
        <v>0</v>
      </c>
      <c r="BL604" s="17" t="s">
        <v>250</v>
      </c>
      <c r="BM604" s="231" t="s">
        <v>985</v>
      </c>
    </row>
    <row r="605" s="2" customFormat="1" ht="55.5" customHeight="1">
      <c r="A605" s="38"/>
      <c r="B605" s="39"/>
      <c r="C605" s="219" t="s">
        <v>986</v>
      </c>
      <c r="D605" s="219" t="s">
        <v>158</v>
      </c>
      <c r="E605" s="220" t="s">
        <v>987</v>
      </c>
      <c r="F605" s="221" t="s">
        <v>988</v>
      </c>
      <c r="G605" s="222" t="s">
        <v>216</v>
      </c>
      <c r="H605" s="223">
        <v>5.4930000000000003</v>
      </c>
      <c r="I605" s="224"/>
      <c r="J605" s="225">
        <f>ROUND(I605*H605,2)</f>
        <v>0</v>
      </c>
      <c r="K605" s="226"/>
      <c r="L605" s="44"/>
      <c r="M605" s="227" t="s">
        <v>1</v>
      </c>
      <c r="N605" s="228" t="s">
        <v>42</v>
      </c>
      <c r="O605" s="91"/>
      <c r="P605" s="229">
        <f>O605*H605</f>
        <v>0</v>
      </c>
      <c r="Q605" s="229">
        <v>0</v>
      </c>
      <c r="R605" s="229">
        <f>Q605*H605</f>
        <v>0</v>
      </c>
      <c r="S605" s="229">
        <v>0</v>
      </c>
      <c r="T605" s="230">
        <f>S605*H605</f>
        <v>0</v>
      </c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R605" s="231" t="s">
        <v>250</v>
      </c>
      <c r="AT605" s="231" t="s">
        <v>158</v>
      </c>
      <c r="AU605" s="231" t="s">
        <v>87</v>
      </c>
      <c r="AY605" s="17" t="s">
        <v>156</v>
      </c>
      <c r="BE605" s="232">
        <f>IF(N605="základní",J605,0)</f>
        <v>0</v>
      </c>
      <c r="BF605" s="232">
        <f>IF(N605="snížená",J605,0)</f>
        <v>0</v>
      </c>
      <c r="BG605" s="232">
        <f>IF(N605="zákl. přenesená",J605,0)</f>
        <v>0</v>
      </c>
      <c r="BH605" s="232">
        <f>IF(N605="sníž. přenesená",J605,0)</f>
        <v>0</v>
      </c>
      <c r="BI605" s="232">
        <f>IF(N605="nulová",J605,0)</f>
        <v>0</v>
      </c>
      <c r="BJ605" s="17" t="s">
        <v>85</v>
      </c>
      <c r="BK605" s="232">
        <f>ROUND(I605*H605,2)</f>
        <v>0</v>
      </c>
      <c r="BL605" s="17" t="s">
        <v>250</v>
      </c>
      <c r="BM605" s="231" t="s">
        <v>989</v>
      </c>
    </row>
    <row r="606" s="12" customFormat="1" ht="22.8" customHeight="1">
      <c r="A606" s="12"/>
      <c r="B606" s="203"/>
      <c r="C606" s="204"/>
      <c r="D606" s="205" t="s">
        <v>76</v>
      </c>
      <c r="E606" s="217" t="s">
        <v>990</v>
      </c>
      <c r="F606" s="217" t="s">
        <v>991</v>
      </c>
      <c r="G606" s="204"/>
      <c r="H606" s="204"/>
      <c r="I606" s="207"/>
      <c r="J606" s="218">
        <f>BK606</f>
        <v>0</v>
      </c>
      <c r="K606" s="204"/>
      <c r="L606" s="209"/>
      <c r="M606" s="210"/>
      <c r="N606" s="211"/>
      <c r="O606" s="211"/>
      <c r="P606" s="212">
        <f>SUM(P607:P616)</f>
        <v>0</v>
      </c>
      <c r="Q606" s="211"/>
      <c r="R606" s="212">
        <f>SUM(R607:R616)</f>
        <v>2.42870366</v>
      </c>
      <c r="S606" s="211"/>
      <c r="T606" s="213">
        <f>SUM(T607:T616)</f>
        <v>0</v>
      </c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R606" s="214" t="s">
        <v>87</v>
      </c>
      <c r="AT606" s="215" t="s">
        <v>76</v>
      </c>
      <c r="AU606" s="215" t="s">
        <v>85</v>
      </c>
      <c r="AY606" s="214" t="s">
        <v>156</v>
      </c>
      <c r="BK606" s="216">
        <f>SUM(BK607:BK616)</f>
        <v>0</v>
      </c>
    </row>
    <row r="607" s="2" customFormat="1" ht="37.8" customHeight="1">
      <c r="A607" s="38"/>
      <c r="B607" s="39"/>
      <c r="C607" s="219" t="s">
        <v>992</v>
      </c>
      <c r="D607" s="219" t="s">
        <v>158</v>
      </c>
      <c r="E607" s="220" t="s">
        <v>993</v>
      </c>
      <c r="F607" s="221" t="s">
        <v>994</v>
      </c>
      <c r="G607" s="222" t="s">
        <v>170</v>
      </c>
      <c r="H607" s="223">
        <v>296.36000000000001</v>
      </c>
      <c r="I607" s="224"/>
      <c r="J607" s="225">
        <f>ROUND(I607*H607,2)</f>
        <v>0</v>
      </c>
      <c r="K607" s="226"/>
      <c r="L607" s="44"/>
      <c r="M607" s="227" t="s">
        <v>1</v>
      </c>
      <c r="N607" s="228" t="s">
        <v>42</v>
      </c>
      <c r="O607" s="91"/>
      <c r="P607" s="229">
        <f>O607*H607</f>
        <v>0</v>
      </c>
      <c r="Q607" s="229">
        <v>0.00547</v>
      </c>
      <c r="R607" s="229">
        <f>Q607*H607</f>
        <v>1.6210892000000001</v>
      </c>
      <c r="S607" s="229">
        <v>0</v>
      </c>
      <c r="T607" s="230">
        <f>S607*H607</f>
        <v>0</v>
      </c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R607" s="231" t="s">
        <v>250</v>
      </c>
      <c r="AT607" s="231" t="s">
        <v>158</v>
      </c>
      <c r="AU607" s="231" t="s">
        <v>87</v>
      </c>
      <c r="AY607" s="17" t="s">
        <v>156</v>
      </c>
      <c r="BE607" s="232">
        <f>IF(N607="základní",J607,0)</f>
        <v>0</v>
      </c>
      <c r="BF607" s="232">
        <f>IF(N607="snížená",J607,0)</f>
        <v>0</v>
      </c>
      <c r="BG607" s="232">
        <f>IF(N607="zákl. přenesená",J607,0)</f>
        <v>0</v>
      </c>
      <c r="BH607" s="232">
        <f>IF(N607="sníž. přenesená",J607,0)</f>
        <v>0</v>
      </c>
      <c r="BI607" s="232">
        <f>IF(N607="nulová",J607,0)</f>
        <v>0</v>
      </c>
      <c r="BJ607" s="17" t="s">
        <v>85</v>
      </c>
      <c r="BK607" s="232">
        <f>ROUND(I607*H607,2)</f>
        <v>0</v>
      </c>
      <c r="BL607" s="17" t="s">
        <v>250</v>
      </c>
      <c r="BM607" s="231" t="s">
        <v>995</v>
      </c>
    </row>
    <row r="608" s="13" customFormat="1">
      <c r="A608" s="13"/>
      <c r="B608" s="233"/>
      <c r="C608" s="234"/>
      <c r="D608" s="235" t="s">
        <v>172</v>
      </c>
      <c r="E608" s="236" t="s">
        <v>1</v>
      </c>
      <c r="F608" s="237" t="s">
        <v>996</v>
      </c>
      <c r="G608" s="234"/>
      <c r="H608" s="238">
        <v>296.36000000000001</v>
      </c>
      <c r="I608" s="239"/>
      <c r="J608" s="234"/>
      <c r="K608" s="234"/>
      <c r="L608" s="240"/>
      <c r="M608" s="241"/>
      <c r="N608" s="242"/>
      <c r="O608" s="242"/>
      <c r="P608" s="242"/>
      <c r="Q608" s="242"/>
      <c r="R608" s="242"/>
      <c r="S608" s="242"/>
      <c r="T608" s="24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4" t="s">
        <v>172</v>
      </c>
      <c r="AU608" s="244" t="s">
        <v>87</v>
      </c>
      <c r="AV608" s="13" t="s">
        <v>87</v>
      </c>
      <c r="AW608" s="13" t="s">
        <v>34</v>
      </c>
      <c r="AX608" s="13" t="s">
        <v>77</v>
      </c>
      <c r="AY608" s="244" t="s">
        <v>156</v>
      </c>
    </row>
    <row r="609" s="2" customFormat="1" ht="37.8" customHeight="1">
      <c r="A609" s="38"/>
      <c r="B609" s="39"/>
      <c r="C609" s="255" t="s">
        <v>997</v>
      </c>
      <c r="D609" s="255" t="s">
        <v>332</v>
      </c>
      <c r="E609" s="256" t="s">
        <v>998</v>
      </c>
      <c r="F609" s="257" t="s">
        <v>999</v>
      </c>
      <c r="G609" s="258" t="s">
        <v>170</v>
      </c>
      <c r="H609" s="259">
        <v>311.178</v>
      </c>
      <c r="I609" s="260"/>
      <c r="J609" s="261">
        <f>ROUND(I609*H609,2)</f>
        <v>0</v>
      </c>
      <c r="K609" s="262"/>
      <c r="L609" s="263"/>
      <c r="M609" s="264" t="s">
        <v>1</v>
      </c>
      <c r="N609" s="265" t="s">
        <v>42</v>
      </c>
      <c r="O609" s="91"/>
      <c r="P609" s="229">
        <f>O609*H609</f>
        <v>0</v>
      </c>
      <c r="Q609" s="229">
        <v>0.0016000000000000001</v>
      </c>
      <c r="R609" s="229">
        <f>Q609*H609</f>
        <v>0.49788480000000002</v>
      </c>
      <c r="S609" s="229">
        <v>0</v>
      </c>
      <c r="T609" s="230">
        <f>S609*H609</f>
        <v>0</v>
      </c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R609" s="231" t="s">
        <v>326</v>
      </c>
      <c r="AT609" s="231" t="s">
        <v>332</v>
      </c>
      <c r="AU609" s="231" t="s">
        <v>87</v>
      </c>
      <c r="AY609" s="17" t="s">
        <v>156</v>
      </c>
      <c r="BE609" s="232">
        <f>IF(N609="základní",J609,0)</f>
        <v>0</v>
      </c>
      <c r="BF609" s="232">
        <f>IF(N609="snížená",J609,0)</f>
        <v>0</v>
      </c>
      <c r="BG609" s="232">
        <f>IF(N609="zákl. přenesená",J609,0)</f>
        <v>0</v>
      </c>
      <c r="BH609" s="232">
        <f>IF(N609="sníž. přenesená",J609,0)</f>
        <v>0</v>
      </c>
      <c r="BI609" s="232">
        <f>IF(N609="nulová",J609,0)</f>
        <v>0</v>
      </c>
      <c r="BJ609" s="17" t="s">
        <v>85</v>
      </c>
      <c r="BK609" s="232">
        <f>ROUND(I609*H609,2)</f>
        <v>0</v>
      </c>
      <c r="BL609" s="17" t="s">
        <v>250</v>
      </c>
      <c r="BM609" s="231" t="s">
        <v>1000</v>
      </c>
    </row>
    <row r="610" s="13" customFormat="1">
      <c r="A610" s="13"/>
      <c r="B610" s="233"/>
      <c r="C610" s="234"/>
      <c r="D610" s="235" t="s">
        <v>172</v>
      </c>
      <c r="E610" s="234"/>
      <c r="F610" s="237" t="s">
        <v>1001</v>
      </c>
      <c r="G610" s="234"/>
      <c r="H610" s="238">
        <v>311.178</v>
      </c>
      <c r="I610" s="239"/>
      <c r="J610" s="234"/>
      <c r="K610" s="234"/>
      <c r="L610" s="240"/>
      <c r="M610" s="241"/>
      <c r="N610" s="242"/>
      <c r="O610" s="242"/>
      <c r="P610" s="242"/>
      <c r="Q610" s="242"/>
      <c r="R610" s="242"/>
      <c r="S610" s="242"/>
      <c r="T610" s="24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4" t="s">
        <v>172</v>
      </c>
      <c r="AU610" s="244" t="s">
        <v>87</v>
      </c>
      <c r="AV610" s="13" t="s">
        <v>87</v>
      </c>
      <c r="AW610" s="13" t="s">
        <v>4</v>
      </c>
      <c r="AX610" s="13" t="s">
        <v>85</v>
      </c>
      <c r="AY610" s="244" t="s">
        <v>156</v>
      </c>
    </row>
    <row r="611" s="2" customFormat="1" ht="33" customHeight="1">
      <c r="A611" s="38"/>
      <c r="B611" s="39"/>
      <c r="C611" s="219" t="s">
        <v>1002</v>
      </c>
      <c r="D611" s="219" t="s">
        <v>158</v>
      </c>
      <c r="E611" s="220" t="s">
        <v>1003</v>
      </c>
      <c r="F611" s="221" t="s">
        <v>1004</v>
      </c>
      <c r="G611" s="222" t="s">
        <v>170</v>
      </c>
      <c r="H611" s="223">
        <v>108.297</v>
      </c>
      <c r="I611" s="224"/>
      <c r="J611" s="225">
        <f>ROUND(I611*H611,2)</f>
        <v>0</v>
      </c>
      <c r="K611" s="226"/>
      <c r="L611" s="44"/>
      <c r="M611" s="227" t="s">
        <v>1</v>
      </c>
      <c r="N611" s="228" t="s">
        <v>42</v>
      </c>
      <c r="O611" s="91"/>
      <c r="P611" s="229">
        <f>O611*H611</f>
        <v>0</v>
      </c>
      <c r="Q611" s="229">
        <v>0.0011800000000000001</v>
      </c>
      <c r="R611" s="229">
        <f>Q611*H611</f>
        <v>0.12779046</v>
      </c>
      <c r="S611" s="229">
        <v>0</v>
      </c>
      <c r="T611" s="230">
        <f>S611*H611</f>
        <v>0</v>
      </c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R611" s="231" t="s">
        <v>250</v>
      </c>
      <c r="AT611" s="231" t="s">
        <v>158</v>
      </c>
      <c r="AU611" s="231" t="s">
        <v>87</v>
      </c>
      <c r="AY611" s="17" t="s">
        <v>156</v>
      </c>
      <c r="BE611" s="232">
        <f>IF(N611="základní",J611,0)</f>
        <v>0</v>
      </c>
      <c r="BF611" s="232">
        <f>IF(N611="snížená",J611,0)</f>
        <v>0</v>
      </c>
      <c r="BG611" s="232">
        <f>IF(N611="zákl. přenesená",J611,0)</f>
        <v>0</v>
      </c>
      <c r="BH611" s="232">
        <f>IF(N611="sníž. přenesená",J611,0)</f>
        <v>0</v>
      </c>
      <c r="BI611" s="232">
        <f>IF(N611="nulová",J611,0)</f>
        <v>0</v>
      </c>
      <c r="BJ611" s="17" t="s">
        <v>85</v>
      </c>
      <c r="BK611" s="232">
        <f>ROUND(I611*H611,2)</f>
        <v>0</v>
      </c>
      <c r="BL611" s="17" t="s">
        <v>250</v>
      </c>
      <c r="BM611" s="231" t="s">
        <v>1005</v>
      </c>
    </row>
    <row r="612" s="13" customFormat="1">
      <c r="A612" s="13"/>
      <c r="B612" s="233"/>
      <c r="C612" s="234"/>
      <c r="D612" s="235" t="s">
        <v>172</v>
      </c>
      <c r="E612" s="236" t="s">
        <v>1</v>
      </c>
      <c r="F612" s="237" t="s">
        <v>1006</v>
      </c>
      <c r="G612" s="234"/>
      <c r="H612" s="238">
        <v>53.984999999999999</v>
      </c>
      <c r="I612" s="239"/>
      <c r="J612" s="234"/>
      <c r="K612" s="234"/>
      <c r="L612" s="240"/>
      <c r="M612" s="241"/>
      <c r="N612" s="242"/>
      <c r="O612" s="242"/>
      <c r="P612" s="242"/>
      <c r="Q612" s="242"/>
      <c r="R612" s="242"/>
      <c r="S612" s="242"/>
      <c r="T612" s="24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44" t="s">
        <v>172</v>
      </c>
      <c r="AU612" s="244" t="s">
        <v>87</v>
      </c>
      <c r="AV612" s="13" t="s">
        <v>87</v>
      </c>
      <c r="AW612" s="13" t="s">
        <v>34</v>
      </c>
      <c r="AX612" s="13" t="s">
        <v>77</v>
      </c>
      <c r="AY612" s="244" t="s">
        <v>156</v>
      </c>
    </row>
    <row r="613" s="13" customFormat="1">
      <c r="A613" s="13"/>
      <c r="B613" s="233"/>
      <c r="C613" s="234"/>
      <c r="D613" s="235" t="s">
        <v>172</v>
      </c>
      <c r="E613" s="236" t="s">
        <v>1</v>
      </c>
      <c r="F613" s="237" t="s">
        <v>1007</v>
      </c>
      <c r="G613" s="234"/>
      <c r="H613" s="238">
        <v>54.311999999999998</v>
      </c>
      <c r="I613" s="239"/>
      <c r="J613" s="234"/>
      <c r="K613" s="234"/>
      <c r="L613" s="240"/>
      <c r="M613" s="241"/>
      <c r="N613" s="242"/>
      <c r="O613" s="242"/>
      <c r="P613" s="242"/>
      <c r="Q613" s="242"/>
      <c r="R613" s="242"/>
      <c r="S613" s="242"/>
      <c r="T613" s="24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4" t="s">
        <v>172</v>
      </c>
      <c r="AU613" s="244" t="s">
        <v>87</v>
      </c>
      <c r="AV613" s="13" t="s">
        <v>87</v>
      </c>
      <c r="AW613" s="13" t="s">
        <v>34</v>
      </c>
      <c r="AX613" s="13" t="s">
        <v>77</v>
      </c>
      <c r="AY613" s="244" t="s">
        <v>156</v>
      </c>
    </row>
    <row r="614" s="2" customFormat="1" ht="37.8" customHeight="1">
      <c r="A614" s="38"/>
      <c r="B614" s="39"/>
      <c r="C614" s="255" t="s">
        <v>1008</v>
      </c>
      <c r="D614" s="255" t="s">
        <v>332</v>
      </c>
      <c r="E614" s="256" t="s">
        <v>1009</v>
      </c>
      <c r="F614" s="257" t="s">
        <v>999</v>
      </c>
      <c r="G614" s="258" t="s">
        <v>170</v>
      </c>
      <c r="H614" s="259">
        <v>113.712</v>
      </c>
      <c r="I614" s="260"/>
      <c r="J614" s="261">
        <f>ROUND(I614*H614,2)</f>
        <v>0</v>
      </c>
      <c r="K614" s="262"/>
      <c r="L614" s="263"/>
      <c r="M614" s="264" t="s">
        <v>1</v>
      </c>
      <c r="N614" s="265" t="s">
        <v>42</v>
      </c>
      <c r="O614" s="91"/>
      <c r="P614" s="229">
        <f>O614*H614</f>
        <v>0</v>
      </c>
      <c r="Q614" s="229">
        <v>0.0016000000000000001</v>
      </c>
      <c r="R614" s="229">
        <f>Q614*H614</f>
        <v>0.18193920000000002</v>
      </c>
      <c r="S614" s="229">
        <v>0</v>
      </c>
      <c r="T614" s="230">
        <f>S614*H614</f>
        <v>0</v>
      </c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R614" s="231" t="s">
        <v>326</v>
      </c>
      <c r="AT614" s="231" t="s">
        <v>332</v>
      </c>
      <c r="AU614" s="231" t="s">
        <v>87</v>
      </c>
      <c r="AY614" s="17" t="s">
        <v>156</v>
      </c>
      <c r="BE614" s="232">
        <f>IF(N614="základní",J614,0)</f>
        <v>0</v>
      </c>
      <c r="BF614" s="232">
        <f>IF(N614="snížená",J614,0)</f>
        <v>0</v>
      </c>
      <c r="BG614" s="232">
        <f>IF(N614="zákl. přenesená",J614,0)</f>
        <v>0</v>
      </c>
      <c r="BH614" s="232">
        <f>IF(N614="sníž. přenesená",J614,0)</f>
        <v>0</v>
      </c>
      <c r="BI614" s="232">
        <f>IF(N614="nulová",J614,0)</f>
        <v>0</v>
      </c>
      <c r="BJ614" s="17" t="s">
        <v>85</v>
      </c>
      <c r="BK614" s="232">
        <f>ROUND(I614*H614,2)</f>
        <v>0</v>
      </c>
      <c r="BL614" s="17" t="s">
        <v>250</v>
      </c>
      <c r="BM614" s="231" t="s">
        <v>1010</v>
      </c>
    </row>
    <row r="615" s="13" customFormat="1">
      <c r="A615" s="13"/>
      <c r="B615" s="233"/>
      <c r="C615" s="234"/>
      <c r="D615" s="235" t="s">
        <v>172</v>
      </c>
      <c r="E615" s="234"/>
      <c r="F615" s="237" t="s">
        <v>1011</v>
      </c>
      <c r="G615" s="234"/>
      <c r="H615" s="238">
        <v>113.712</v>
      </c>
      <c r="I615" s="239"/>
      <c r="J615" s="234"/>
      <c r="K615" s="234"/>
      <c r="L615" s="240"/>
      <c r="M615" s="241"/>
      <c r="N615" s="242"/>
      <c r="O615" s="242"/>
      <c r="P615" s="242"/>
      <c r="Q615" s="242"/>
      <c r="R615" s="242"/>
      <c r="S615" s="242"/>
      <c r="T615" s="24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4" t="s">
        <v>172</v>
      </c>
      <c r="AU615" s="244" t="s">
        <v>87</v>
      </c>
      <c r="AV615" s="13" t="s">
        <v>87</v>
      </c>
      <c r="AW615" s="13" t="s">
        <v>4</v>
      </c>
      <c r="AX615" s="13" t="s">
        <v>85</v>
      </c>
      <c r="AY615" s="244" t="s">
        <v>156</v>
      </c>
    </row>
    <row r="616" s="2" customFormat="1" ht="49.05" customHeight="1">
      <c r="A616" s="38"/>
      <c r="B616" s="39"/>
      <c r="C616" s="219" t="s">
        <v>1012</v>
      </c>
      <c r="D616" s="219" t="s">
        <v>158</v>
      </c>
      <c r="E616" s="220" t="s">
        <v>1013</v>
      </c>
      <c r="F616" s="221" t="s">
        <v>1014</v>
      </c>
      <c r="G616" s="222" t="s">
        <v>216</v>
      </c>
      <c r="H616" s="223">
        <v>2.4289999999999998</v>
      </c>
      <c r="I616" s="224"/>
      <c r="J616" s="225">
        <f>ROUND(I616*H616,2)</f>
        <v>0</v>
      </c>
      <c r="K616" s="226"/>
      <c r="L616" s="44"/>
      <c r="M616" s="227" t="s">
        <v>1</v>
      </c>
      <c r="N616" s="228" t="s">
        <v>42</v>
      </c>
      <c r="O616" s="91"/>
      <c r="P616" s="229">
        <f>O616*H616</f>
        <v>0</v>
      </c>
      <c r="Q616" s="229">
        <v>0</v>
      </c>
      <c r="R616" s="229">
        <f>Q616*H616</f>
        <v>0</v>
      </c>
      <c r="S616" s="229">
        <v>0</v>
      </c>
      <c r="T616" s="230">
        <f>S616*H616</f>
        <v>0</v>
      </c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R616" s="231" t="s">
        <v>250</v>
      </c>
      <c r="AT616" s="231" t="s">
        <v>158</v>
      </c>
      <c r="AU616" s="231" t="s">
        <v>87</v>
      </c>
      <c r="AY616" s="17" t="s">
        <v>156</v>
      </c>
      <c r="BE616" s="232">
        <f>IF(N616="základní",J616,0)</f>
        <v>0</v>
      </c>
      <c r="BF616" s="232">
        <f>IF(N616="snížená",J616,0)</f>
        <v>0</v>
      </c>
      <c r="BG616" s="232">
        <f>IF(N616="zákl. přenesená",J616,0)</f>
        <v>0</v>
      </c>
      <c r="BH616" s="232">
        <f>IF(N616="sníž. přenesená",J616,0)</f>
        <v>0</v>
      </c>
      <c r="BI616" s="232">
        <f>IF(N616="nulová",J616,0)</f>
        <v>0</v>
      </c>
      <c r="BJ616" s="17" t="s">
        <v>85</v>
      </c>
      <c r="BK616" s="232">
        <f>ROUND(I616*H616,2)</f>
        <v>0</v>
      </c>
      <c r="BL616" s="17" t="s">
        <v>250</v>
      </c>
      <c r="BM616" s="231" t="s">
        <v>1015</v>
      </c>
    </row>
    <row r="617" s="12" customFormat="1" ht="22.8" customHeight="1">
      <c r="A617" s="12"/>
      <c r="B617" s="203"/>
      <c r="C617" s="204"/>
      <c r="D617" s="205" t="s">
        <v>76</v>
      </c>
      <c r="E617" s="217" t="s">
        <v>1016</v>
      </c>
      <c r="F617" s="217" t="s">
        <v>92</v>
      </c>
      <c r="G617" s="204"/>
      <c r="H617" s="204"/>
      <c r="I617" s="207"/>
      <c r="J617" s="218">
        <f>BK617</f>
        <v>0</v>
      </c>
      <c r="K617" s="204"/>
      <c r="L617" s="209"/>
      <c r="M617" s="210"/>
      <c r="N617" s="211"/>
      <c r="O617" s="211"/>
      <c r="P617" s="212">
        <f>SUM(P618:P619)</f>
        <v>0</v>
      </c>
      <c r="Q617" s="211"/>
      <c r="R617" s="212">
        <f>SUM(R618:R619)</f>
        <v>0.0114</v>
      </c>
      <c r="S617" s="211"/>
      <c r="T617" s="213">
        <f>SUM(T618:T619)</f>
        <v>0</v>
      </c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R617" s="214" t="s">
        <v>87</v>
      </c>
      <c r="AT617" s="215" t="s">
        <v>76</v>
      </c>
      <c r="AU617" s="215" t="s">
        <v>85</v>
      </c>
      <c r="AY617" s="214" t="s">
        <v>156</v>
      </c>
      <c r="BK617" s="216">
        <f>SUM(BK618:BK619)</f>
        <v>0</v>
      </c>
    </row>
    <row r="618" s="2" customFormat="1" ht="37.8" customHeight="1">
      <c r="A618" s="38"/>
      <c r="B618" s="39"/>
      <c r="C618" s="219" t="s">
        <v>1017</v>
      </c>
      <c r="D618" s="219" t="s">
        <v>158</v>
      </c>
      <c r="E618" s="220" t="s">
        <v>1018</v>
      </c>
      <c r="F618" s="221" t="s">
        <v>1019</v>
      </c>
      <c r="G618" s="222" t="s">
        <v>161</v>
      </c>
      <c r="H618" s="223">
        <v>2</v>
      </c>
      <c r="I618" s="224"/>
      <c r="J618" s="225">
        <f>ROUND(I618*H618,2)</f>
        <v>0</v>
      </c>
      <c r="K618" s="226"/>
      <c r="L618" s="44"/>
      <c r="M618" s="227" t="s">
        <v>1</v>
      </c>
      <c r="N618" s="228" t="s">
        <v>42</v>
      </c>
      <c r="O618" s="91"/>
      <c r="P618" s="229">
        <f>O618*H618</f>
        <v>0</v>
      </c>
      <c r="Q618" s="229">
        <v>0</v>
      </c>
      <c r="R618" s="229">
        <f>Q618*H618</f>
        <v>0</v>
      </c>
      <c r="S618" s="229">
        <v>0</v>
      </c>
      <c r="T618" s="230">
        <f>S618*H618</f>
        <v>0</v>
      </c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R618" s="231" t="s">
        <v>250</v>
      </c>
      <c r="AT618" s="231" t="s">
        <v>158</v>
      </c>
      <c r="AU618" s="231" t="s">
        <v>87</v>
      </c>
      <c r="AY618" s="17" t="s">
        <v>156</v>
      </c>
      <c r="BE618" s="232">
        <f>IF(N618="základní",J618,0)</f>
        <v>0</v>
      </c>
      <c r="BF618" s="232">
        <f>IF(N618="snížená",J618,0)</f>
        <v>0</v>
      </c>
      <c r="BG618" s="232">
        <f>IF(N618="zákl. přenesená",J618,0)</f>
        <v>0</v>
      </c>
      <c r="BH618" s="232">
        <f>IF(N618="sníž. přenesená",J618,0)</f>
        <v>0</v>
      </c>
      <c r="BI618" s="232">
        <f>IF(N618="nulová",J618,0)</f>
        <v>0</v>
      </c>
      <c r="BJ618" s="17" t="s">
        <v>85</v>
      </c>
      <c r="BK618" s="232">
        <f>ROUND(I618*H618,2)</f>
        <v>0</v>
      </c>
      <c r="BL618" s="17" t="s">
        <v>250</v>
      </c>
      <c r="BM618" s="231" t="s">
        <v>1020</v>
      </c>
    </row>
    <row r="619" s="2" customFormat="1" ht="24.15" customHeight="1">
      <c r="A619" s="38"/>
      <c r="B619" s="39"/>
      <c r="C619" s="255" t="s">
        <v>1021</v>
      </c>
      <c r="D619" s="255" t="s">
        <v>332</v>
      </c>
      <c r="E619" s="256" t="s">
        <v>1022</v>
      </c>
      <c r="F619" s="257" t="s">
        <v>1023</v>
      </c>
      <c r="G619" s="258" t="s">
        <v>161</v>
      </c>
      <c r="H619" s="259">
        <v>2</v>
      </c>
      <c r="I619" s="260"/>
      <c r="J619" s="261">
        <f>ROUND(I619*H619,2)</f>
        <v>0</v>
      </c>
      <c r="K619" s="262"/>
      <c r="L619" s="263"/>
      <c r="M619" s="264" t="s">
        <v>1</v>
      </c>
      <c r="N619" s="265" t="s">
        <v>42</v>
      </c>
      <c r="O619" s="91"/>
      <c r="P619" s="229">
        <f>O619*H619</f>
        <v>0</v>
      </c>
      <c r="Q619" s="229">
        <v>0.0057000000000000002</v>
      </c>
      <c r="R619" s="229">
        <f>Q619*H619</f>
        <v>0.0114</v>
      </c>
      <c r="S619" s="229">
        <v>0</v>
      </c>
      <c r="T619" s="230">
        <f>S619*H619</f>
        <v>0</v>
      </c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R619" s="231" t="s">
        <v>326</v>
      </c>
      <c r="AT619" s="231" t="s">
        <v>332</v>
      </c>
      <c r="AU619" s="231" t="s">
        <v>87</v>
      </c>
      <c r="AY619" s="17" t="s">
        <v>156</v>
      </c>
      <c r="BE619" s="232">
        <f>IF(N619="základní",J619,0)</f>
        <v>0</v>
      </c>
      <c r="BF619" s="232">
        <f>IF(N619="snížená",J619,0)</f>
        <v>0</v>
      </c>
      <c r="BG619" s="232">
        <f>IF(N619="zákl. přenesená",J619,0)</f>
        <v>0</v>
      </c>
      <c r="BH619" s="232">
        <f>IF(N619="sníž. přenesená",J619,0)</f>
        <v>0</v>
      </c>
      <c r="BI619" s="232">
        <f>IF(N619="nulová",J619,0)</f>
        <v>0</v>
      </c>
      <c r="BJ619" s="17" t="s">
        <v>85</v>
      </c>
      <c r="BK619" s="232">
        <f>ROUND(I619*H619,2)</f>
        <v>0</v>
      </c>
      <c r="BL619" s="17" t="s">
        <v>250</v>
      </c>
      <c r="BM619" s="231" t="s">
        <v>1024</v>
      </c>
    </row>
    <row r="620" s="12" customFormat="1" ht="22.8" customHeight="1">
      <c r="A620" s="12"/>
      <c r="B620" s="203"/>
      <c r="C620" s="204"/>
      <c r="D620" s="205" t="s">
        <v>76</v>
      </c>
      <c r="E620" s="217" t="s">
        <v>1025</v>
      </c>
      <c r="F620" s="217" t="s">
        <v>1026</v>
      </c>
      <c r="G620" s="204"/>
      <c r="H620" s="204"/>
      <c r="I620" s="207"/>
      <c r="J620" s="218">
        <f>BK620</f>
        <v>0</v>
      </c>
      <c r="K620" s="204"/>
      <c r="L620" s="209"/>
      <c r="M620" s="210"/>
      <c r="N620" s="211"/>
      <c r="O620" s="211"/>
      <c r="P620" s="212">
        <f>SUM(P621:P650)</f>
        <v>0</v>
      </c>
      <c r="Q620" s="211"/>
      <c r="R620" s="212">
        <f>SUM(R621:R650)</f>
        <v>14.264558320000001</v>
      </c>
      <c r="S620" s="211"/>
      <c r="T620" s="213">
        <f>SUM(T621:T650)</f>
        <v>0</v>
      </c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R620" s="214" t="s">
        <v>87</v>
      </c>
      <c r="AT620" s="215" t="s">
        <v>76</v>
      </c>
      <c r="AU620" s="215" t="s">
        <v>85</v>
      </c>
      <c r="AY620" s="214" t="s">
        <v>156</v>
      </c>
      <c r="BK620" s="216">
        <f>SUM(BK621:BK650)</f>
        <v>0</v>
      </c>
    </row>
    <row r="621" s="2" customFormat="1" ht="33" customHeight="1">
      <c r="A621" s="38"/>
      <c r="B621" s="39"/>
      <c r="C621" s="219" t="s">
        <v>1027</v>
      </c>
      <c r="D621" s="219" t="s">
        <v>158</v>
      </c>
      <c r="E621" s="220" t="s">
        <v>1028</v>
      </c>
      <c r="F621" s="221" t="s">
        <v>1029</v>
      </c>
      <c r="G621" s="222" t="s">
        <v>485</v>
      </c>
      <c r="H621" s="223">
        <v>996.39999999999998</v>
      </c>
      <c r="I621" s="224"/>
      <c r="J621" s="225">
        <f>ROUND(I621*H621,2)</f>
        <v>0</v>
      </c>
      <c r="K621" s="226"/>
      <c r="L621" s="44"/>
      <c r="M621" s="227" t="s">
        <v>1</v>
      </c>
      <c r="N621" s="228" t="s">
        <v>42</v>
      </c>
      <c r="O621" s="91"/>
      <c r="P621" s="229">
        <f>O621*H621</f>
        <v>0</v>
      </c>
      <c r="Q621" s="229">
        <v>0</v>
      </c>
      <c r="R621" s="229">
        <f>Q621*H621</f>
        <v>0</v>
      </c>
      <c r="S621" s="229">
        <v>0</v>
      </c>
      <c r="T621" s="230">
        <f>S621*H621</f>
        <v>0</v>
      </c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R621" s="231" t="s">
        <v>250</v>
      </c>
      <c r="AT621" s="231" t="s">
        <v>158</v>
      </c>
      <c r="AU621" s="231" t="s">
        <v>87</v>
      </c>
      <c r="AY621" s="17" t="s">
        <v>156</v>
      </c>
      <c r="BE621" s="232">
        <f>IF(N621="základní",J621,0)</f>
        <v>0</v>
      </c>
      <c r="BF621" s="232">
        <f>IF(N621="snížená",J621,0)</f>
        <v>0</v>
      </c>
      <c r="BG621" s="232">
        <f>IF(N621="zákl. přenesená",J621,0)</f>
        <v>0</v>
      </c>
      <c r="BH621" s="232">
        <f>IF(N621="sníž. přenesená",J621,0)</f>
        <v>0</v>
      </c>
      <c r="BI621" s="232">
        <f>IF(N621="nulová",J621,0)</f>
        <v>0</v>
      </c>
      <c r="BJ621" s="17" t="s">
        <v>85</v>
      </c>
      <c r="BK621" s="232">
        <f>ROUND(I621*H621,2)</f>
        <v>0</v>
      </c>
      <c r="BL621" s="17" t="s">
        <v>250</v>
      </c>
      <c r="BM621" s="231" t="s">
        <v>1030</v>
      </c>
    </row>
    <row r="622" s="14" customFormat="1">
      <c r="A622" s="14"/>
      <c r="B622" s="245"/>
      <c r="C622" s="246"/>
      <c r="D622" s="235" t="s">
        <v>172</v>
      </c>
      <c r="E622" s="247" t="s">
        <v>1</v>
      </c>
      <c r="F622" s="248" t="s">
        <v>1031</v>
      </c>
      <c r="G622" s="246"/>
      <c r="H622" s="247" t="s">
        <v>1</v>
      </c>
      <c r="I622" s="249"/>
      <c r="J622" s="246"/>
      <c r="K622" s="246"/>
      <c r="L622" s="250"/>
      <c r="M622" s="251"/>
      <c r="N622" s="252"/>
      <c r="O622" s="252"/>
      <c r="P622" s="252"/>
      <c r="Q622" s="252"/>
      <c r="R622" s="252"/>
      <c r="S622" s="252"/>
      <c r="T622" s="253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4" t="s">
        <v>172</v>
      </c>
      <c r="AU622" s="254" t="s">
        <v>87</v>
      </c>
      <c r="AV622" s="14" t="s">
        <v>85</v>
      </c>
      <c r="AW622" s="14" t="s">
        <v>34</v>
      </c>
      <c r="AX622" s="14" t="s">
        <v>77</v>
      </c>
      <c r="AY622" s="254" t="s">
        <v>156</v>
      </c>
    </row>
    <row r="623" s="13" customFormat="1">
      <c r="A623" s="13"/>
      <c r="B623" s="233"/>
      <c r="C623" s="234"/>
      <c r="D623" s="235" t="s">
        <v>172</v>
      </c>
      <c r="E623" s="236" t="s">
        <v>1</v>
      </c>
      <c r="F623" s="237" t="s">
        <v>1032</v>
      </c>
      <c r="G623" s="234"/>
      <c r="H623" s="238">
        <v>378.39999999999998</v>
      </c>
      <c r="I623" s="239"/>
      <c r="J623" s="234"/>
      <c r="K623" s="234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172</v>
      </c>
      <c r="AU623" s="244" t="s">
        <v>87</v>
      </c>
      <c r="AV623" s="13" t="s">
        <v>87</v>
      </c>
      <c r="AW623" s="13" t="s">
        <v>34</v>
      </c>
      <c r="AX623" s="13" t="s">
        <v>77</v>
      </c>
      <c r="AY623" s="244" t="s">
        <v>156</v>
      </c>
    </row>
    <row r="624" s="13" customFormat="1">
      <c r="A624" s="13"/>
      <c r="B624" s="233"/>
      <c r="C624" s="234"/>
      <c r="D624" s="235" t="s">
        <v>172</v>
      </c>
      <c r="E624" s="236" t="s">
        <v>1</v>
      </c>
      <c r="F624" s="237" t="s">
        <v>1033</v>
      </c>
      <c r="G624" s="234"/>
      <c r="H624" s="238">
        <v>343</v>
      </c>
      <c r="I624" s="239"/>
      <c r="J624" s="234"/>
      <c r="K624" s="234"/>
      <c r="L624" s="240"/>
      <c r="M624" s="241"/>
      <c r="N624" s="242"/>
      <c r="O624" s="242"/>
      <c r="P624" s="242"/>
      <c r="Q624" s="242"/>
      <c r="R624" s="242"/>
      <c r="S624" s="242"/>
      <c r="T624" s="24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4" t="s">
        <v>172</v>
      </c>
      <c r="AU624" s="244" t="s">
        <v>87</v>
      </c>
      <c r="AV624" s="13" t="s">
        <v>87</v>
      </c>
      <c r="AW624" s="13" t="s">
        <v>34</v>
      </c>
      <c r="AX624" s="13" t="s">
        <v>77</v>
      </c>
      <c r="AY624" s="244" t="s">
        <v>156</v>
      </c>
    </row>
    <row r="625" s="13" customFormat="1">
      <c r="A625" s="13"/>
      <c r="B625" s="233"/>
      <c r="C625" s="234"/>
      <c r="D625" s="235" t="s">
        <v>172</v>
      </c>
      <c r="E625" s="236" t="s">
        <v>1</v>
      </c>
      <c r="F625" s="237" t="s">
        <v>1034</v>
      </c>
      <c r="G625" s="234"/>
      <c r="H625" s="238">
        <v>275</v>
      </c>
      <c r="I625" s="239"/>
      <c r="J625" s="234"/>
      <c r="K625" s="234"/>
      <c r="L625" s="240"/>
      <c r="M625" s="241"/>
      <c r="N625" s="242"/>
      <c r="O625" s="242"/>
      <c r="P625" s="242"/>
      <c r="Q625" s="242"/>
      <c r="R625" s="242"/>
      <c r="S625" s="242"/>
      <c r="T625" s="24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4" t="s">
        <v>172</v>
      </c>
      <c r="AU625" s="244" t="s">
        <v>87</v>
      </c>
      <c r="AV625" s="13" t="s">
        <v>87</v>
      </c>
      <c r="AW625" s="13" t="s">
        <v>34</v>
      </c>
      <c r="AX625" s="13" t="s">
        <v>77</v>
      </c>
      <c r="AY625" s="244" t="s">
        <v>156</v>
      </c>
    </row>
    <row r="626" s="2" customFormat="1" ht="24.15" customHeight="1">
      <c r="A626" s="38"/>
      <c r="B626" s="39"/>
      <c r="C626" s="255" t="s">
        <v>1035</v>
      </c>
      <c r="D626" s="255" t="s">
        <v>332</v>
      </c>
      <c r="E626" s="256" t="s">
        <v>1036</v>
      </c>
      <c r="F626" s="257" t="s">
        <v>1037</v>
      </c>
      <c r="G626" s="258" t="s">
        <v>179</v>
      </c>
      <c r="H626" s="259">
        <v>7.891</v>
      </c>
      <c r="I626" s="260"/>
      <c r="J626" s="261">
        <f>ROUND(I626*H626,2)</f>
        <v>0</v>
      </c>
      <c r="K626" s="262"/>
      <c r="L626" s="263"/>
      <c r="M626" s="264" t="s">
        <v>1</v>
      </c>
      <c r="N626" s="265" t="s">
        <v>42</v>
      </c>
      <c r="O626" s="91"/>
      <c r="P626" s="229">
        <f>O626*H626</f>
        <v>0</v>
      </c>
      <c r="Q626" s="229">
        <v>0.44</v>
      </c>
      <c r="R626" s="229">
        <f>Q626*H626</f>
        <v>3.4720400000000002</v>
      </c>
      <c r="S626" s="229">
        <v>0</v>
      </c>
      <c r="T626" s="230">
        <f>S626*H626</f>
        <v>0</v>
      </c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R626" s="231" t="s">
        <v>326</v>
      </c>
      <c r="AT626" s="231" t="s">
        <v>332</v>
      </c>
      <c r="AU626" s="231" t="s">
        <v>87</v>
      </c>
      <c r="AY626" s="17" t="s">
        <v>156</v>
      </c>
      <c r="BE626" s="232">
        <f>IF(N626="základní",J626,0)</f>
        <v>0</v>
      </c>
      <c r="BF626" s="232">
        <f>IF(N626="snížená",J626,0)</f>
        <v>0</v>
      </c>
      <c r="BG626" s="232">
        <f>IF(N626="zákl. přenesená",J626,0)</f>
        <v>0</v>
      </c>
      <c r="BH626" s="232">
        <f>IF(N626="sníž. přenesená",J626,0)</f>
        <v>0</v>
      </c>
      <c r="BI626" s="232">
        <f>IF(N626="nulová",J626,0)</f>
        <v>0</v>
      </c>
      <c r="BJ626" s="17" t="s">
        <v>85</v>
      </c>
      <c r="BK626" s="232">
        <f>ROUND(I626*H626,2)</f>
        <v>0</v>
      </c>
      <c r="BL626" s="17" t="s">
        <v>250</v>
      </c>
      <c r="BM626" s="231" t="s">
        <v>1038</v>
      </c>
    </row>
    <row r="627" s="13" customFormat="1">
      <c r="A627" s="13"/>
      <c r="B627" s="233"/>
      <c r="C627" s="234"/>
      <c r="D627" s="235" t="s">
        <v>172</v>
      </c>
      <c r="E627" s="236" t="s">
        <v>1</v>
      </c>
      <c r="F627" s="237" t="s">
        <v>1039</v>
      </c>
      <c r="G627" s="234"/>
      <c r="H627" s="238">
        <v>7.1740000000000004</v>
      </c>
      <c r="I627" s="239"/>
      <c r="J627" s="234"/>
      <c r="K627" s="234"/>
      <c r="L627" s="240"/>
      <c r="M627" s="241"/>
      <c r="N627" s="242"/>
      <c r="O627" s="242"/>
      <c r="P627" s="242"/>
      <c r="Q627" s="242"/>
      <c r="R627" s="242"/>
      <c r="S627" s="242"/>
      <c r="T627" s="24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4" t="s">
        <v>172</v>
      </c>
      <c r="AU627" s="244" t="s">
        <v>87</v>
      </c>
      <c r="AV627" s="13" t="s">
        <v>87</v>
      </c>
      <c r="AW627" s="13" t="s">
        <v>34</v>
      </c>
      <c r="AX627" s="13" t="s">
        <v>77</v>
      </c>
      <c r="AY627" s="244" t="s">
        <v>156</v>
      </c>
    </row>
    <row r="628" s="13" customFormat="1">
      <c r="A628" s="13"/>
      <c r="B628" s="233"/>
      <c r="C628" s="234"/>
      <c r="D628" s="235" t="s">
        <v>172</v>
      </c>
      <c r="E628" s="234"/>
      <c r="F628" s="237" t="s">
        <v>1040</v>
      </c>
      <c r="G628" s="234"/>
      <c r="H628" s="238">
        <v>7.891</v>
      </c>
      <c r="I628" s="239"/>
      <c r="J628" s="234"/>
      <c r="K628" s="234"/>
      <c r="L628" s="240"/>
      <c r="M628" s="241"/>
      <c r="N628" s="242"/>
      <c r="O628" s="242"/>
      <c r="P628" s="242"/>
      <c r="Q628" s="242"/>
      <c r="R628" s="242"/>
      <c r="S628" s="242"/>
      <c r="T628" s="24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4" t="s">
        <v>172</v>
      </c>
      <c r="AU628" s="244" t="s">
        <v>87</v>
      </c>
      <c r="AV628" s="13" t="s">
        <v>87</v>
      </c>
      <c r="AW628" s="13" t="s">
        <v>4</v>
      </c>
      <c r="AX628" s="13" t="s">
        <v>85</v>
      </c>
      <c r="AY628" s="244" t="s">
        <v>156</v>
      </c>
    </row>
    <row r="629" s="2" customFormat="1" ht="24.15" customHeight="1">
      <c r="A629" s="38"/>
      <c r="B629" s="39"/>
      <c r="C629" s="219" t="s">
        <v>1041</v>
      </c>
      <c r="D629" s="219" t="s">
        <v>158</v>
      </c>
      <c r="E629" s="220" t="s">
        <v>1042</v>
      </c>
      <c r="F629" s="221" t="s">
        <v>1043</v>
      </c>
      <c r="G629" s="222" t="s">
        <v>179</v>
      </c>
      <c r="H629" s="223">
        <v>7.891</v>
      </c>
      <c r="I629" s="224"/>
      <c r="J629" s="225">
        <f>ROUND(I629*H629,2)</f>
        <v>0</v>
      </c>
      <c r="K629" s="226"/>
      <c r="L629" s="44"/>
      <c r="M629" s="227" t="s">
        <v>1</v>
      </c>
      <c r="N629" s="228" t="s">
        <v>42</v>
      </c>
      <c r="O629" s="91"/>
      <c r="P629" s="229">
        <f>O629*H629</f>
        <v>0</v>
      </c>
      <c r="Q629" s="229">
        <v>0.012540000000000001</v>
      </c>
      <c r="R629" s="229">
        <f>Q629*H629</f>
        <v>0.098953140000000009</v>
      </c>
      <c r="S629" s="229">
        <v>0</v>
      </c>
      <c r="T629" s="230">
        <f>S629*H629</f>
        <v>0</v>
      </c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R629" s="231" t="s">
        <v>250</v>
      </c>
      <c r="AT629" s="231" t="s">
        <v>158</v>
      </c>
      <c r="AU629" s="231" t="s">
        <v>87</v>
      </c>
      <c r="AY629" s="17" t="s">
        <v>156</v>
      </c>
      <c r="BE629" s="232">
        <f>IF(N629="základní",J629,0)</f>
        <v>0</v>
      </c>
      <c r="BF629" s="232">
        <f>IF(N629="snížená",J629,0)</f>
        <v>0</v>
      </c>
      <c r="BG629" s="232">
        <f>IF(N629="zákl. přenesená",J629,0)</f>
        <v>0</v>
      </c>
      <c r="BH629" s="232">
        <f>IF(N629="sníž. přenesená",J629,0)</f>
        <v>0</v>
      </c>
      <c r="BI629" s="232">
        <f>IF(N629="nulová",J629,0)</f>
        <v>0</v>
      </c>
      <c r="BJ629" s="17" t="s">
        <v>85</v>
      </c>
      <c r="BK629" s="232">
        <f>ROUND(I629*H629,2)</f>
        <v>0</v>
      </c>
      <c r="BL629" s="17" t="s">
        <v>250</v>
      </c>
      <c r="BM629" s="231" t="s">
        <v>1044</v>
      </c>
    </row>
    <row r="630" s="13" customFormat="1">
      <c r="A630" s="13"/>
      <c r="B630" s="233"/>
      <c r="C630" s="234"/>
      <c r="D630" s="235" t="s">
        <v>172</v>
      </c>
      <c r="E630" s="236" t="s">
        <v>1</v>
      </c>
      <c r="F630" s="237" t="s">
        <v>1045</v>
      </c>
      <c r="G630" s="234"/>
      <c r="H630" s="238">
        <v>7.891</v>
      </c>
      <c r="I630" s="239"/>
      <c r="J630" s="234"/>
      <c r="K630" s="234"/>
      <c r="L630" s="240"/>
      <c r="M630" s="241"/>
      <c r="N630" s="242"/>
      <c r="O630" s="242"/>
      <c r="P630" s="242"/>
      <c r="Q630" s="242"/>
      <c r="R630" s="242"/>
      <c r="S630" s="242"/>
      <c r="T630" s="24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4" t="s">
        <v>172</v>
      </c>
      <c r="AU630" s="244" t="s">
        <v>87</v>
      </c>
      <c r="AV630" s="13" t="s">
        <v>87</v>
      </c>
      <c r="AW630" s="13" t="s">
        <v>34</v>
      </c>
      <c r="AX630" s="13" t="s">
        <v>77</v>
      </c>
      <c r="AY630" s="244" t="s">
        <v>156</v>
      </c>
    </row>
    <row r="631" s="2" customFormat="1" ht="49.05" customHeight="1">
      <c r="A631" s="38"/>
      <c r="B631" s="39"/>
      <c r="C631" s="219" t="s">
        <v>1046</v>
      </c>
      <c r="D631" s="219" t="s">
        <v>158</v>
      </c>
      <c r="E631" s="220" t="s">
        <v>1047</v>
      </c>
      <c r="F631" s="221" t="s">
        <v>1048</v>
      </c>
      <c r="G631" s="222" t="s">
        <v>170</v>
      </c>
      <c r="H631" s="223">
        <v>59.164000000000001</v>
      </c>
      <c r="I631" s="224"/>
      <c r="J631" s="225">
        <f>ROUND(I631*H631,2)</f>
        <v>0</v>
      </c>
      <c r="K631" s="226"/>
      <c r="L631" s="44"/>
      <c r="M631" s="227" t="s">
        <v>1</v>
      </c>
      <c r="N631" s="228" t="s">
        <v>42</v>
      </c>
      <c r="O631" s="91"/>
      <c r="P631" s="229">
        <f>O631*H631</f>
        <v>0</v>
      </c>
      <c r="Q631" s="229">
        <v>0.027779999999999999</v>
      </c>
      <c r="R631" s="229">
        <f>Q631*H631</f>
        <v>1.64357592</v>
      </c>
      <c r="S631" s="229">
        <v>0</v>
      </c>
      <c r="T631" s="230">
        <f>S631*H631</f>
        <v>0</v>
      </c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R631" s="231" t="s">
        <v>250</v>
      </c>
      <c r="AT631" s="231" t="s">
        <v>158</v>
      </c>
      <c r="AU631" s="231" t="s">
        <v>87</v>
      </c>
      <c r="AY631" s="17" t="s">
        <v>156</v>
      </c>
      <c r="BE631" s="232">
        <f>IF(N631="základní",J631,0)</f>
        <v>0</v>
      </c>
      <c r="BF631" s="232">
        <f>IF(N631="snížená",J631,0)</f>
        <v>0</v>
      </c>
      <c r="BG631" s="232">
        <f>IF(N631="zákl. přenesená",J631,0)</f>
        <v>0</v>
      </c>
      <c r="BH631" s="232">
        <f>IF(N631="sníž. přenesená",J631,0)</f>
        <v>0</v>
      </c>
      <c r="BI631" s="232">
        <f>IF(N631="nulová",J631,0)</f>
        <v>0</v>
      </c>
      <c r="BJ631" s="17" t="s">
        <v>85</v>
      </c>
      <c r="BK631" s="232">
        <f>ROUND(I631*H631,2)</f>
        <v>0</v>
      </c>
      <c r="BL631" s="17" t="s">
        <v>250</v>
      </c>
      <c r="BM631" s="231" t="s">
        <v>1049</v>
      </c>
    </row>
    <row r="632" s="13" customFormat="1">
      <c r="A632" s="13"/>
      <c r="B632" s="233"/>
      <c r="C632" s="234"/>
      <c r="D632" s="235" t="s">
        <v>172</v>
      </c>
      <c r="E632" s="236" t="s">
        <v>1</v>
      </c>
      <c r="F632" s="237" t="s">
        <v>980</v>
      </c>
      <c r="G632" s="234"/>
      <c r="H632" s="238">
        <v>24.920000000000002</v>
      </c>
      <c r="I632" s="239"/>
      <c r="J632" s="234"/>
      <c r="K632" s="234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172</v>
      </c>
      <c r="AU632" s="244" t="s">
        <v>87</v>
      </c>
      <c r="AV632" s="13" t="s">
        <v>87</v>
      </c>
      <c r="AW632" s="13" t="s">
        <v>34</v>
      </c>
      <c r="AX632" s="13" t="s">
        <v>77</v>
      </c>
      <c r="AY632" s="244" t="s">
        <v>156</v>
      </c>
    </row>
    <row r="633" s="13" customFormat="1">
      <c r="A633" s="13"/>
      <c r="B633" s="233"/>
      <c r="C633" s="234"/>
      <c r="D633" s="235" t="s">
        <v>172</v>
      </c>
      <c r="E633" s="236" t="s">
        <v>1</v>
      </c>
      <c r="F633" s="237" t="s">
        <v>981</v>
      </c>
      <c r="G633" s="234"/>
      <c r="H633" s="238">
        <v>34.244</v>
      </c>
      <c r="I633" s="239"/>
      <c r="J633" s="234"/>
      <c r="K633" s="234"/>
      <c r="L633" s="240"/>
      <c r="M633" s="241"/>
      <c r="N633" s="242"/>
      <c r="O633" s="242"/>
      <c r="P633" s="242"/>
      <c r="Q633" s="242"/>
      <c r="R633" s="242"/>
      <c r="S633" s="242"/>
      <c r="T633" s="24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4" t="s">
        <v>172</v>
      </c>
      <c r="AU633" s="244" t="s">
        <v>87</v>
      </c>
      <c r="AV633" s="13" t="s">
        <v>87</v>
      </c>
      <c r="AW633" s="13" t="s">
        <v>34</v>
      </c>
      <c r="AX633" s="13" t="s">
        <v>77</v>
      </c>
      <c r="AY633" s="244" t="s">
        <v>156</v>
      </c>
    </row>
    <row r="634" s="2" customFormat="1" ht="24.15" customHeight="1">
      <c r="A634" s="38"/>
      <c r="B634" s="39"/>
      <c r="C634" s="219" t="s">
        <v>1050</v>
      </c>
      <c r="D634" s="219" t="s">
        <v>158</v>
      </c>
      <c r="E634" s="220" t="s">
        <v>1051</v>
      </c>
      <c r="F634" s="221" t="s">
        <v>1052</v>
      </c>
      <c r="G634" s="222" t="s">
        <v>170</v>
      </c>
      <c r="H634" s="223">
        <v>254.702</v>
      </c>
      <c r="I634" s="224"/>
      <c r="J634" s="225">
        <f>ROUND(I634*H634,2)</f>
        <v>0</v>
      </c>
      <c r="K634" s="226"/>
      <c r="L634" s="44"/>
      <c r="M634" s="227" t="s">
        <v>1</v>
      </c>
      <c r="N634" s="228" t="s">
        <v>42</v>
      </c>
      <c r="O634" s="91"/>
      <c r="P634" s="229">
        <f>O634*H634</f>
        <v>0</v>
      </c>
      <c r="Q634" s="229">
        <v>0.01873</v>
      </c>
      <c r="R634" s="229">
        <f>Q634*H634</f>
        <v>4.7705684599999998</v>
      </c>
      <c r="S634" s="229">
        <v>0</v>
      </c>
      <c r="T634" s="230">
        <f>S634*H634</f>
        <v>0</v>
      </c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R634" s="231" t="s">
        <v>250</v>
      </c>
      <c r="AT634" s="231" t="s">
        <v>158</v>
      </c>
      <c r="AU634" s="231" t="s">
        <v>87</v>
      </c>
      <c r="AY634" s="17" t="s">
        <v>156</v>
      </c>
      <c r="BE634" s="232">
        <f>IF(N634="základní",J634,0)</f>
        <v>0</v>
      </c>
      <c r="BF634" s="232">
        <f>IF(N634="snížená",J634,0)</f>
        <v>0</v>
      </c>
      <c r="BG634" s="232">
        <f>IF(N634="zákl. přenesená",J634,0)</f>
        <v>0</v>
      </c>
      <c r="BH634" s="232">
        <f>IF(N634="sníž. přenesená",J634,0)</f>
        <v>0</v>
      </c>
      <c r="BI634" s="232">
        <f>IF(N634="nulová",J634,0)</f>
        <v>0</v>
      </c>
      <c r="BJ634" s="17" t="s">
        <v>85</v>
      </c>
      <c r="BK634" s="232">
        <f>ROUND(I634*H634,2)</f>
        <v>0</v>
      </c>
      <c r="BL634" s="17" t="s">
        <v>250</v>
      </c>
      <c r="BM634" s="231" t="s">
        <v>1053</v>
      </c>
    </row>
    <row r="635" s="14" customFormat="1">
      <c r="A635" s="14"/>
      <c r="B635" s="245"/>
      <c r="C635" s="246"/>
      <c r="D635" s="235" t="s">
        <v>172</v>
      </c>
      <c r="E635" s="247" t="s">
        <v>1</v>
      </c>
      <c r="F635" s="248" t="s">
        <v>1031</v>
      </c>
      <c r="G635" s="246"/>
      <c r="H635" s="247" t="s">
        <v>1</v>
      </c>
      <c r="I635" s="249"/>
      <c r="J635" s="246"/>
      <c r="K635" s="246"/>
      <c r="L635" s="250"/>
      <c r="M635" s="251"/>
      <c r="N635" s="252"/>
      <c r="O635" s="252"/>
      <c r="P635" s="252"/>
      <c r="Q635" s="252"/>
      <c r="R635" s="252"/>
      <c r="S635" s="252"/>
      <c r="T635" s="253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4" t="s">
        <v>172</v>
      </c>
      <c r="AU635" s="254" t="s">
        <v>87</v>
      </c>
      <c r="AV635" s="14" t="s">
        <v>85</v>
      </c>
      <c r="AW635" s="14" t="s">
        <v>34</v>
      </c>
      <c r="AX635" s="14" t="s">
        <v>77</v>
      </c>
      <c r="AY635" s="254" t="s">
        <v>156</v>
      </c>
    </row>
    <row r="636" s="13" customFormat="1">
      <c r="A636" s="13"/>
      <c r="B636" s="233"/>
      <c r="C636" s="234"/>
      <c r="D636" s="235" t="s">
        <v>172</v>
      </c>
      <c r="E636" s="236" t="s">
        <v>1</v>
      </c>
      <c r="F636" s="237" t="s">
        <v>1054</v>
      </c>
      <c r="G636" s="234"/>
      <c r="H636" s="238">
        <v>86.799999999999997</v>
      </c>
      <c r="I636" s="239"/>
      <c r="J636" s="234"/>
      <c r="K636" s="234"/>
      <c r="L636" s="240"/>
      <c r="M636" s="241"/>
      <c r="N636" s="242"/>
      <c r="O636" s="242"/>
      <c r="P636" s="242"/>
      <c r="Q636" s="242"/>
      <c r="R636" s="242"/>
      <c r="S636" s="242"/>
      <c r="T636" s="24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4" t="s">
        <v>172</v>
      </c>
      <c r="AU636" s="244" t="s">
        <v>87</v>
      </c>
      <c r="AV636" s="13" t="s">
        <v>87</v>
      </c>
      <c r="AW636" s="13" t="s">
        <v>34</v>
      </c>
      <c r="AX636" s="13" t="s">
        <v>77</v>
      </c>
      <c r="AY636" s="244" t="s">
        <v>156</v>
      </c>
    </row>
    <row r="637" s="13" customFormat="1">
      <c r="A637" s="13"/>
      <c r="B637" s="233"/>
      <c r="C637" s="234"/>
      <c r="D637" s="235" t="s">
        <v>172</v>
      </c>
      <c r="E637" s="236" t="s">
        <v>1</v>
      </c>
      <c r="F637" s="237" t="s">
        <v>1055</v>
      </c>
      <c r="G637" s="234"/>
      <c r="H637" s="238">
        <v>63.979999999999997</v>
      </c>
      <c r="I637" s="239"/>
      <c r="J637" s="234"/>
      <c r="K637" s="234"/>
      <c r="L637" s="240"/>
      <c r="M637" s="241"/>
      <c r="N637" s="242"/>
      <c r="O637" s="242"/>
      <c r="P637" s="242"/>
      <c r="Q637" s="242"/>
      <c r="R637" s="242"/>
      <c r="S637" s="242"/>
      <c r="T637" s="24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4" t="s">
        <v>172</v>
      </c>
      <c r="AU637" s="244" t="s">
        <v>87</v>
      </c>
      <c r="AV637" s="13" t="s">
        <v>87</v>
      </c>
      <c r="AW637" s="13" t="s">
        <v>34</v>
      </c>
      <c r="AX637" s="13" t="s">
        <v>77</v>
      </c>
      <c r="AY637" s="244" t="s">
        <v>156</v>
      </c>
    </row>
    <row r="638" s="13" customFormat="1">
      <c r="A638" s="13"/>
      <c r="B638" s="233"/>
      <c r="C638" s="234"/>
      <c r="D638" s="235" t="s">
        <v>172</v>
      </c>
      <c r="E638" s="236" t="s">
        <v>1</v>
      </c>
      <c r="F638" s="237" t="s">
        <v>1056</v>
      </c>
      <c r="G638" s="234"/>
      <c r="H638" s="238">
        <v>70.700000000000003</v>
      </c>
      <c r="I638" s="239"/>
      <c r="J638" s="234"/>
      <c r="K638" s="234"/>
      <c r="L638" s="240"/>
      <c r="M638" s="241"/>
      <c r="N638" s="242"/>
      <c r="O638" s="242"/>
      <c r="P638" s="242"/>
      <c r="Q638" s="242"/>
      <c r="R638" s="242"/>
      <c r="S638" s="242"/>
      <c r="T638" s="24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4" t="s">
        <v>172</v>
      </c>
      <c r="AU638" s="244" t="s">
        <v>87</v>
      </c>
      <c r="AV638" s="13" t="s">
        <v>87</v>
      </c>
      <c r="AW638" s="13" t="s">
        <v>34</v>
      </c>
      <c r="AX638" s="13" t="s">
        <v>77</v>
      </c>
      <c r="AY638" s="244" t="s">
        <v>156</v>
      </c>
    </row>
    <row r="639" s="13" customFormat="1">
      <c r="A639" s="13"/>
      <c r="B639" s="233"/>
      <c r="C639" s="234"/>
      <c r="D639" s="235" t="s">
        <v>172</v>
      </c>
      <c r="E639" s="234"/>
      <c r="F639" s="237" t="s">
        <v>1057</v>
      </c>
      <c r="G639" s="234"/>
      <c r="H639" s="238">
        <v>254.702</v>
      </c>
      <c r="I639" s="239"/>
      <c r="J639" s="234"/>
      <c r="K639" s="234"/>
      <c r="L639" s="240"/>
      <c r="M639" s="241"/>
      <c r="N639" s="242"/>
      <c r="O639" s="242"/>
      <c r="P639" s="242"/>
      <c r="Q639" s="242"/>
      <c r="R639" s="242"/>
      <c r="S639" s="242"/>
      <c r="T639" s="24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4" t="s">
        <v>172</v>
      </c>
      <c r="AU639" s="244" t="s">
        <v>87</v>
      </c>
      <c r="AV639" s="13" t="s">
        <v>87</v>
      </c>
      <c r="AW639" s="13" t="s">
        <v>4</v>
      </c>
      <c r="AX639" s="13" t="s">
        <v>85</v>
      </c>
      <c r="AY639" s="244" t="s">
        <v>156</v>
      </c>
    </row>
    <row r="640" s="2" customFormat="1" ht="44.25" customHeight="1">
      <c r="A640" s="38"/>
      <c r="B640" s="39"/>
      <c r="C640" s="219" t="s">
        <v>1058</v>
      </c>
      <c r="D640" s="219" t="s">
        <v>158</v>
      </c>
      <c r="E640" s="220" t="s">
        <v>1059</v>
      </c>
      <c r="F640" s="221" t="s">
        <v>1060</v>
      </c>
      <c r="G640" s="222" t="s">
        <v>170</v>
      </c>
      <c r="H640" s="223">
        <v>256.56</v>
      </c>
      <c r="I640" s="224"/>
      <c r="J640" s="225">
        <f>ROUND(I640*H640,2)</f>
        <v>0</v>
      </c>
      <c r="K640" s="226"/>
      <c r="L640" s="44"/>
      <c r="M640" s="227" t="s">
        <v>1</v>
      </c>
      <c r="N640" s="228" t="s">
        <v>42</v>
      </c>
      <c r="O640" s="91"/>
      <c r="P640" s="229">
        <f>O640*H640</f>
        <v>0</v>
      </c>
      <c r="Q640" s="229">
        <v>0</v>
      </c>
      <c r="R640" s="229">
        <f>Q640*H640</f>
        <v>0</v>
      </c>
      <c r="S640" s="229">
        <v>0</v>
      </c>
      <c r="T640" s="230">
        <f>S640*H640</f>
        <v>0</v>
      </c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R640" s="231" t="s">
        <v>250</v>
      </c>
      <c r="AT640" s="231" t="s">
        <v>158</v>
      </c>
      <c r="AU640" s="231" t="s">
        <v>87</v>
      </c>
      <c r="AY640" s="17" t="s">
        <v>156</v>
      </c>
      <c r="BE640" s="232">
        <f>IF(N640="základní",J640,0)</f>
        <v>0</v>
      </c>
      <c r="BF640" s="232">
        <f>IF(N640="snížená",J640,0)</f>
        <v>0</v>
      </c>
      <c r="BG640" s="232">
        <f>IF(N640="zákl. přenesená",J640,0)</f>
        <v>0</v>
      </c>
      <c r="BH640" s="232">
        <f>IF(N640="sníž. přenesená",J640,0)</f>
        <v>0</v>
      </c>
      <c r="BI640" s="232">
        <f>IF(N640="nulová",J640,0)</f>
        <v>0</v>
      </c>
      <c r="BJ640" s="17" t="s">
        <v>85</v>
      </c>
      <c r="BK640" s="232">
        <f>ROUND(I640*H640,2)</f>
        <v>0</v>
      </c>
      <c r="BL640" s="17" t="s">
        <v>250</v>
      </c>
      <c r="BM640" s="231" t="s">
        <v>1061</v>
      </c>
    </row>
    <row r="641" s="14" customFormat="1">
      <c r="A641" s="14"/>
      <c r="B641" s="245"/>
      <c r="C641" s="246"/>
      <c r="D641" s="235" t="s">
        <v>172</v>
      </c>
      <c r="E641" s="247" t="s">
        <v>1</v>
      </c>
      <c r="F641" s="248" t="s">
        <v>1062</v>
      </c>
      <c r="G641" s="246"/>
      <c r="H641" s="247" t="s">
        <v>1</v>
      </c>
      <c r="I641" s="249"/>
      <c r="J641" s="246"/>
      <c r="K641" s="246"/>
      <c r="L641" s="250"/>
      <c r="M641" s="251"/>
      <c r="N641" s="252"/>
      <c r="O641" s="252"/>
      <c r="P641" s="252"/>
      <c r="Q641" s="252"/>
      <c r="R641" s="252"/>
      <c r="S641" s="252"/>
      <c r="T641" s="253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4" t="s">
        <v>172</v>
      </c>
      <c r="AU641" s="254" t="s">
        <v>87</v>
      </c>
      <c r="AV641" s="14" t="s">
        <v>85</v>
      </c>
      <c r="AW641" s="14" t="s">
        <v>34</v>
      </c>
      <c r="AX641" s="14" t="s">
        <v>77</v>
      </c>
      <c r="AY641" s="254" t="s">
        <v>156</v>
      </c>
    </row>
    <row r="642" s="13" customFormat="1">
      <c r="A642" s="13"/>
      <c r="B642" s="233"/>
      <c r="C642" s="234"/>
      <c r="D642" s="235" t="s">
        <v>172</v>
      </c>
      <c r="E642" s="236" t="s">
        <v>1</v>
      </c>
      <c r="F642" s="237" t="s">
        <v>1063</v>
      </c>
      <c r="G642" s="234"/>
      <c r="H642" s="238">
        <v>116.56</v>
      </c>
      <c r="I642" s="239"/>
      <c r="J642" s="234"/>
      <c r="K642" s="234"/>
      <c r="L642" s="240"/>
      <c r="M642" s="241"/>
      <c r="N642" s="242"/>
      <c r="O642" s="242"/>
      <c r="P642" s="242"/>
      <c r="Q642" s="242"/>
      <c r="R642" s="242"/>
      <c r="S642" s="242"/>
      <c r="T642" s="24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4" t="s">
        <v>172</v>
      </c>
      <c r="AU642" s="244" t="s">
        <v>87</v>
      </c>
      <c r="AV642" s="13" t="s">
        <v>87</v>
      </c>
      <c r="AW642" s="13" t="s">
        <v>34</v>
      </c>
      <c r="AX642" s="13" t="s">
        <v>77</v>
      </c>
      <c r="AY642" s="244" t="s">
        <v>156</v>
      </c>
    </row>
    <row r="643" s="13" customFormat="1">
      <c r="A643" s="13"/>
      <c r="B643" s="233"/>
      <c r="C643" s="234"/>
      <c r="D643" s="235" t="s">
        <v>172</v>
      </c>
      <c r="E643" s="236" t="s">
        <v>1</v>
      </c>
      <c r="F643" s="237" t="s">
        <v>1064</v>
      </c>
      <c r="G643" s="234"/>
      <c r="H643" s="238">
        <v>72.5</v>
      </c>
      <c r="I643" s="239"/>
      <c r="J643" s="234"/>
      <c r="K643" s="234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172</v>
      </c>
      <c r="AU643" s="244" t="s">
        <v>87</v>
      </c>
      <c r="AV643" s="13" t="s">
        <v>87</v>
      </c>
      <c r="AW643" s="13" t="s">
        <v>34</v>
      </c>
      <c r="AX643" s="13" t="s">
        <v>77</v>
      </c>
      <c r="AY643" s="244" t="s">
        <v>156</v>
      </c>
    </row>
    <row r="644" s="13" customFormat="1">
      <c r="A644" s="13"/>
      <c r="B644" s="233"/>
      <c r="C644" s="234"/>
      <c r="D644" s="235" t="s">
        <v>172</v>
      </c>
      <c r="E644" s="236" t="s">
        <v>1</v>
      </c>
      <c r="F644" s="237" t="s">
        <v>1065</v>
      </c>
      <c r="G644" s="234"/>
      <c r="H644" s="238">
        <v>67.5</v>
      </c>
      <c r="I644" s="239"/>
      <c r="J644" s="234"/>
      <c r="K644" s="234"/>
      <c r="L644" s="240"/>
      <c r="M644" s="241"/>
      <c r="N644" s="242"/>
      <c r="O644" s="242"/>
      <c r="P644" s="242"/>
      <c r="Q644" s="242"/>
      <c r="R644" s="242"/>
      <c r="S644" s="242"/>
      <c r="T644" s="24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44" t="s">
        <v>172</v>
      </c>
      <c r="AU644" s="244" t="s">
        <v>87</v>
      </c>
      <c r="AV644" s="13" t="s">
        <v>87</v>
      </c>
      <c r="AW644" s="13" t="s">
        <v>34</v>
      </c>
      <c r="AX644" s="13" t="s">
        <v>77</v>
      </c>
      <c r="AY644" s="244" t="s">
        <v>156</v>
      </c>
    </row>
    <row r="645" s="2" customFormat="1" ht="16.5" customHeight="1">
      <c r="A645" s="38"/>
      <c r="B645" s="39"/>
      <c r="C645" s="255" t="s">
        <v>1066</v>
      </c>
      <c r="D645" s="255" t="s">
        <v>332</v>
      </c>
      <c r="E645" s="256" t="s">
        <v>1067</v>
      </c>
      <c r="F645" s="257" t="s">
        <v>1068</v>
      </c>
      <c r="G645" s="258" t="s">
        <v>170</v>
      </c>
      <c r="H645" s="259">
        <v>282.21600000000001</v>
      </c>
      <c r="I645" s="260"/>
      <c r="J645" s="261">
        <f>ROUND(I645*H645,2)</f>
        <v>0</v>
      </c>
      <c r="K645" s="262"/>
      <c r="L645" s="263"/>
      <c r="M645" s="264" t="s">
        <v>1</v>
      </c>
      <c r="N645" s="265" t="s">
        <v>42</v>
      </c>
      <c r="O645" s="91"/>
      <c r="P645" s="229">
        <f>O645*H645</f>
        <v>0</v>
      </c>
      <c r="Q645" s="229">
        <v>0.014999999999999999</v>
      </c>
      <c r="R645" s="229">
        <f>Q645*H645</f>
        <v>4.2332400000000003</v>
      </c>
      <c r="S645" s="229">
        <v>0</v>
      </c>
      <c r="T645" s="230">
        <f>S645*H645</f>
        <v>0</v>
      </c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R645" s="231" t="s">
        <v>326</v>
      </c>
      <c r="AT645" s="231" t="s">
        <v>332</v>
      </c>
      <c r="AU645" s="231" t="s">
        <v>87</v>
      </c>
      <c r="AY645" s="17" t="s">
        <v>156</v>
      </c>
      <c r="BE645" s="232">
        <f>IF(N645="základní",J645,0)</f>
        <v>0</v>
      </c>
      <c r="BF645" s="232">
        <f>IF(N645="snížená",J645,0)</f>
        <v>0</v>
      </c>
      <c r="BG645" s="232">
        <f>IF(N645="zákl. přenesená",J645,0)</f>
        <v>0</v>
      </c>
      <c r="BH645" s="232">
        <f>IF(N645="sníž. přenesená",J645,0)</f>
        <v>0</v>
      </c>
      <c r="BI645" s="232">
        <f>IF(N645="nulová",J645,0)</f>
        <v>0</v>
      </c>
      <c r="BJ645" s="17" t="s">
        <v>85</v>
      </c>
      <c r="BK645" s="232">
        <f>ROUND(I645*H645,2)</f>
        <v>0</v>
      </c>
      <c r="BL645" s="17" t="s">
        <v>250</v>
      </c>
      <c r="BM645" s="231" t="s">
        <v>1069</v>
      </c>
    </row>
    <row r="646" s="13" customFormat="1">
      <c r="A646" s="13"/>
      <c r="B646" s="233"/>
      <c r="C646" s="234"/>
      <c r="D646" s="235" t="s">
        <v>172</v>
      </c>
      <c r="E646" s="234"/>
      <c r="F646" s="237" t="s">
        <v>1070</v>
      </c>
      <c r="G646" s="234"/>
      <c r="H646" s="238">
        <v>282.21600000000001</v>
      </c>
      <c r="I646" s="239"/>
      <c r="J646" s="234"/>
      <c r="K646" s="234"/>
      <c r="L646" s="240"/>
      <c r="M646" s="241"/>
      <c r="N646" s="242"/>
      <c r="O646" s="242"/>
      <c r="P646" s="242"/>
      <c r="Q646" s="242"/>
      <c r="R646" s="242"/>
      <c r="S646" s="242"/>
      <c r="T646" s="24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4" t="s">
        <v>172</v>
      </c>
      <c r="AU646" s="244" t="s">
        <v>87</v>
      </c>
      <c r="AV646" s="13" t="s">
        <v>87</v>
      </c>
      <c r="AW646" s="13" t="s">
        <v>4</v>
      </c>
      <c r="AX646" s="13" t="s">
        <v>85</v>
      </c>
      <c r="AY646" s="244" t="s">
        <v>156</v>
      </c>
    </row>
    <row r="647" s="2" customFormat="1" ht="24.15" customHeight="1">
      <c r="A647" s="38"/>
      <c r="B647" s="39"/>
      <c r="C647" s="219" t="s">
        <v>1071</v>
      </c>
      <c r="D647" s="219" t="s">
        <v>158</v>
      </c>
      <c r="E647" s="220" t="s">
        <v>1072</v>
      </c>
      <c r="F647" s="221" t="s">
        <v>1073</v>
      </c>
      <c r="G647" s="222" t="s">
        <v>170</v>
      </c>
      <c r="H647" s="223">
        <v>256.56</v>
      </c>
      <c r="I647" s="224"/>
      <c r="J647" s="225">
        <f>ROUND(I647*H647,2)</f>
        <v>0</v>
      </c>
      <c r="K647" s="226"/>
      <c r="L647" s="44"/>
      <c r="M647" s="227" t="s">
        <v>1</v>
      </c>
      <c r="N647" s="228" t="s">
        <v>42</v>
      </c>
      <c r="O647" s="91"/>
      <c r="P647" s="229">
        <f>O647*H647</f>
        <v>0</v>
      </c>
      <c r="Q647" s="229">
        <v>0.00018000000000000001</v>
      </c>
      <c r="R647" s="229">
        <f>Q647*H647</f>
        <v>0.046180800000000001</v>
      </c>
      <c r="S647" s="229">
        <v>0</v>
      </c>
      <c r="T647" s="230">
        <f>S647*H647</f>
        <v>0</v>
      </c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R647" s="231" t="s">
        <v>250</v>
      </c>
      <c r="AT647" s="231" t="s">
        <v>158</v>
      </c>
      <c r="AU647" s="231" t="s">
        <v>87</v>
      </c>
      <c r="AY647" s="17" t="s">
        <v>156</v>
      </c>
      <c r="BE647" s="232">
        <f>IF(N647="základní",J647,0)</f>
        <v>0</v>
      </c>
      <c r="BF647" s="232">
        <f>IF(N647="snížená",J647,0)</f>
        <v>0</v>
      </c>
      <c r="BG647" s="232">
        <f>IF(N647="zákl. přenesená",J647,0)</f>
        <v>0</v>
      </c>
      <c r="BH647" s="232">
        <f>IF(N647="sníž. přenesená",J647,0)</f>
        <v>0</v>
      </c>
      <c r="BI647" s="232">
        <f>IF(N647="nulová",J647,0)</f>
        <v>0</v>
      </c>
      <c r="BJ647" s="17" t="s">
        <v>85</v>
      </c>
      <c r="BK647" s="232">
        <f>ROUND(I647*H647,2)</f>
        <v>0</v>
      </c>
      <c r="BL647" s="17" t="s">
        <v>250</v>
      </c>
      <c r="BM647" s="231" t="s">
        <v>1074</v>
      </c>
    </row>
    <row r="648" s="13" customFormat="1">
      <c r="A648" s="13"/>
      <c r="B648" s="233"/>
      <c r="C648" s="234"/>
      <c r="D648" s="235" t="s">
        <v>172</v>
      </c>
      <c r="E648" s="236" t="s">
        <v>1</v>
      </c>
      <c r="F648" s="237" t="s">
        <v>1075</v>
      </c>
      <c r="G648" s="234"/>
      <c r="H648" s="238">
        <v>256.56</v>
      </c>
      <c r="I648" s="239"/>
      <c r="J648" s="234"/>
      <c r="K648" s="234"/>
      <c r="L648" s="240"/>
      <c r="M648" s="241"/>
      <c r="N648" s="242"/>
      <c r="O648" s="242"/>
      <c r="P648" s="242"/>
      <c r="Q648" s="242"/>
      <c r="R648" s="242"/>
      <c r="S648" s="242"/>
      <c r="T648" s="24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44" t="s">
        <v>172</v>
      </c>
      <c r="AU648" s="244" t="s">
        <v>87</v>
      </c>
      <c r="AV648" s="13" t="s">
        <v>87</v>
      </c>
      <c r="AW648" s="13" t="s">
        <v>34</v>
      </c>
      <c r="AX648" s="13" t="s">
        <v>77</v>
      </c>
      <c r="AY648" s="244" t="s">
        <v>156</v>
      </c>
    </row>
    <row r="649" s="2" customFormat="1" ht="49.05" customHeight="1">
      <c r="A649" s="38"/>
      <c r="B649" s="39"/>
      <c r="C649" s="219" t="s">
        <v>1076</v>
      </c>
      <c r="D649" s="219" t="s">
        <v>158</v>
      </c>
      <c r="E649" s="220" t="s">
        <v>1077</v>
      </c>
      <c r="F649" s="221" t="s">
        <v>1078</v>
      </c>
      <c r="G649" s="222" t="s">
        <v>216</v>
      </c>
      <c r="H649" s="223">
        <v>14.265000000000001</v>
      </c>
      <c r="I649" s="224"/>
      <c r="J649" s="225">
        <f>ROUND(I649*H649,2)</f>
        <v>0</v>
      </c>
      <c r="K649" s="226"/>
      <c r="L649" s="44"/>
      <c r="M649" s="227" t="s">
        <v>1</v>
      </c>
      <c r="N649" s="228" t="s">
        <v>42</v>
      </c>
      <c r="O649" s="91"/>
      <c r="P649" s="229">
        <f>O649*H649</f>
        <v>0</v>
      </c>
      <c r="Q649" s="229">
        <v>0</v>
      </c>
      <c r="R649" s="229">
        <f>Q649*H649</f>
        <v>0</v>
      </c>
      <c r="S649" s="229">
        <v>0</v>
      </c>
      <c r="T649" s="230">
        <f>S649*H649</f>
        <v>0</v>
      </c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R649" s="231" t="s">
        <v>250</v>
      </c>
      <c r="AT649" s="231" t="s">
        <v>158</v>
      </c>
      <c r="AU649" s="231" t="s">
        <v>87</v>
      </c>
      <c r="AY649" s="17" t="s">
        <v>156</v>
      </c>
      <c r="BE649" s="232">
        <f>IF(N649="základní",J649,0)</f>
        <v>0</v>
      </c>
      <c r="BF649" s="232">
        <f>IF(N649="snížená",J649,0)</f>
        <v>0</v>
      </c>
      <c r="BG649" s="232">
        <f>IF(N649="zákl. přenesená",J649,0)</f>
        <v>0</v>
      </c>
      <c r="BH649" s="232">
        <f>IF(N649="sníž. přenesená",J649,0)</f>
        <v>0</v>
      </c>
      <c r="BI649" s="232">
        <f>IF(N649="nulová",J649,0)</f>
        <v>0</v>
      </c>
      <c r="BJ649" s="17" t="s">
        <v>85</v>
      </c>
      <c r="BK649" s="232">
        <f>ROUND(I649*H649,2)</f>
        <v>0</v>
      </c>
      <c r="BL649" s="17" t="s">
        <v>250</v>
      </c>
      <c r="BM649" s="231" t="s">
        <v>1079</v>
      </c>
    </row>
    <row r="650" s="2" customFormat="1" ht="49.05" customHeight="1">
      <c r="A650" s="38"/>
      <c r="B650" s="39"/>
      <c r="C650" s="219" t="s">
        <v>1080</v>
      </c>
      <c r="D650" s="219" t="s">
        <v>158</v>
      </c>
      <c r="E650" s="220" t="s">
        <v>1077</v>
      </c>
      <c r="F650" s="221" t="s">
        <v>1078</v>
      </c>
      <c r="G650" s="222" t="s">
        <v>216</v>
      </c>
      <c r="H650" s="223">
        <v>14.265000000000001</v>
      </c>
      <c r="I650" s="224"/>
      <c r="J650" s="225">
        <f>ROUND(I650*H650,2)</f>
        <v>0</v>
      </c>
      <c r="K650" s="226"/>
      <c r="L650" s="44"/>
      <c r="M650" s="227" t="s">
        <v>1</v>
      </c>
      <c r="N650" s="228" t="s">
        <v>42</v>
      </c>
      <c r="O650" s="91"/>
      <c r="P650" s="229">
        <f>O650*H650</f>
        <v>0</v>
      </c>
      <c r="Q650" s="229">
        <v>0</v>
      </c>
      <c r="R650" s="229">
        <f>Q650*H650</f>
        <v>0</v>
      </c>
      <c r="S650" s="229">
        <v>0</v>
      </c>
      <c r="T650" s="230">
        <f>S650*H650</f>
        <v>0</v>
      </c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R650" s="231" t="s">
        <v>250</v>
      </c>
      <c r="AT650" s="231" t="s">
        <v>158</v>
      </c>
      <c r="AU650" s="231" t="s">
        <v>87</v>
      </c>
      <c r="AY650" s="17" t="s">
        <v>156</v>
      </c>
      <c r="BE650" s="232">
        <f>IF(N650="základní",J650,0)</f>
        <v>0</v>
      </c>
      <c r="BF650" s="232">
        <f>IF(N650="snížená",J650,0)</f>
        <v>0</v>
      </c>
      <c r="BG650" s="232">
        <f>IF(N650="zákl. přenesená",J650,0)</f>
        <v>0</v>
      </c>
      <c r="BH650" s="232">
        <f>IF(N650="sníž. přenesená",J650,0)</f>
        <v>0</v>
      </c>
      <c r="BI650" s="232">
        <f>IF(N650="nulová",J650,0)</f>
        <v>0</v>
      </c>
      <c r="BJ650" s="17" t="s">
        <v>85</v>
      </c>
      <c r="BK650" s="232">
        <f>ROUND(I650*H650,2)</f>
        <v>0</v>
      </c>
      <c r="BL650" s="17" t="s">
        <v>250</v>
      </c>
      <c r="BM650" s="231" t="s">
        <v>1081</v>
      </c>
    </row>
    <row r="651" s="12" customFormat="1" ht="22.8" customHeight="1">
      <c r="A651" s="12"/>
      <c r="B651" s="203"/>
      <c r="C651" s="204"/>
      <c r="D651" s="205" t="s">
        <v>76</v>
      </c>
      <c r="E651" s="217" t="s">
        <v>1082</v>
      </c>
      <c r="F651" s="217" t="s">
        <v>1083</v>
      </c>
      <c r="G651" s="204"/>
      <c r="H651" s="204"/>
      <c r="I651" s="207"/>
      <c r="J651" s="218">
        <f>BK651</f>
        <v>0</v>
      </c>
      <c r="K651" s="204"/>
      <c r="L651" s="209"/>
      <c r="M651" s="210"/>
      <c r="N651" s="211"/>
      <c r="O651" s="211"/>
      <c r="P651" s="212">
        <f>SUM(P652:P684)</f>
        <v>0</v>
      </c>
      <c r="Q651" s="211"/>
      <c r="R651" s="212">
        <f>SUM(R652:R684)</f>
        <v>3.3705799999999999</v>
      </c>
      <c r="S651" s="211"/>
      <c r="T651" s="213">
        <f>SUM(T652:T684)</f>
        <v>0</v>
      </c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R651" s="214" t="s">
        <v>87</v>
      </c>
      <c r="AT651" s="215" t="s">
        <v>76</v>
      </c>
      <c r="AU651" s="215" t="s">
        <v>85</v>
      </c>
      <c r="AY651" s="214" t="s">
        <v>156</v>
      </c>
      <c r="BK651" s="216">
        <f>SUM(BK652:BK684)</f>
        <v>0</v>
      </c>
    </row>
    <row r="652" s="2" customFormat="1" ht="55.5" customHeight="1">
      <c r="A652" s="38"/>
      <c r="B652" s="39"/>
      <c r="C652" s="219" t="s">
        <v>1084</v>
      </c>
      <c r="D652" s="219" t="s">
        <v>158</v>
      </c>
      <c r="E652" s="220" t="s">
        <v>1085</v>
      </c>
      <c r="F652" s="221" t="s">
        <v>1086</v>
      </c>
      <c r="G652" s="222" t="s">
        <v>170</v>
      </c>
      <c r="H652" s="223">
        <v>20.5</v>
      </c>
      <c r="I652" s="224"/>
      <c r="J652" s="225">
        <f>ROUND(I652*H652,2)</f>
        <v>0</v>
      </c>
      <c r="K652" s="226"/>
      <c r="L652" s="44"/>
      <c r="M652" s="227" t="s">
        <v>1</v>
      </c>
      <c r="N652" s="228" t="s">
        <v>42</v>
      </c>
      <c r="O652" s="91"/>
      <c r="P652" s="229">
        <f>O652*H652</f>
        <v>0</v>
      </c>
      <c r="Q652" s="229">
        <v>0.01324</v>
      </c>
      <c r="R652" s="229">
        <f>Q652*H652</f>
        <v>0.27141999999999999</v>
      </c>
      <c r="S652" s="229">
        <v>0</v>
      </c>
      <c r="T652" s="230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31" t="s">
        <v>250</v>
      </c>
      <c r="AT652" s="231" t="s">
        <v>158</v>
      </c>
      <c r="AU652" s="231" t="s">
        <v>87</v>
      </c>
      <c r="AY652" s="17" t="s">
        <v>156</v>
      </c>
      <c r="BE652" s="232">
        <f>IF(N652="základní",J652,0)</f>
        <v>0</v>
      </c>
      <c r="BF652" s="232">
        <f>IF(N652="snížená",J652,0)</f>
        <v>0</v>
      </c>
      <c r="BG652" s="232">
        <f>IF(N652="zákl. přenesená",J652,0)</f>
        <v>0</v>
      </c>
      <c r="BH652" s="232">
        <f>IF(N652="sníž. přenesená",J652,0)</f>
        <v>0</v>
      </c>
      <c r="BI652" s="232">
        <f>IF(N652="nulová",J652,0)</f>
        <v>0</v>
      </c>
      <c r="BJ652" s="17" t="s">
        <v>85</v>
      </c>
      <c r="BK652" s="232">
        <f>ROUND(I652*H652,2)</f>
        <v>0</v>
      </c>
      <c r="BL652" s="17" t="s">
        <v>250</v>
      </c>
      <c r="BM652" s="231" t="s">
        <v>1087</v>
      </c>
    </row>
    <row r="653" s="13" customFormat="1">
      <c r="A653" s="13"/>
      <c r="B653" s="233"/>
      <c r="C653" s="234"/>
      <c r="D653" s="235" t="s">
        <v>172</v>
      </c>
      <c r="E653" s="236" t="s">
        <v>1</v>
      </c>
      <c r="F653" s="237" t="s">
        <v>1088</v>
      </c>
      <c r="G653" s="234"/>
      <c r="H653" s="238">
        <v>4.75</v>
      </c>
      <c r="I653" s="239"/>
      <c r="J653" s="234"/>
      <c r="K653" s="234"/>
      <c r="L653" s="240"/>
      <c r="M653" s="241"/>
      <c r="N653" s="242"/>
      <c r="O653" s="242"/>
      <c r="P653" s="242"/>
      <c r="Q653" s="242"/>
      <c r="R653" s="242"/>
      <c r="S653" s="242"/>
      <c r="T653" s="24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4" t="s">
        <v>172</v>
      </c>
      <c r="AU653" s="244" t="s">
        <v>87</v>
      </c>
      <c r="AV653" s="13" t="s">
        <v>87</v>
      </c>
      <c r="AW653" s="13" t="s">
        <v>34</v>
      </c>
      <c r="AX653" s="13" t="s">
        <v>77</v>
      </c>
      <c r="AY653" s="244" t="s">
        <v>156</v>
      </c>
    </row>
    <row r="654" s="13" customFormat="1">
      <c r="A654" s="13"/>
      <c r="B654" s="233"/>
      <c r="C654" s="234"/>
      <c r="D654" s="235" t="s">
        <v>172</v>
      </c>
      <c r="E654" s="236" t="s">
        <v>1</v>
      </c>
      <c r="F654" s="237" t="s">
        <v>1089</v>
      </c>
      <c r="G654" s="234"/>
      <c r="H654" s="238">
        <v>2.375</v>
      </c>
      <c r="I654" s="239"/>
      <c r="J654" s="234"/>
      <c r="K654" s="234"/>
      <c r="L654" s="240"/>
      <c r="M654" s="241"/>
      <c r="N654" s="242"/>
      <c r="O654" s="242"/>
      <c r="P654" s="242"/>
      <c r="Q654" s="242"/>
      <c r="R654" s="242"/>
      <c r="S654" s="242"/>
      <c r="T654" s="24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4" t="s">
        <v>172</v>
      </c>
      <c r="AU654" s="244" t="s">
        <v>87</v>
      </c>
      <c r="AV654" s="13" t="s">
        <v>87</v>
      </c>
      <c r="AW654" s="13" t="s">
        <v>34</v>
      </c>
      <c r="AX654" s="13" t="s">
        <v>77</v>
      </c>
      <c r="AY654" s="244" t="s">
        <v>156</v>
      </c>
    </row>
    <row r="655" s="13" customFormat="1">
      <c r="A655" s="13"/>
      <c r="B655" s="233"/>
      <c r="C655" s="234"/>
      <c r="D655" s="235" t="s">
        <v>172</v>
      </c>
      <c r="E655" s="236" t="s">
        <v>1</v>
      </c>
      <c r="F655" s="237" t="s">
        <v>1090</v>
      </c>
      <c r="G655" s="234"/>
      <c r="H655" s="238">
        <v>2.375</v>
      </c>
      <c r="I655" s="239"/>
      <c r="J655" s="234"/>
      <c r="K655" s="234"/>
      <c r="L655" s="240"/>
      <c r="M655" s="241"/>
      <c r="N655" s="242"/>
      <c r="O655" s="242"/>
      <c r="P655" s="242"/>
      <c r="Q655" s="242"/>
      <c r="R655" s="242"/>
      <c r="S655" s="242"/>
      <c r="T655" s="24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4" t="s">
        <v>172</v>
      </c>
      <c r="AU655" s="244" t="s">
        <v>87</v>
      </c>
      <c r="AV655" s="13" t="s">
        <v>87</v>
      </c>
      <c r="AW655" s="13" t="s">
        <v>34</v>
      </c>
      <c r="AX655" s="13" t="s">
        <v>77</v>
      </c>
      <c r="AY655" s="244" t="s">
        <v>156</v>
      </c>
    </row>
    <row r="656" s="13" customFormat="1">
      <c r="A656" s="13"/>
      <c r="B656" s="233"/>
      <c r="C656" s="234"/>
      <c r="D656" s="235" t="s">
        <v>172</v>
      </c>
      <c r="E656" s="236" t="s">
        <v>1</v>
      </c>
      <c r="F656" s="237" t="s">
        <v>1091</v>
      </c>
      <c r="G656" s="234"/>
      <c r="H656" s="238">
        <v>2.75</v>
      </c>
      <c r="I656" s="239"/>
      <c r="J656" s="234"/>
      <c r="K656" s="234"/>
      <c r="L656" s="240"/>
      <c r="M656" s="241"/>
      <c r="N656" s="242"/>
      <c r="O656" s="242"/>
      <c r="P656" s="242"/>
      <c r="Q656" s="242"/>
      <c r="R656" s="242"/>
      <c r="S656" s="242"/>
      <c r="T656" s="24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4" t="s">
        <v>172</v>
      </c>
      <c r="AU656" s="244" t="s">
        <v>87</v>
      </c>
      <c r="AV656" s="13" t="s">
        <v>87</v>
      </c>
      <c r="AW656" s="13" t="s">
        <v>34</v>
      </c>
      <c r="AX656" s="13" t="s">
        <v>77</v>
      </c>
      <c r="AY656" s="244" t="s">
        <v>156</v>
      </c>
    </row>
    <row r="657" s="13" customFormat="1">
      <c r="A657" s="13"/>
      <c r="B657" s="233"/>
      <c r="C657" s="234"/>
      <c r="D657" s="235" t="s">
        <v>172</v>
      </c>
      <c r="E657" s="236" t="s">
        <v>1</v>
      </c>
      <c r="F657" s="237" t="s">
        <v>1092</v>
      </c>
      <c r="G657" s="234"/>
      <c r="H657" s="238">
        <v>2.75</v>
      </c>
      <c r="I657" s="239"/>
      <c r="J657" s="234"/>
      <c r="K657" s="234"/>
      <c r="L657" s="240"/>
      <c r="M657" s="241"/>
      <c r="N657" s="242"/>
      <c r="O657" s="242"/>
      <c r="P657" s="242"/>
      <c r="Q657" s="242"/>
      <c r="R657" s="242"/>
      <c r="S657" s="242"/>
      <c r="T657" s="24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4" t="s">
        <v>172</v>
      </c>
      <c r="AU657" s="244" t="s">
        <v>87</v>
      </c>
      <c r="AV657" s="13" t="s">
        <v>87</v>
      </c>
      <c r="AW657" s="13" t="s">
        <v>34</v>
      </c>
      <c r="AX657" s="13" t="s">
        <v>77</v>
      </c>
      <c r="AY657" s="244" t="s">
        <v>156</v>
      </c>
    </row>
    <row r="658" s="13" customFormat="1">
      <c r="A658" s="13"/>
      <c r="B658" s="233"/>
      <c r="C658" s="234"/>
      <c r="D658" s="235" t="s">
        <v>172</v>
      </c>
      <c r="E658" s="236" t="s">
        <v>1</v>
      </c>
      <c r="F658" s="237" t="s">
        <v>1093</v>
      </c>
      <c r="G658" s="234"/>
      <c r="H658" s="238">
        <v>5.5</v>
      </c>
      <c r="I658" s="239"/>
      <c r="J658" s="234"/>
      <c r="K658" s="234"/>
      <c r="L658" s="240"/>
      <c r="M658" s="241"/>
      <c r="N658" s="242"/>
      <c r="O658" s="242"/>
      <c r="P658" s="242"/>
      <c r="Q658" s="242"/>
      <c r="R658" s="242"/>
      <c r="S658" s="242"/>
      <c r="T658" s="24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4" t="s">
        <v>172</v>
      </c>
      <c r="AU658" s="244" t="s">
        <v>87</v>
      </c>
      <c r="AV658" s="13" t="s">
        <v>87</v>
      </c>
      <c r="AW658" s="13" t="s">
        <v>34</v>
      </c>
      <c r="AX658" s="13" t="s">
        <v>77</v>
      </c>
      <c r="AY658" s="244" t="s">
        <v>156</v>
      </c>
    </row>
    <row r="659" s="2" customFormat="1" ht="49.05" customHeight="1">
      <c r="A659" s="38"/>
      <c r="B659" s="39"/>
      <c r="C659" s="219" t="s">
        <v>1094</v>
      </c>
      <c r="D659" s="219" t="s">
        <v>158</v>
      </c>
      <c r="E659" s="220" t="s">
        <v>1095</v>
      </c>
      <c r="F659" s="221" t="s">
        <v>1096</v>
      </c>
      <c r="G659" s="222" t="s">
        <v>170</v>
      </c>
      <c r="H659" s="223">
        <v>103.605</v>
      </c>
      <c r="I659" s="224"/>
      <c r="J659" s="225">
        <f>ROUND(I659*H659,2)</f>
        <v>0</v>
      </c>
      <c r="K659" s="226"/>
      <c r="L659" s="44"/>
      <c r="M659" s="227" t="s">
        <v>1</v>
      </c>
      <c r="N659" s="228" t="s">
        <v>42</v>
      </c>
      <c r="O659" s="91"/>
      <c r="P659" s="229">
        <f>O659*H659</f>
        <v>0</v>
      </c>
      <c r="Q659" s="229">
        <v>0.012200000000000001</v>
      </c>
      <c r="R659" s="229">
        <f>Q659*H659</f>
        <v>1.263981</v>
      </c>
      <c r="S659" s="229">
        <v>0</v>
      </c>
      <c r="T659" s="230">
        <f>S659*H659</f>
        <v>0</v>
      </c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R659" s="231" t="s">
        <v>250</v>
      </c>
      <c r="AT659" s="231" t="s">
        <v>158</v>
      </c>
      <c r="AU659" s="231" t="s">
        <v>87</v>
      </c>
      <c r="AY659" s="17" t="s">
        <v>156</v>
      </c>
      <c r="BE659" s="232">
        <f>IF(N659="základní",J659,0)</f>
        <v>0</v>
      </c>
      <c r="BF659" s="232">
        <f>IF(N659="snížená",J659,0)</f>
        <v>0</v>
      </c>
      <c r="BG659" s="232">
        <f>IF(N659="zákl. přenesená",J659,0)</f>
        <v>0</v>
      </c>
      <c r="BH659" s="232">
        <f>IF(N659="sníž. přenesená",J659,0)</f>
        <v>0</v>
      </c>
      <c r="BI659" s="232">
        <f>IF(N659="nulová",J659,0)</f>
        <v>0</v>
      </c>
      <c r="BJ659" s="17" t="s">
        <v>85</v>
      </c>
      <c r="BK659" s="232">
        <f>ROUND(I659*H659,2)</f>
        <v>0</v>
      </c>
      <c r="BL659" s="17" t="s">
        <v>250</v>
      </c>
      <c r="BM659" s="231" t="s">
        <v>1097</v>
      </c>
    </row>
    <row r="660" s="13" customFormat="1">
      <c r="A660" s="13"/>
      <c r="B660" s="233"/>
      <c r="C660" s="234"/>
      <c r="D660" s="235" t="s">
        <v>172</v>
      </c>
      <c r="E660" s="236" t="s">
        <v>1</v>
      </c>
      <c r="F660" s="237" t="s">
        <v>1098</v>
      </c>
      <c r="G660" s="234"/>
      <c r="H660" s="238">
        <v>12</v>
      </c>
      <c r="I660" s="239"/>
      <c r="J660" s="234"/>
      <c r="K660" s="234"/>
      <c r="L660" s="240"/>
      <c r="M660" s="241"/>
      <c r="N660" s="242"/>
      <c r="O660" s="242"/>
      <c r="P660" s="242"/>
      <c r="Q660" s="242"/>
      <c r="R660" s="242"/>
      <c r="S660" s="242"/>
      <c r="T660" s="24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4" t="s">
        <v>172</v>
      </c>
      <c r="AU660" s="244" t="s">
        <v>87</v>
      </c>
      <c r="AV660" s="13" t="s">
        <v>87</v>
      </c>
      <c r="AW660" s="13" t="s">
        <v>34</v>
      </c>
      <c r="AX660" s="13" t="s">
        <v>77</v>
      </c>
      <c r="AY660" s="244" t="s">
        <v>156</v>
      </c>
    </row>
    <row r="661" s="13" customFormat="1">
      <c r="A661" s="13"/>
      <c r="B661" s="233"/>
      <c r="C661" s="234"/>
      <c r="D661" s="235" t="s">
        <v>172</v>
      </c>
      <c r="E661" s="236" t="s">
        <v>1</v>
      </c>
      <c r="F661" s="237" t="s">
        <v>1099</v>
      </c>
      <c r="G661" s="234"/>
      <c r="H661" s="238">
        <v>27.754999999999999</v>
      </c>
      <c r="I661" s="239"/>
      <c r="J661" s="234"/>
      <c r="K661" s="234"/>
      <c r="L661" s="240"/>
      <c r="M661" s="241"/>
      <c r="N661" s="242"/>
      <c r="O661" s="242"/>
      <c r="P661" s="242"/>
      <c r="Q661" s="242"/>
      <c r="R661" s="242"/>
      <c r="S661" s="242"/>
      <c r="T661" s="24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4" t="s">
        <v>172</v>
      </c>
      <c r="AU661" s="244" t="s">
        <v>87</v>
      </c>
      <c r="AV661" s="13" t="s">
        <v>87</v>
      </c>
      <c r="AW661" s="13" t="s">
        <v>34</v>
      </c>
      <c r="AX661" s="13" t="s">
        <v>77</v>
      </c>
      <c r="AY661" s="244" t="s">
        <v>156</v>
      </c>
    </row>
    <row r="662" s="13" customFormat="1">
      <c r="A662" s="13"/>
      <c r="B662" s="233"/>
      <c r="C662" s="234"/>
      <c r="D662" s="235" t="s">
        <v>172</v>
      </c>
      <c r="E662" s="236" t="s">
        <v>1</v>
      </c>
      <c r="F662" s="237" t="s">
        <v>1100</v>
      </c>
      <c r="G662" s="234"/>
      <c r="H662" s="238">
        <v>25.719999999999999</v>
      </c>
      <c r="I662" s="239"/>
      <c r="J662" s="234"/>
      <c r="K662" s="234"/>
      <c r="L662" s="240"/>
      <c r="M662" s="241"/>
      <c r="N662" s="242"/>
      <c r="O662" s="242"/>
      <c r="P662" s="242"/>
      <c r="Q662" s="242"/>
      <c r="R662" s="242"/>
      <c r="S662" s="242"/>
      <c r="T662" s="24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4" t="s">
        <v>172</v>
      </c>
      <c r="AU662" s="244" t="s">
        <v>87</v>
      </c>
      <c r="AV662" s="13" t="s">
        <v>87</v>
      </c>
      <c r="AW662" s="13" t="s">
        <v>34</v>
      </c>
      <c r="AX662" s="13" t="s">
        <v>77</v>
      </c>
      <c r="AY662" s="244" t="s">
        <v>156</v>
      </c>
    </row>
    <row r="663" s="13" customFormat="1">
      <c r="A663" s="13"/>
      <c r="B663" s="233"/>
      <c r="C663" s="234"/>
      <c r="D663" s="235" t="s">
        <v>172</v>
      </c>
      <c r="E663" s="236" t="s">
        <v>1</v>
      </c>
      <c r="F663" s="237" t="s">
        <v>1101</v>
      </c>
      <c r="G663" s="234"/>
      <c r="H663" s="238">
        <v>38.130000000000003</v>
      </c>
      <c r="I663" s="239"/>
      <c r="J663" s="234"/>
      <c r="K663" s="234"/>
      <c r="L663" s="240"/>
      <c r="M663" s="241"/>
      <c r="N663" s="242"/>
      <c r="O663" s="242"/>
      <c r="P663" s="242"/>
      <c r="Q663" s="242"/>
      <c r="R663" s="242"/>
      <c r="S663" s="242"/>
      <c r="T663" s="24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4" t="s">
        <v>172</v>
      </c>
      <c r="AU663" s="244" t="s">
        <v>87</v>
      </c>
      <c r="AV663" s="13" t="s">
        <v>87</v>
      </c>
      <c r="AW663" s="13" t="s">
        <v>34</v>
      </c>
      <c r="AX663" s="13" t="s">
        <v>77</v>
      </c>
      <c r="AY663" s="244" t="s">
        <v>156</v>
      </c>
    </row>
    <row r="664" s="2" customFormat="1" ht="37.8" customHeight="1">
      <c r="A664" s="38"/>
      <c r="B664" s="39"/>
      <c r="C664" s="219" t="s">
        <v>1102</v>
      </c>
      <c r="D664" s="219" t="s">
        <v>158</v>
      </c>
      <c r="E664" s="220" t="s">
        <v>1103</v>
      </c>
      <c r="F664" s="221" t="s">
        <v>1104</v>
      </c>
      <c r="G664" s="222" t="s">
        <v>170</v>
      </c>
      <c r="H664" s="223">
        <v>66.180000000000007</v>
      </c>
      <c r="I664" s="224"/>
      <c r="J664" s="225">
        <f>ROUND(I664*H664,2)</f>
        <v>0</v>
      </c>
      <c r="K664" s="226"/>
      <c r="L664" s="44"/>
      <c r="M664" s="227" t="s">
        <v>1</v>
      </c>
      <c r="N664" s="228" t="s">
        <v>42</v>
      </c>
      <c r="O664" s="91"/>
      <c r="P664" s="229">
        <f>O664*H664</f>
        <v>0</v>
      </c>
      <c r="Q664" s="229">
        <v>0.00125</v>
      </c>
      <c r="R664" s="229">
        <f>Q664*H664</f>
        <v>0.082725000000000007</v>
      </c>
      <c r="S664" s="229">
        <v>0</v>
      </c>
      <c r="T664" s="230">
        <f>S664*H664</f>
        <v>0</v>
      </c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R664" s="231" t="s">
        <v>250</v>
      </c>
      <c r="AT664" s="231" t="s">
        <v>158</v>
      </c>
      <c r="AU664" s="231" t="s">
        <v>87</v>
      </c>
      <c r="AY664" s="17" t="s">
        <v>156</v>
      </c>
      <c r="BE664" s="232">
        <f>IF(N664="základní",J664,0)</f>
        <v>0</v>
      </c>
      <c r="BF664" s="232">
        <f>IF(N664="snížená",J664,0)</f>
        <v>0</v>
      </c>
      <c r="BG664" s="232">
        <f>IF(N664="zákl. přenesená",J664,0)</f>
        <v>0</v>
      </c>
      <c r="BH664" s="232">
        <f>IF(N664="sníž. přenesená",J664,0)</f>
        <v>0</v>
      </c>
      <c r="BI664" s="232">
        <f>IF(N664="nulová",J664,0)</f>
        <v>0</v>
      </c>
      <c r="BJ664" s="17" t="s">
        <v>85</v>
      </c>
      <c r="BK664" s="232">
        <f>ROUND(I664*H664,2)</f>
        <v>0</v>
      </c>
      <c r="BL664" s="17" t="s">
        <v>250</v>
      </c>
      <c r="BM664" s="231" t="s">
        <v>1105</v>
      </c>
    </row>
    <row r="665" s="13" customFormat="1">
      <c r="A665" s="13"/>
      <c r="B665" s="233"/>
      <c r="C665" s="234"/>
      <c r="D665" s="235" t="s">
        <v>172</v>
      </c>
      <c r="E665" s="236" t="s">
        <v>1</v>
      </c>
      <c r="F665" s="237" t="s">
        <v>1106</v>
      </c>
      <c r="G665" s="234"/>
      <c r="H665" s="238">
        <v>2.6600000000000001</v>
      </c>
      <c r="I665" s="239"/>
      <c r="J665" s="234"/>
      <c r="K665" s="234"/>
      <c r="L665" s="240"/>
      <c r="M665" s="241"/>
      <c r="N665" s="242"/>
      <c r="O665" s="242"/>
      <c r="P665" s="242"/>
      <c r="Q665" s="242"/>
      <c r="R665" s="242"/>
      <c r="S665" s="242"/>
      <c r="T665" s="24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4" t="s">
        <v>172</v>
      </c>
      <c r="AU665" s="244" t="s">
        <v>87</v>
      </c>
      <c r="AV665" s="13" t="s">
        <v>87</v>
      </c>
      <c r="AW665" s="13" t="s">
        <v>34</v>
      </c>
      <c r="AX665" s="13" t="s">
        <v>77</v>
      </c>
      <c r="AY665" s="244" t="s">
        <v>156</v>
      </c>
    </row>
    <row r="666" s="13" customFormat="1">
      <c r="A666" s="13"/>
      <c r="B666" s="233"/>
      <c r="C666" s="234"/>
      <c r="D666" s="235" t="s">
        <v>172</v>
      </c>
      <c r="E666" s="236" t="s">
        <v>1</v>
      </c>
      <c r="F666" s="237" t="s">
        <v>1107</v>
      </c>
      <c r="G666" s="234"/>
      <c r="H666" s="238">
        <v>1.2829999999999999</v>
      </c>
      <c r="I666" s="239"/>
      <c r="J666" s="234"/>
      <c r="K666" s="234"/>
      <c r="L666" s="240"/>
      <c r="M666" s="241"/>
      <c r="N666" s="242"/>
      <c r="O666" s="242"/>
      <c r="P666" s="242"/>
      <c r="Q666" s="242"/>
      <c r="R666" s="242"/>
      <c r="S666" s="242"/>
      <c r="T666" s="24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4" t="s">
        <v>172</v>
      </c>
      <c r="AU666" s="244" t="s">
        <v>87</v>
      </c>
      <c r="AV666" s="13" t="s">
        <v>87</v>
      </c>
      <c r="AW666" s="13" t="s">
        <v>34</v>
      </c>
      <c r="AX666" s="13" t="s">
        <v>77</v>
      </c>
      <c r="AY666" s="244" t="s">
        <v>156</v>
      </c>
    </row>
    <row r="667" s="13" customFormat="1">
      <c r="A667" s="13"/>
      <c r="B667" s="233"/>
      <c r="C667" s="234"/>
      <c r="D667" s="235" t="s">
        <v>172</v>
      </c>
      <c r="E667" s="236" t="s">
        <v>1</v>
      </c>
      <c r="F667" s="237" t="s">
        <v>1108</v>
      </c>
      <c r="G667" s="234"/>
      <c r="H667" s="238">
        <v>1.2829999999999999</v>
      </c>
      <c r="I667" s="239"/>
      <c r="J667" s="234"/>
      <c r="K667" s="234"/>
      <c r="L667" s="240"/>
      <c r="M667" s="241"/>
      <c r="N667" s="242"/>
      <c r="O667" s="242"/>
      <c r="P667" s="242"/>
      <c r="Q667" s="242"/>
      <c r="R667" s="242"/>
      <c r="S667" s="242"/>
      <c r="T667" s="24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4" t="s">
        <v>172</v>
      </c>
      <c r="AU667" s="244" t="s">
        <v>87</v>
      </c>
      <c r="AV667" s="13" t="s">
        <v>87</v>
      </c>
      <c r="AW667" s="13" t="s">
        <v>34</v>
      </c>
      <c r="AX667" s="13" t="s">
        <v>77</v>
      </c>
      <c r="AY667" s="244" t="s">
        <v>156</v>
      </c>
    </row>
    <row r="668" s="13" customFormat="1">
      <c r="A668" s="13"/>
      <c r="B668" s="233"/>
      <c r="C668" s="234"/>
      <c r="D668" s="235" t="s">
        <v>172</v>
      </c>
      <c r="E668" s="236" t="s">
        <v>1</v>
      </c>
      <c r="F668" s="237" t="s">
        <v>1109</v>
      </c>
      <c r="G668" s="234"/>
      <c r="H668" s="238">
        <v>16.135999999999999</v>
      </c>
      <c r="I668" s="239"/>
      <c r="J668" s="234"/>
      <c r="K668" s="234"/>
      <c r="L668" s="240"/>
      <c r="M668" s="241"/>
      <c r="N668" s="242"/>
      <c r="O668" s="242"/>
      <c r="P668" s="242"/>
      <c r="Q668" s="242"/>
      <c r="R668" s="242"/>
      <c r="S668" s="242"/>
      <c r="T668" s="24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4" t="s">
        <v>172</v>
      </c>
      <c r="AU668" s="244" t="s">
        <v>87</v>
      </c>
      <c r="AV668" s="13" t="s">
        <v>87</v>
      </c>
      <c r="AW668" s="13" t="s">
        <v>34</v>
      </c>
      <c r="AX668" s="13" t="s">
        <v>77</v>
      </c>
      <c r="AY668" s="244" t="s">
        <v>156</v>
      </c>
    </row>
    <row r="669" s="13" customFormat="1">
      <c r="A669" s="13"/>
      <c r="B669" s="233"/>
      <c r="C669" s="234"/>
      <c r="D669" s="235" t="s">
        <v>172</v>
      </c>
      <c r="E669" s="236" t="s">
        <v>1</v>
      </c>
      <c r="F669" s="237" t="s">
        <v>1110</v>
      </c>
      <c r="G669" s="234"/>
      <c r="H669" s="238">
        <v>6.6829999999999998</v>
      </c>
      <c r="I669" s="239"/>
      <c r="J669" s="234"/>
      <c r="K669" s="234"/>
      <c r="L669" s="240"/>
      <c r="M669" s="241"/>
      <c r="N669" s="242"/>
      <c r="O669" s="242"/>
      <c r="P669" s="242"/>
      <c r="Q669" s="242"/>
      <c r="R669" s="242"/>
      <c r="S669" s="242"/>
      <c r="T669" s="24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4" t="s">
        <v>172</v>
      </c>
      <c r="AU669" s="244" t="s">
        <v>87</v>
      </c>
      <c r="AV669" s="13" t="s">
        <v>87</v>
      </c>
      <c r="AW669" s="13" t="s">
        <v>34</v>
      </c>
      <c r="AX669" s="13" t="s">
        <v>77</v>
      </c>
      <c r="AY669" s="244" t="s">
        <v>156</v>
      </c>
    </row>
    <row r="670" s="13" customFormat="1">
      <c r="A670" s="13"/>
      <c r="B670" s="233"/>
      <c r="C670" s="234"/>
      <c r="D670" s="235" t="s">
        <v>172</v>
      </c>
      <c r="E670" s="236" t="s">
        <v>1</v>
      </c>
      <c r="F670" s="237" t="s">
        <v>1111</v>
      </c>
      <c r="G670" s="234"/>
      <c r="H670" s="238">
        <v>5.8899999999999997</v>
      </c>
      <c r="I670" s="239"/>
      <c r="J670" s="234"/>
      <c r="K670" s="234"/>
      <c r="L670" s="240"/>
      <c r="M670" s="241"/>
      <c r="N670" s="242"/>
      <c r="O670" s="242"/>
      <c r="P670" s="242"/>
      <c r="Q670" s="242"/>
      <c r="R670" s="242"/>
      <c r="S670" s="242"/>
      <c r="T670" s="24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4" t="s">
        <v>172</v>
      </c>
      <c r="AU670" s="244" t="s">
        <v>87</v>
      </c>
      <c r="AV670" s="13" t="s">
        <v>87</v>
      </c>
      <c r="AW670" s="13" t="s">
        <v>34</v>
      </c>
      <c r="AX670" s="13" t="s">
        <v>77</v>
      </c>
      <c r="AY670" s="244" t="s">
        <v>156</v>
      </c>
    </row>
    <row r="671" s="13" customFormat="1">
      <c r="A671" s="13"/>
      <c r="B671" s="233"/>
      <c r="C671" s="234"/>
      <c r="D671" s="235" t="s">
        <v>172</v>
      </c>
      <c r="E671" s="236" t="s">
        <v>1</v>
      </c>
      <c r="F671" s="237" t="s">
        <v>1112</v>
      </c>
      <c r="G671" s="234"/>
      <c r="H671" s="238">
        <v>15.365</v>
      </c>
      <c r="I671" s="239"/>
      <c r="J671" s="234"/>
      <c r="K671" s="234"/>
      <c r="L671" s="240"/>
      <c r="M671" s="241"/>
      <c r="N671" s="242"/>
      <c r="O671" s="242"/>
      <c r="P671" s="242"/>
      <c r="Q671" s="242"/>
      <c r="R671" s="242"/>
      <c r="S671" s="242"/>
      <c r="T671" s="24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4" t="s">
        <v>172</v>
      </c>
      <c r="AU671" s="244" t="s">
        <v>87</v>
      </c>
      <c r="AV671" s="13" t="s">
        <v>87</v>
      </c>
      <c r="AW671" s="13" t="s">
        <v>34</v>
      </c>
      <c r="AX671" s="13" t="s">
        <v>77</v>
      </c>
      <c r="AY671" s="244" t="s">
        <v>156</v>
      </c>
    </row>
    <row r="672" s="13" customFormat="1">
      <c r="A672" s="13"/>
      <c r="B672" s="233"/>
      <c r="C672" s="234"/>
      <c r="D672" s="235" t="s">
        <v>172</v>
      </c>
      <c r="E672" s="236" t="s">
        <v>1</v>
      </c>
      <c r="F672" s="237" t="s">
        <v>1113</v>
      </c>
      <c r="G672" s="234"/>
      <c r="H672" s="238">
        <v>3.9900000000000002</v>
      </c>
      <c r="I672" s="239"/>
      <c r="J672" s="234"/>
      <c r="K672" s="234"/>
      <c r="L672" s="240"/>
      <c r="M672" s="241"/>
      <c r="N672" s="242"/>
      <c r="O672" s="242"/>
      <c r="P672" s="242"/>
      <c r="Q672" s="242"/>
      <c r="R672" s="242"/>
      <c r="S672" s="242"/>
      <c r="T672" s="24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4" t="s">
        <v>172</v>
      </c>
      <c r="AU672" s="244" t="s">
        <v>87</v>
      </c>
      <c r="AV672" s="13" t="s">
        <v>87</v>
      </c>
      <c r="AW672" s="13" t="s">
        <v>34</v>
      </c>
      <c r="AX672" s="13" t="s">
        <v>77</v>
      </c>
      <c r="AY672" s="244" t="s">
        <v>156</v>
      </c>
    </row>
    <row r="673" s="13" customFormat="1">
      <c r="A673" s="13"/>
      <c r="B673" s="233"/>
      <c r="C673" s="234"/>
      <c r="D673" s="235" t="s">
        <v>172</v>
      </c>
      <c r="E673" s="236" t="s">
        <v>1</v>
      </c>
      <c r="F673" s="237" t="s">
        <v>1114</v>
      </c>
      <c r="G673" s="234"/>
      <c r="H673" s="238">
        <v>4.4199999999999999</v>
      </c>
      <c r="I673" s="239"/>
      <c r="J673" s="234"/>
      <c r="K673" s="234"/>
      <c r="L673" s="240"/>
      <c r="M673" s="241"/>
      <c r="N673" s="242"/>
      <c r="O673" s="242"/>
      <c r="P673" s="242"/>
      <c r="Q673" s="242"/>
      <c r="R673" s="242"/>
      <c r="S673" s="242"/>
      <c r="T673" s="24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4" t="s">
        <v>172</v>
      </c>
      <c r="AU673" s="244" t="s">
        <v>87</v>
      </c>
      <c r="AV673" s="13" t="s">
        <v>87</v>
      </c>
      <c r="AW673" s="13" t="s">
        <v>34</v>
      </c>
      <c r="AX673" s="13" t="s">
        <v>77</v>
      </c>
      <c r="AY673" s="244" t="s">
        <v>156</v>
      </c>
    </row>
    <row r="674" s="13" customFormat="1">
      <c r="A674" s="13"/>
      <c r="B674" s="233"/>
      <c r="C674" s="234"/>
      <c r="D674" s="235" t="s">
        <v>172</v>
      </c>
      <c r="E674" s="236" t="s">
        <v>1</v>
      </c>
      <c r="F674" s="237" t="s">
        <v>1115</v>
      </c>
      <c r="G674" s="234"/>
      <c r="H674" s="238">
        <v>1.6499999999999999</v>
      </c>
      <c r="I674" s="239"/>
      <c r="J674" s="234"/>
      <c r="K674" s="234"/>
      <c r="L674" s="240"/>
      <c r="M674" s="241"/>
      <c r="N674" s="242"/>
      <c r="O674" s="242"/>
      <c r="P674" s="242"/>
      <c r="Q674" s="242"/>
      <c r="R674" s="242"/>
      <c r="S674" s="242"/>
      <c r="T674" s="24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4" t="s">
        <v>172</v>
      </c>
      <c r="AU674" s="244" t="s">
        <v>87</v>
      </c>
      <c r="AV674" s="13" t="s">
        <v>87</v>
      </c>
      <c r="AW674" s="13" t="s">
        <v>34</v>
      </c>
      <c r="AX674" s="13" t="s">
        <v>77</v>
      </c>
      <c r="AY674" s="244" t="s">
        <v>156</v>
      </c>
    </row>
    <row r="675" s="13" customFormat="1">
      <c r="A675" s="13"/>
      <c r="B675" s="233"/>
      <c r="C675" s="234"/>
      <c r="D675" s="235" t="s">
        <v>172</v>
      </c>
      <c r="E675" s="236" t="s">
        <v>1</v>
      </c>
      <c r="F675" s="237" t="s">
        <v>1116</v>
      </c>
      <c r="G675" s="234"/>
      <c r="H675" s="238">
        <v>1.6499999999999999</v>
      </c>
      <c r="I675" s="239"/>
      <c r="J675" s="234"/>
      <c r="K675" s="234"/>
      <c r="L675" s="240"/>
      <c r="M675" s="241"/>
      <c r="N675" s="242"/>
      <c r="O675" s="242"/>
      <c r="P675" s="242"/>
      <c r="Q675" s="242"/>
      <c r="R675" s="242"/>
      <c r="S675" s="242"/>
      <c r="T675" s="24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4" t="s">
        <v>172</v>
      </c>
      <c r="AU675" s="244" t="s">
        <v>87</v>
      </c>
      <c r="AV675" s="13" t="s">
        <v>87</v>
      </c>
      <c r="AW675" s="13" t="s">
        <v>34</v>
      </c>
      <c r="AX675" s="13" t="s">
        <v>77</v>
      </c>
      <c r="AY675" s="244" t="s">
        <v>156</v>
      </c>
    </row>
    <row r="676" s="13" customFormat="1">
      <c r="A676" s="13"/>
      <c r="B676" s="233"/>
      <c r="C676" s="234"/>
      <c r="D676" s="235" t="s">
        <v>172</v>
      </c>
      <c r="E676" s="236" t="s">
        <v>1</v>
      </c>
      <c r="F676" s="237" t="s">
        <v>1117</v>
      </c>
      <c r="G676" s="234"/>
      <c r="H676" s="238">
        <v>5.1699999999999999</v>
      </c>
      <c r="I676" s="239"/>
      <c r="J676" s="234"/>
      <c r="K676" s="234"/>
      <c r="L676" s="240"/>
      <c r="M676" s="241"/>
      <c r="N676" s="242"/>
      <c r="O676" s="242"/>
      <c r="P676" s="242"/>
      <c r="Q676" s="242"/>
      <c r="R676" s="242"/>
      <c r="S676" s="242"/>
      <c r="T676" s="24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4" t="s">
        <v>172</v>
      </c>
      <c r="AU676" s="244" t="s">
        <v>87</v>
      </c>
      <c r="AV676" s="13" t="s">
        <v>87</v>
      </c>
      <c r="AW676" s="13" t="s">
        <v>34</v>
      </c>
      <c r="AX676" s="13" t="s">
        <v>77</v>
      </c>
      <c r="AY676" s="244" t="s">
        <v>156</v>
      </c>
    </row>
    <row r="677" s="2" customFormat="1" ht="24.15" customHeight="1">
      <c r="A677" s="38"/>
      <c r="B677" s="39"/>
      <c r="C677" s="255" t="s">
        <v>1118</v>
      </c>
      <c r="D677" s="255" t="s">
        <v>332</v>
      </c>
      <c r="E677" s="256" t="s">
        <v>1119</v>
      </c>
      <c r="F677" s="257" t="s">
        <v>1120</v>
      </c>
      <c r="G677" s="258" t="s">
        <v>170</v>
      </c>
      <c r="H677" s="259">
        <v>69.489000000000004</v>
      </c>
      <c r="I677" s="260"/>
      <c r="J677" s="261">
        <f>ROUND(I677*H677,2)</f>
        <v>0</v>
      </c>
      <c r="K677" s="262"/>
      <c r="L677" s="263"/>
      <c r="M677" s="264" t="s">
        <v>1</v>
      </c>
      <c r="N677" s="265" t="s">
        <v>42</v>
      </c>
      <c r="O677" s="91"/>
      <c r="P677" s="229">
        <f>O677*H677</f>
        <v>0</v>
      </c>
      <c r="Q677" s="229">
        <v>0.0080000000000000002</v>
      </c>
      <c r="R677" s="229">
        <f>Q677*H677</f>
        <v>0.55591200000000007</v>
      </c>
      <c r="S677" s="229">
        <v>0</v>
      </c>
      <c r="T677" s="230">
        <f>S677*H677</f>
        <v>0</v>
      </c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R677" s="231" t="s">
        <v>326</v>
      </c>
      <c r="AT677" s="231" t="s">
        <v>332</v>
      </c>
      <c r="AU677" s="231" t="s">
        <v>87</v>
      </c>
      <c r="AY677" s="17" t="s">
        <v>156</v>
      </c>
      <c r="BE677" s="232">
        <f>IF(N677="základní",J677,0)</f>
        <v>0</v>
      </c>
      <c r="BF677" s="232">
        <f>IF(N677="snížená",J677,0)</f>
        <v>0</v>
      </c>
      <c r="BG677" s="232">
        <f>IF(N677="zákl. přenesená",J677,0)</f>
        <v>0</v>
      </c>
      <c r="BH677" s="232">
        <f>IF(N677="sníž. přenesená",J677,0)</f>
        <v>0</v>
      </c>
      <c r="BI677" s="232">
        <f>IF(N677="nulová",J677,0)</f>
        <v>0</v>
      </c>
      <c r="BJ677" s="17" t="s">
        <v>85</v>
      </c>
      <c r="BK677" s="232">
        <f>ROUND(I677*H677,2)</f>
        <v>0</v>
      </c>
      <c r="BL677" s="17" t="s">
        <v>250</v>
      </c>
      <c r="BM677" s="231" t="s">
        <v>1121</v>
      </c>
    </row>
    <row r="678" s="13" customFormat="1">
      <c r="A678" s="13"/>
      <c r="B678" s="233"/>
      <c r="C678" s="234"/>
      <c r="D678" s="235" t="s">
        <v>172</v>
      </c>
      <c r="E678" s="234"/>
      <c r="F678" s="237" t="s">
        <v>1122</v>
      </c>
      <c r="G678" s="234"/>
      <c r="H678" s="238">
        <v>69.489000000000004</v>
      </c>
      <c r="I678" s="239"/>
      <c r="J678" s="234"/>
      <c r="K678" s="234"/>
      <c r="L678" s="240"/>
      <c r="M678" s="241"/>
      <c r="N678" s="242"/>
      <c r="O678" s="242"/>
      <c r="P678" s="242"/>
      <c r="Q678" s="242"/>
      <c r="R678" s="242"/>
      <c r="S678" s="242"/>
      <c r="T678" s="24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4" t="s">
        <v>172</v>
      </c>
      <c r="AU678" s="244" t="s">
        <v>87</v>
      </c>
      <c r="AV678" s="13" t="s">
        <v>87</v>
      </c>
      <c r="AW678" s="13" t="s">
        <v>4</v>
      </c>
      <c r="AX678" s="13" t="s">
        <v>85</v>
      </c>
      <c r="AY678" s="244" t="s">
        <v>156</v>
      </c>
    </row>
    <row r="679" s="2" customFormat="1" ht="55.5" customHeight="1">
      <c r="A679" s="38"/>
      <c r="B679" s="39"/>
      <c r="C679" s="219" t="s">
        <v>1123</v>
      </c>
      <c r="D679" s="219" t="s">
        <v>158</v>
      </c>
      <c r="E679" s="220" t="s">
        <v>1124</v>
      </c>
      <c r="F679" s="221" t="s">
        <v>1125</v>
      </c>
      <c r="G679" s="222" t="s">
        <v>485</v>
      </c>
      <c r="H679" s="223">
        <v>95.799999999999997</v>
      </c>
      <c r="I679" s="224"/>
      <c r="J679" s="225">
        <f>ROUND(I679*H679,2)</f>
        <v>0</v>
      </c>
      <c r="K679" s="226"/>
      <c r="L679" s="44"/>
      <c r="M679" s="227" t="s">
        <v>1</v>
      </c>
      <c r="N679" s="228" t="s">
        <v>42</v>
      </c>
      <c r="O679" s="91"/>
      <c r="P679" s="229">
        <f>O679*H679</f>
        <v>0</v>
      </c>
      <c r="Q679" s="229">
        <v>0.00017000000000000001</v>
      </c>
      <c r="R679" s="229">
        <f>Q679*H679</f>
        <v>0.016286000000000002</v>
      </c>
      <c r="S679" s="229">
        <v>0</v>
      </c>
      <c r="T679" s="230">
        <f>S679*H679</f>
        <v>0</v>
      </c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R679" s="231" t="s">
        <v>250</v>
      </c>
      <c r="AT679" s="231" t="s">
        <v>158</v>
      </c>
      <c r="AU679" s="231" t="s">
        <v>87</v>
      </c>
      <c r="AY679" s="17" t="s">
        <v>156</v>
      </c>
      <c r="BE679" s="232">
        <f>IF(N679="základní",J679,0)</f>
        <v>0</v>
      </c>
      <c r="BF679" s="232">
        <f>IF(N679="snížená",J679,0)</f>
        <v>0</v>
      </c>
      <c r="BG679" s="232">
        <f>IF(N679="zákl. přenesená",J679,0)</f>
        <v>0</v>
      </c>
      <c r="BH679" s="232">
        <f>IF(N679="sníž. přenesená",J679,0)</f>
        <v>0</v>
      </c>
      <c r="BI679" s="232">
        <f>IF(N679="nulová",J679,0)</f>
        <v>0</v>
      </c>
      <c r="BJ679" s="17" t="s">
        <v>85</v>
      </c>
      <c r="BK679" s="232">
        <f>ROUND(I679*H679,2)</f>
        <v>0</v>
      </c>
      <c r="BL679" s="17" t="s">
        <v>250</v>
      </c>
      <c r="BM679" s="231" t="s">
        <v>1126</v>
      </c>
    </row>
    <row r="680" s="14" customFormat="1">
      <c r="A680" s="14"/>
      <c r="B680" s="245"/>
      <c r="C680" s="246"/>
      <c r="D680" s="235" t="s">
        <v>172</v>
      </c>
      <c r="E680" s="247" t="s">
        <v>1</v>
      </c>
      <c r="F680" s="248" t="s">
        <v>1127</v>
      </c>
      <c r="G680" s="246"/>
      <c r="H680" s="247" t="s">
        <v>1</v>
      </c>
      <c r="I680" s="249"/>
      <c r="J680" s="246"/>
      <c r="K680" s="246"/>
      <c r="L680" s="250"/>
      <c r="M680" s="251"/>
      <c r="N680" s="252"/>
      <c r="O680" s="252"/>
      <c r="P680" s="252"/>
      <c r="Q680" s="252"/>
      <c r="R680" s="252"/>
      <c r="S680" s="252"/>
      <c r="T680" s="253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4" t="s">
        <v>172</v>
      </c>
      <c r="AU680" s="254" t="s">
        <v>87</v>
      </c>
      <c r="AV680" s="14" t="s">
        <v>85</v>
      </c>
      <c r="AW680" s="14" t="s">
        <v>34</v>
      </c>
      <c r="AX680" s="14" t="s">
        <v>77</v>
      </c>
      <c r="AY680" s="254" t="s">
        <v>156</v>
      </c>
    </row>
    <row r="681" s="13" customFormat="1">
      <c r="A681" s="13"/>
      <c r="B681" s="233"/>
      <c r="C681" s="234"/>
      <c r="D681" s="235" t="s">
        <v>172</v>
      </c>
      <c r="E681" s="236" t="s">
        <v>1</v>
      </c>
      <c r="F681" s="237" t="s">
        <v>1128</v>
      </c>
      <c r="G681" s="234"/>
      <c r="H681" s="238">
        <v>95.799999999999997</v>
      </c>
      <c r="I681" s="239"/>
      <c r="J681" s="234"/>
      <c r="K681" s="234"/>
      <c r="L681" s="240"/>
      <c r="M681" s="241"/>
      <c r="N681" s="242"/>
      <c r="O681" s="242"/>
      <c r="P681" s="242"/>
      <c r="Q681" s="242"/>
      <c r="R681" s="242"/>
      <c r="S681" s="242"/>
      <c r="T681" s="24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4" t="s">
        <v>172</v>
      </c>
      <c r="AU681" s="244" t="s">
        <v>87</v>
      </c>
      <c r="AV681" s="13" t="s">
        <v>87</v>
      </c>
      <c r="AW681" s="13" t="s">
        <v>34</v>
      </c>
      <c r="AX681" s="13" t="s">
        <v>77</v>
      </c>
      <c r="AY681" s="244" t="s">
        <v>156</v>
      </c>
    </row>
    <row r="682" s="2" customFormat="1" ht="16.5" customHeight="1">
      <c r="A682" s="38"/>
      <c r="B682" s="39"/>
      <c r="C682" s="255" t="s">
        <v>1129</v>
      </c>
      <c r="D682" s="255" t="s">
        <v>332</v>
      </c>
      <c r="E682" s="256" t="s">
        <v>1130</v>
      </c>
      <c r="F682" s="257" t="s">
        <v>1131</v>
      </c>
      <c r="G682" s="258" t="s">
        <v>170</v>
      </c>
      <c r="H682" s="259">
        <v>105.38</v>
      </c>
      <c r="I682" s="260"/>
      <c r="J682" s="261">
        <f>ROUND(I682*H682,2)</f>
        <v>0</v>
      </c>
      <c r="K682" s="262"/>
      <c r="L682" s="263"/>
      <c r="M682" s="264" t="s">
        <v>1</v>
      </c>
      <c r="N682" s="265" t="s">
        <v>42</v>
      </c>
      <c r="O682" s="91"/>
      <c r="P682" s="229">
        <f>O682*H682</f>
        <v>0</v>
      </c>
      <c r="Q682" s="229">
        <v>0.0112</v>
      </c>
      <c r="R682" s="229">
        <f>Q682*H682</f>
        <v>1.180256</v>
      </c>
      <c r="S682" s="229">
        <v>0</v>
      </c>
      <c r="T682" s="230">
        <f>S682*H682</f>
        <v>0</v>
      </c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R682" s="231" t="s">
        <v>326</v>
      </c>
      <c r="AT682" s="231" t="s">
        <v>332</v>
      </c>
      <c r="AU682" s="231" t="s">
        <v>87</v>
      </c>
      <c r="AY682" s="17" t="s">
        <v>156</v>
      </c>
      <c r="BE682" s="232">
        <f>IF(N682="základní",J682,0)</f>
        <v>0</v>
      </c>
      <c r="BF682" s="232">
        <f>IF(N682="snížená",J682,0)</f>
        <v>0</v>
      </c>
      <c r="BG682" s="232">
        <f>IF(N682="zákl. přenesená",J682,0)</f>
        <v>0</v>
      </c>
      <c r="BH682" s="232">
        <f>IF(N682="sníž. přenesená",J682,0)</f>
        <v>0</v>
      </c>
      <c r="BI682" s="232">
        <f>IF(N682="nulová",J682,0)</f>
        <v>0</v>
      </c>
      <c r="BJ682" s="17" t="s">
        <v>85</v>
      </c>
      <c r="BK682" s="232">
        <f>ROUND(I682*H682,2)</f>
        <v>0</v>
      </c>
      <c r="BL682" s="17" t="s">
        <v>250</v>
      </c>
      <c r="BM682" s="231" t="s">
        <v>1132</v>
      </c>
    </row>
    <row r="683" s="13" customFormat="1">
      <c r="A683" s="13"/>
      <c r="B683" s="233"/>
      <c r="C683" s="234"/>
      <c r="D683" s="235" t="s">
        <v>172</v>
      </c>
      <c r="E683" s="234"/>
      <c r="F683" s="237" t="s">
        <v>1133</v>
      </c>
      <c r="G683" s="234"/>
      <c r="H683" s="238">
        <v>105.38</v>
      </c>
      <c r="I683" s="239"/>
      <c r="J683" s="234"/>
      <c r="K683" s="234"/>
      <c r="L683" s="240"/>
      <c r="M683" s="241"/>
      <c r="N683" s="242"/>
      <c r="O683" s="242"/>
      <c r="P683" s="242"/>
      <c r="Q683" s="242"/>
      <c r="R683" s="242"/>
      <c r="S683" s="242"/>
      <c r="T683" s="24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4" t="s">
        <v>172</v>
      </c>
      <c r="AU683" s="244" t="s">
        <v>87</v>
      </c>
      <c r="AV683" s="13" t="s">
        <v>87</v>
      </c>
      <c r="AW683" s="13" t="s">
        <v>4</v>
      </c>
      <c r="AX683" s="13" t="s">
        <v>85</v>
      </c>
      <c r="AY683" s="244" t="s">
        <v>156</v>
      </c>
    </row>
    <row r="684" s="2" customFormat="1" ht="76.35" customHeight="1">
      <c r="A684" s="38"/>
      <c r="B684" s="39"/>
      <c r="C684" s="219" t="s">
        <v>1134</v>
      </c>
      <c r="D684" s="219" t="s">
        <v>158</v>
      </c>
      <c r="E684" s="220" t="s">
        <v>1135</v>
      </c>
      <c r="F684" s="221" t="s">
        <v>1136</v>
      </c>
      <c r="G684" s="222" t="s">
        <v>216</v>
      </c>
      <c r="H684" s="223">
        <v>3.371</v>
      </c>
      <c r="I684" s="224"/>
      <c r="J684" s="225">
        <f>ROUND(I684*H684,2)</f>
        <v>0</v>
      </c>
      <c r="K684" s="226"/>
      <c r="L684" s="44"/>
      <c r="M684" s="227" t="s">
        <v>1</v>
      </c>
      <c r="N684" s="228" t="s">
        <v>42</v>
      </c>
      <c r="O684" s="91"/>
      <c r="P684" s="229">
        <f>O684*H684</f>
        <v>0</v>
      </c>
      <c r="Q684" s="229">
        <v>0</v>
      </c>
      <c r="R684" s="229">
        <f>Q684*H684</f>
        <v>0</v>
      </c>
      <c r="S684" s="229">
        <v>0</v>
      </c>
      <c r="T684" s="230">
        <f>S684*H684</f>
        <v>0</v>
      </c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R684" s="231" t="s">
        <v>250</v>
      </c>
      <c r="AT684" s="231" t="s">
        <v>158</v>
      </c>
      <c r="AU684" s="231" t="s">
        <v>87</v>
      </c>
      <c r="AY684" s="17" t="s">
        <v>156</v>
      </c>
      <c r="BE684" s="232">
        <f>IF(N684="základní",J684,0)</f>
        <v>0</v>
      </c>
      <c r="BF684" s="232">
        <f>IF(N684="snížená",J684,0)</f>
        <v>0</v>
      </c>
      <c r="BG684" s="232">
        <f>IF(N684="zákl. přenesená",J684,0)</f>
        <v>0</v>
      </c>
      <c r="BH684" s="232">
        <f>IF(N684="sníž. přenesená",J684,0)</f>
        <v>0</v>
      </c>
      <c r="BI684" s="232">
        <f>IF(N684="nulová",J684,0)</f>
        <v>0</v>
      </c>
      <c r="BJ684" s="17" t="s">
        <v>85</v>
      </c>
      <c r="BK684" s="232">
        <f>ROUND(I684*H684,2)</f>
        <v>0</v>
      </c>
      <c r="BL684" s="17" t="s">
        <v>250</v>
      </c>
      <c r="BM684" s="231" t="s">
        <v>1137</v>
      </c>
    </row>
    <row r="685" s="12" customFormat="1" ht="22.8" customHeight="1">
      <c r="A685" s="12"/>
      <c r="B685" s="203"/>
      <c r="C685" s="204"/>
      <c r="D685" s="205" t="s">
        <v>76</v>
      </c>
      <c r="E685" s="217" t="s">
        <v>1138</v>
      </c>
      <c r="F685" s="217" t="s">
        <v>1139</v>
      </c>
      <c r="G685" s="204"/>
      <c r="H685" s="204"/>
      <c r="I685" s="207"/>
      <c r="J685" s="218">
        <f>BK685</f>
        <v>0</v>
      </c>
      <c r="K685" s="204"/>
      <c r="L685" s="209"/>
      <c r="M685" s="210"/>
      <c r="N685" s="211"/>
      <c r="O685" s="211"/>
      <c r="P685" s="212">
        <f>SUM(P686:P696)</f>
        <v>0</v>
      </c>
      <c r="Q685" s="211"/>
      <c r="R685" s="212">
        <f>SUM(R686:R696)</f>
        <v>0.52259200000000006</v>
      </c>
      <c r="S685" s="211"/>
      <c r="T685" s="213">
        <f>SUM(T686:T696)</f>
        <v>0</v>
      </c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R685" s="214" t="s">
        <v>87</v>
      </c>
      <c r="AT685" s="215" t="s">
        <v>76</v>
      </c>
      <c r="AU685" s="215" t="s">
        <v>85</v>
      </c>
      <c r="AY685" s="214" t="s">
        <v>156</v>
      </c>
      <c r="BK685" s="216">
        <f>SUM(BK686:BK696)</f>
        <v>0</v>
      </c>
    </row>
    <row r="686" s="2" customFormat="1" ht="24.15" customHeight="1">
      <c r="A686" s="38"/>
      <c r="B686" s="39"/>
      <c r="C686" s="219" t="s">
        <v>1140</v>
      </c>
      <c r="D686" s="219" t="s">
        <v>158</v>
      </c>
      <c r="E686" s="220" t="s">
        <v>1141</v>
      </c>
      <c r="F686" s="221" t="s">
        <v>1142</v>
      </c>
      <c r="G686" s="222" t="s">
        <v>485</v>
      </c>
      <c r="H686" s="223">
        <v>115</v>
      </c>
      <c r="I686" s="224"/>
      <c r="J686" s="225">
        <f>ROUND(I686*H686,2)</f>
        <v>0</v>
      </c>
      <c r="K686" s="226"/>
      <c r="L686" s="44"/>
      <c r="M686" s="227" t="s">
        <v>1</v>
      </c>
      <c r="N686" s="228" t="s">
        <v>42</v>
      </c>
      <c r="O686" s="91"/>
      <c r="P686" s="229">
        <f>O686*H686</f>
        <v>0</v>
      </c>
      <c r="Q686" s="229">
        <v>0.0022200000000000002</v>
      </c>
      <c r="R686" s="229">
        <f>Q686*H686</f>
        <v>0.25530000000000003</v>
      </c>
      <c r="S686" s="229">
        <v>0</v>
      </c>
      <c r="T686" s="230">
        <f>S686*H686</f>
        <v>0</v>
      </c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R686" s="231" t="s">
        <v>250</v>
      </c>
      <c r="AT686" s="231" t="s">
        <v>158</v>
      </c>
      <c r="AU686" s="231" t="s">
        <v>87</v>
      </c>
      <c r="AY686" s="17" t="s">
        <v>156</v>
      </c>
      <c r="BE686" s="232">
        <f>IF(N686="základní",J686,0)</f>
        <v>0</v>
      </c>
      <c r="BF686" s="232">
        <f>IF(N686="snížená",J686,0)</f>
        <v>0</v>
      </c>
      <c r="BG686" s="232">
        <f>IF(N686="zákl. přenesená",J686,0)</f>
        <v>0</v>
      </c>
      <c r="BH686" s="232">
        <f>IF(N686="sníž. přenesená",J686,0)</f>
        <v>0</v>
      </c>
      <c r="BI686" s="232">
        <f>IF(N686="nulová",J686,0)</f>
        <v>0</v>
      </c>
      <c r="BJ686" s="17" t="s">
        <v>85</v>
      </c>
      <c r="BK686" s="232">
        <f>ROUND(I686*H686,2)</f>
        <v>0</v>
      </c>
      <c r="BL686" s="17" t="s">
        <v>250</v>
      </c>
      <c r="BM686" s="231" t="s">
        <v>1143</v>
      </c>
    </row>
    <row r="687" s="2" customFormat="1" ht="37.8" customHeight="1">
      <c r="A687" s="38"/>
      <c r="B687" s="39"/>
      <c r="C687" s="219" t="s">
        <v>1144</v>
      </c>
      <c r="D687" s="219" t="s">
        <v>158</v>
      </c>
      <c r="E687" s="220" t="s">
        <v>1145</v>
      </c>
      <c r="F687" s="221" t="s">
        <v>1146</v>
      </c>
      <c r="G687" s="222" t="s">
        <v>485</v>
      </c>
      <c r="H687" s="223">
        <v>48.200000000000003</v>
      </c>
      <c r="I687" s="224"/>
      <c r="J687" s="225">
        <f>ROUND(I687*H687,2)</f>
        <v>0</v>
      </c>
      <c r="K687" s="226"/>
      <c r="L687" s="44"/>
      <c r="M687" s="227" t="s">
        <v>1</v>
      </c>
      <c r="N687" s="228" t="s">
        <v>42</v>
      </c>
      <c r="O687" s="91"/>
      <c r="P687" s="229">
        <f>O687*H687</f>
        <v>0</v>
      </c>
      <c r="Q687" s="229">
        <v>0.0029099999999999998</v>
      </c>
      <c r="R687" s="229">
        <f>Q687*H687</f>
        <v>0.140262</v>
      </c>
      <c r="S687" s="229">
        <v>0</v>
      </c>
      <c r="T687" s="230">
        <f>S687*H687</f>
        <v>0</v>
      </c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R687" s="231" t="s">
        <v>250</v>
      </c>
      <c r="AT687" s="231" t="s">
        <v>158</v>
      </c>
      <c r="AU687" s="231" t="s">
        <v>87</v>
      </c>
      <c r="AY687" s="17" t="s">
        <v>156</v>
      </c>
      <c r="BE687" s="232">
        <f>IF(N687="základní",J687,0)</f>
        <v>0</v>
      </c>
      <c r="BF687" s="232">
        <f>IF(N687="snížená",J687,0)</f>
        <v>0</v>
      </c>
      <c r="BG687" s="232">
        <f>IF(N687="zákl. přenesená",J687,0)</f>
        <v>0</v>
      </c>
      <c r="BH687" s="232">
        <f>IF(N687="sníž. přenesená",J687,0)</f>
        <v>0</v>
      </c>
      <c r="BI687" s="232">
        <f>IF(N687="nulová",J687,0)</f>
        <v>0</v>
      </c>
      <c r="BJ687" s="17" t="s">
        <v>85</v>
      </c>
      <c r="BK687" s="232">
        <f>ROUND(I687*H687,2)</f>
        <v>0</v>
      </c>
      <c r="BL687" s="17" t="s">
        <v>250</v>
      </c>
      <c r="BM687" s="231" t="s">
        <v>1147</v>
      </c>
    </row>
    <row r="688" s="13" customFormat="1">
      <c r="A688" s="13"/>
      <c r="B688" s="233"/>
      <c r="C688" s="234"/>
      <c r="D688" s="235" t="s">
        <v>172</v>
      </c>
      <c r="E688" s="236" t="s">
        <v>1</v>
      </c>
      <c r="F688" s="237" t="s">
        <v>1148</v>
      </c>
      <c r="G688" s="234"/>
      <c r="H688" s="238">
        <v>45</v>
      </c>
      <c r="I688" s="239"/>
      <c r="J688" s="234"/>
      <c r="K688" s="234"/>
      <c r="L688" s="240"/>
      <c r="M688" s="241"/>
      <c r="N688" s="242"/>
      <c r="O688" s="242"/>
      <c r="P688" s="242"/>
      <c r="Q688" s="242"/>
      <c r="R688" s="242"/>
      <c r="S688" s="242"/>
      <c r="T688" s="24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4" t="s">
        <v>172</v>
      </c>
      <c r="AU688" s="244" t="s">
        <v>87</v>
      </c>
      <c r="AV688" s="13" t="s">
        <v>87</v>
      </c>
      <c r="AW688" s="13" t="s">
        <v>34</v>
      </c>
      <c r="AX688" s="13" t="s">
        <v>77</v>
      </c>
      <c r="AY688" s="244" t="s">
        <v>156</v>
      </c>
    </row>
    <row r="689" s="13" customFormat="1">
      <c r="A689" s="13"/>
      <c r="B689" s="233"/>
      <c r="C689" s="234"/>
      <c r="D689" s="235" t="s">
        <v>172</v>
      </c>
      <c r="E689" s="236" t="s">
        <v>1</v>
      </c>
      <c r="F689" s="237" t="s">
        <v>1149</v>
      </c>
      <c r="G689" s="234"/>
      <c r="H689" s="238">
        <v>1</v>
      </c>
      <c r="I689" s="239"/>
      <c r="J689" s="234"/>
      <c r="K689" s="234"/>
      <c r="L689" s="240"/>
      <c r="M689" s="241"/>
      <c r="N689" s="242"/>
      <c r="O689" s="242"/>
      <c r="P689" s="242"/>
      <c r="Q689" s="242"/>
      <c r="R689" s="242"/>
      <c r="S689" s="242"/>
      <c r="T689" s="24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4" t="s">
        <v>172</v>
      </c>
      <c r="AU689" s="244" t="s">
        <v>87</v>
      </c>
      <c r="AV689" s="13" t="s">
        <v>87</v>
      </c>
      <c r="AW689" s="13" t="s">
        <v>34</v>
      </c>
      <c r="AX689" s="13" t="s">
        <v>77</v>
      </c>
      <c r="AY689" s="244" t="s">
        <v>156</v>
      </c>
    </row>
    <row r="690" s="13" customFormat="1">
      <c r="A690" s="13"/>
      <c r="B690" s="233"/>
      <c r="C690" s="234"/>
      <c r="D690" s="235" t="s">
        <v>172</v>
      </c>
      <c r="E690" s="236" t="s">
        <v>1</v>
      </c>
      <c r="F690" s="237" t="s">
        <v>1150</v>
      </c>
      <c r="G690" s="234"/>
      <c r="H690" s="238">
        <v>2.2000000000000002</v>
      </c>
      <c r="I690" s="239"/>
      <c r="J690" s="234"/>
      <c r="K690" s="234"/>
      <c r="L690" s="240"/>
      <c r="M690" s="241"/>
      <c r="N690" s="242"/>
      <c r="O690" s="242"/>
      <c r="P690" s="242"/>
      <c r="Q690" s="242"/>
      <c r="R690" s="242"/>
      <c r="S690" s="242"/>
      <c r="T690" s="24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44" t="s">
        <v>172</v>
      </c>
      <c r="AU690" s="244" t="s">
        <v>87</v>
      </c>
      <c r="AV690" s="13" t="s">
        <v>87</v>
      </c>
      <c r="AW690" s="13" t="s">
        <v>34</v>
      </c>
      <c r="AX690" s="13" t="s">
        <v>77</v>
      </c>
      <c r="AY690" s="244" t="s">
        <v>156</v>
      </c>
    </row>
    <row r="691" s="2" customFormat="1" ht="44.25" customHeight="1">
      <c r="A691" s="38"/>
      <c r="B691" s="39"/>
      <c r="C691" s="219" t="s">
        <v>1151</v>
      </c>
      <c r="D691" s="219" t="s">
        <v>158</v>
      </c>
      <c r="E691" s="220" t="s">
        <v>1152</v>
      </c>
      <c r="F691" s="221" t="s">
        <v>1153</v>
      </c>
      <c r="G691" s="222" t="s">
        <v>485</v>
      </c>
      <c r="H691" s="223">
        <v>9</v>
      </c>
      <c r="I691" s="224"/>
      <c r="J691" s="225">
        <f>ROUND(I691*H691,2)</f>
        <v>0</v>
      </c>
      <c r="K691" s="226"/>
      <c r="L691" s="44"/>
      <c r="M691" s="227" t="s">
        <v>1</v>
      </c>
      <c r="N691" s="228" t="s">
        <v>42</v>
      </c>
      <c r="O691" s="91"/>
      <c r="P691" s="229">
        <f>O691*H691</f>
        <v>0</v>
      </c>
      <c r="Q691" s="229">
        <v>0.0029099999999999998</v>
      </c>
      <c r="R691" s="229">
        <f>Q691*H691</f>
        <v>0.026189999999999998</v>
      </c>
      <c r="S691" s="229">
        <v>0</v>
      </c>
      <c r="T691" s="230">
        <f>S691*H691</f>
        <v>0</v>
      </c>
      <c r="U691" s="38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R691" s="231" t="s">
        <v>250</v>
      </c>
      <c r="AT691" s="231" t="s">
        <v>158</v>
      </c>
      <c r="AU691" s="231" t="s">
        <v>87</v>
      </c>
      <c r="AY691" s="17" t="s">
        <v>156</v>
      </c>
      <c r="BE691" s="232">
        <f>IF(N691="základní",J691,0)</f>
        <v>0</v>
      </c>
      <c r="BF691" s="232">
        <f>IF(N691="snížená",J691,0)</f>
        <v>0</v>
      </c>
      <c r="BG691" s="232">
        <f>IF(N691="zákl. přenesená",J691,0)</f>
        <v>0</v>
      </c>
      <c r="BH691" s="232">
        <f>IF(N691="sníž. přenesená",J691,0)</f>
        <v>0</v>
      </c>
      <c r="BI691" s="232">
        <f>IF(N691="nulová",J691,0)</f>
        <v>0</v>
      </c>
      <c r="BJ691" s="17" t="s">
        <v>85</v>
      </c>
      <c r="BK691" s="232">
        <f>ROUND(I691*H691,2)</f>
        <v>0</v>
      </c>
      <c r="BL691" s="17" t="s">
        <v>250</v>
      </c>
      <c r="BM691" s="231" t="s">
        <v>1154</v>
      </c>
    </row>
    <row r="692" s="2" customFormat="1" ht="33" customHeight="1">
      <c r="A692" s="38"/>
      <c r="B692" s="39"/>
      <c r="C692" s="219" t="s">
        <v>1155</v>
      </c>
      <c r="D692" s="219" t="s">
        <v>158</v>
      </c>
      <c r="E692" s="220" t="s">
        <v>1156</v>
      </c>
      <c r="F692" s="221" t="s">
        <v>1157</v>
      </c>
      <c r="G692" s="222" t="s">
        <v>485</v>
      </c>
      <c r="H692" s="223">
        <v>25</v>
      </c>
      <c r="I692" s="224"/>
      <c r="J692" s="225">
        <f>ROUND(I692*H692,2)</f>
        <v>0</v>
      </c>
      <c r="K692" s="226"/>
      <c r="L692" s="44"/>
      <c r="M692" s="227" t="s">
        <v>1</v>
      </c>
      <c r="N692" s="228" t="s">
        <v>42</v>
      </c>
      <c r="O692" s="91"/>
      <c r="P692" s="229">
        <f>O692*H692</f>
        <v>0</v>
      </c>
      <c r="Q692" s="229">
        <v>0.0016900000000000001</v>
      </c>
      <c r="R692" s="229">
        <f>Q692*H692</f>
        <v>0.042250000000000003</v>
      </c>
      <c r="S692" s="229">
        <v>0</v>
      </c>
      <c r="T692" s="230">
        <f>S692*H692</f>
        <v>0</v>
      </c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R692" s="231" t="s">
        <v>250</v>
      </c>
      <c r="AT692" s="231" t="s">
        <v>158</v>
      </c>
      <c r="AU692" s="231" t="s">
        <v>87</v>
      </c>
      <c r="AY692" s="17" t="s">
        <v>156</v>
      </c>
      <c r="BE692" s="232">
        <f>IF(N692="základní",J692,0)</f>
        <v>0</v>
      </c>
      <c r="BF692" s="232">
        <f>IF(N692="snížená",J692,0)</f>
        <v>0</v>
      </c>
      <c r="BG692" s="232">
        <f>IF(N692="zákl. přenesená",J692,0)</f>
        <v>0</v>
      </c>
      <c r="BH692" s="232">
        <f>IF(N692="sníž. přenesená",J692,0)</f>
        <v>0</v>
      </c>
      <c r="BI692" s="232">
        <f>IF(N692="nulová",J692,0)</f>
        <v>0</v>
      </c>
      <c r="BJ692" s="17" t="s">
        <v>85</v>
      </c>
      <c r="BK692" s="232">
        <f>ROUND(I692*H692,2)</f>
        <v>0</v>
      </c>
      <c r="BL692" s="17" t="s">
        <v>250</v>
      </c>
      <c r="BM692" s="231" t="s">
        <v>1158</v>
      </c>
    </row>
    <row r="693" s="13" customFormat="1">
      <c r="A693" s="13"/>
      <c r="B693" s="233"/>
      <c r="C693" s="234"/>
      <c r="D693" s="235" t="s">
        <v>172</v>
      </c>
      <c r="E693" s="236" t="s">
        <v>1</v>
      </c>
      <c r="F693" s="237" t="s">
        <v>1159</v>
      </c>
      <c r="G693" s="234"/>
      <c r="H693" s="238">
        <v>25</v>
      </c>
      <c r="I693" s="239"/>
      <c r="J693" s="234"/>
      <c r="K693" s="234"/>
      <c r="L693" s="240"/>
      <c r="M693" s="241"/>
      <c r="N693" s="242"/>
      <c r="O693" s="242"/>
      <c r="P693" s="242"/>
      <c r="Q693" s="242"/>
      <c r="R693" s="242"/>
      <c r="S693" s="242"/>
      <c r="T693" s="24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4" t="s">
        <v>172</v>
      </c>
      <c r="AU693" s="244" t="s">
        <v>87</v>
      </c>
      <c r="AV693" s="13" t="s">
        <v>87</v>
      </c>
      <c r="AW693" s="13" t="s">
        <v>34</v>
      </c>
      <c r="AX693" s="13" t="s">
        <v>77</v>
      </c>
      <c r="AY693" s="244" t="s">
        <v>156</v>
      </c>
    </row>
    <row r="694" s="2" customFormat="1" ht="37.8" customHeight="1">
      <c r="A694" s="38"/>
      <c r="B694" s="39"/>
      <c r="C694" s="219" t="s">
        <v>1160</v>
      </c>
      <c r="D694" s="219" t="s">
        <v>158</v>
      </c>
      <c r="E694" s="220" t="s">
        <v>1161</v>
      </c>
      <c r="F694" s="221" t="s">
        <v>1162</v>
      </c>
      <c r="G694" s="222" t="s">
        <v>485</v>
      </c>
      <c r="H694" s="223">
        <v>27</v>
      </c>
      <c r="I694" s="224"/>
      <c r="J694" s="225">
        <f>ROUND(I694*H694,2)</f>
        <v>0</v>
      </c>
      <c r="K694" s="226"/>
      <c r="L694" s="44"/>
      <c r="M694" s="227" t="s">
        <v>1</v>
      </c>
      <c r="N694" s="228" t="s">
        <v>42</v>
      </c>
      <c r="O694" s="91"/>
      <c r="P694" s="229">
        <f>O694*H694</f>
        <v>0</v>
      </c>
      <c r="Q694" s="229">
        <v>0.0021700000000000001</v>
      </c>
      <c r="R694" s="229">
        <f>Q694*H694</f>
        <v>0.058590000000000003</v>
      </c>
      <c r="S694" s="229">
        <v>0</v>
      </c>
      <c r="T694" s="230">
        <f>S694*H694</f>
        <v>0</v>
      </c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R694" s="231" t="s">
        <v>250</v>
      </c>
      <c r="AT694" s="231" t="s">
        <v>158</v>
      </c>
      <c r="AU694" s="231" t="s">
        <v>87</v>
      </c>
      <c r="AY694" s="17" t="s">
        <v>156</v>
      </c>
      <c r="BE694" s="232">
        <f>IF(N694="základní",J694,0)</f>
        <v>0</v>
      </c>
      <c r="BF694" s="232">
        <f>IF(N694="snížená",J694,0)</f>
        <v>0</v>
      </c>
      <c r="BG694" s="232">
        <f>IF(N694="zákl. přenesená",J694,0)</f>
        <v>0</v>
      </c>
      <c r="BH694" s="232">
        <f>IF(N694="sníž. přenesená",J694,0)</f>
        <v>0</v>
      </c>
      <c r="BI694" s="232">
        <f>IF(N694="nulová",J694,0)</f>
        <v>0</v>
      </c>
      <c r="BJ694" s="17" t="s">
        <v>85</v>
      </c>
      <c r="BK694" s="232">
        <f>ROUND(I694*H694,2)</f>
        <v>0</v>
      </c>
      <c r="BL694" s="17" t="s">
        <v>250</v>
      </c>
      <c r="BM694" s="231" t="s">
        <v>1163</v>
      </c>
    </row>
    <row r="695" s="13" customFormat="1">
      <c r="A695" s="13"/>
      <c r="B695" s="233"/>
      <c r="C695" s="234"/>
      <c r="D695" s="235" t="s">
        <v>172</v>
      </c>
      <c r="E695" s="236" t="s">
        <v>1</v>
      </c>
      <c r="F695" s="237" t="s">
        <v>1164</v>
      </c>
      <c r="G695" s="234"/>
      <c r="H695" s="238">
        <v>27</v>
      </c>
      <c r="I695" s="239"/>
      <c r="J695" s="234"/>
      <c r="K695" s="234"/>
      <c r="L695" s="240"/>
      <c r="M695" s="241"/>
      <c r="N695" s="242"/>
      <c r="O695" s="242"/>
      <c r="P695" s="242"/>
      <c r="Q695" s="242"/>
      <c r="R695" s="242"/>
      <c r="S695" s="242"/>
      <c r="T695" s="24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4" t="s">
        <v>172</v>
      </c>
      <c r="AU695" s="244" t="s">
        <v>87</v>
      </c>
      <c r="AV695" s="13" t="s">
        <v>87</v>
      </c>
      <c r="AW695" s="13" t="s">
        <v>34</v>
      </c>
      <c r="AX695" s="13" t="s">
        <v>77</v>
      </c>
      <c r="AY695" s="244" t="s">
        <v>156</v>
      </c>
    </row>
    <row r="696" s="2" customFormat="1" ht="49.05" customHeight="1">
      <c r="A696" s="38"/>
      <c r="B696" s="39"/>
      <c r="C696" s="219" t="s">
        <v>1165</v>
      </c>
      <c r="D696" s="219" t="s">
        <v>158</v>
      </c>
      <c r="E696" s="220" t="s">
        <v>1166</v>
      </c>
      <c r="F696" s="221" t="s">
        <v>1167</v>
      </c>
      <c r="G696" s="222" t="s">
        <v>216</v>
      </c>
      <c r="H696" s="223">
        <v>0.52300000000000002</v>
      </c>
      <c r="I696" s="224"/>
      <c r="J696" s="225">
        <f>ROUND(I696*H696,2)</f>
        <v>0</v>
      </c>
      <c r="K696" s="226"/>
      <c r="L696" s="44"/>
      <c r="M696" s="227" t="s">
        <v>1</v>
      </c>
      <c r="N696" s="228" t="s">
        <v>42</v>
      </c>
      <c r="O696" s="91"/>
      <c r="P696" s="229">
        <f>O696*H696</f>
        <v>0</v>
      </c>
      <c r="Q696" s="229">
        <v>0</v>
      </c>
      <c r="R696" s="229">
        <f>Q696*H696</f>
        <v>0</v>
      </c>
      <c r="S696" s="229">
        <v>0</v>
      </c>
      <c r="T696" s="230">
        <f>S696*H696</f>
        <v>0</v>
      </c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R696" s="231" t="s">
        <v>250</v>
      </c>
      <c r="AT696" s="231" t="s">
        <v>158</v>
      </c>
      <c r="AU696" s="231" t="s">
        <v>87</v>
      </c>
      <c r="AY696" s="17" t="s">
        <v>156</v>
      </c>
      <c r="BE696" s="232">
        <f>IF(N696="základní",J696,0)</f>
        <v>0</v>
      </c>
      <c r="BF696" s="232">
        <f>IF(N696="snížená",J696,0)</f>
        <v>0</v>
      </c>
      <c r="BG696" s="232">
        <f>IF(N696="zákl. přenesená",J696,0)</f>
        <v>0</v>
      </c>
      <c r="BH696" s="232">
        <f>IF(N696="sníž. přenesená",J696,0)</f>
        <v>0</v>
      </c>
      <c r="BI696" s="232">
        <f>IF(N696="nulová",J696,0)</f>
        <v>0</v>
      </c>
      <c r="BJ696" s="17" t="s">
        <v>85</v>
      </c>
      <c r="BK696" s="232">
        <f>ROUND(I696*H696,2)</f>
        <v>0</v>
      </c>
      <c r="BL696" s="17" t="s">
        <v>250</v>
      </c>
      <c r="BM696" s="231" t="s">
        <v>1168</v>
      </c>
    </row>
    <row r="697" s="12" customFormat="1" ht="22.8" customHeight="1">
      <c r="A697" s="12"/>
      <c r="B697" s="203"/>
      <c r="C697" s="204"/>
      <c r="D697" s="205" t="s">
        <v>76</v>
      </c>
      <c r="E697" s="217" t="s">
        <v>1169</v>
      </c>
      <c r="F697" s="217" t="s">
        <v>1170</v>
      </c>
      <c r="G697" s="204"/>
      <c r="H697" s="204"/>
      <c r="I697" s="207"/>
      <c r="J697" s="218">
        <f>BK697</f>
        <v>0</v>
      </c>
      <c r="K697" s="204"/>
      <c r="L697" s="209"/>
      <c r="M697" s="210"/>
      <c r="N697" s="211"/>
      <c r="O697" s="211"/>
      <c r="P697" s="212">
        <f>SUM(P698:P722)</f>
        <v>0</v>
      </c>
      <c r="Q697" s="211"/>
      <c r="R697" s="212">
        <f>SUM(R698:R722)</f>
        <v>3.6673159799999997</v>
      </c>
      <c r="S697" s="211"/>
      <c r="T697" s="213">
        <f>SUM(T698:T722)</f>
        <v>0</v>
      </c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R697" s="214" t="s">
        <v>87</v>
      </c>
      <c r="AT697" s="215" t="s">
        <v>76</v>
      </c>
      <c r="AU697" s="215" t="s">
        <v>85</v>
      </c>
      <c r="AY697" s="214" t="s">
        <v>156</v>
      </c>
      <c r="BK697" s="216">
        <f>SUM(BK698:BK722)</f>
        <v>0</v>
      </c>
    </row>
    <row r="698" s="2" customFormat="1" ht="33" customHeight="1">
      <c r="A698" s="38"/>
      <c r="B698" s="39"/>
      <c r="C698" s="219" t="s">
        <v>1171</v>
      </c>
      <c r="D698" s="219" t="s">
        <v>158</v>
      </c>
      <c r="E698" s="220" t="s">
        <v>1172</v>
      </c>
      <c r="F698" s="221" t="s">
        <v>1173</v>
      </c>
      <c r="G698" s="222" t="s">
        <v>170</v>
      </c>
      <c r="H698" s="223">
        <v>208.78</v>
      </c>
      <c r="I698" s="224"/>
      <c r="J698" s="225">
        <f>ROUND(I698*H698,2)</f>
        <v>0</v>
      </c>
      <c r="K698" s="226"/>
      <c r="L698" s="44"/>
      <c r="M698" s="227" t="s">
        <v>1</v>
      </c>
      <c r="N698" s="228" t="s">
        <v>42</v>
      </c>
      <c r="O698" s="91"/>
      <c r="P698" s="229">
        <f>O698*H698</f>
        <v>0</v>
      </c>
      <c r="Q698" s="229">
        <v>0</v>
      </c>
      <c r="R698" s="229">
        <f>Q698*H698</f>
        <v>0</v>
      </c>
      <c r="S698" s="229">
        <v>0</v>
      </c>
      <c r="T698" s="230">
        <f>S698*H698</f>
        <v>0</v>
      </c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R698" s="231" t="s">
        <v>250</v>
      </c>
      <c r="AT698" s="231" t="s">
        <v>158</v>
      </c>
      <c r="AU698" s="231" t="s">
        <v>87</v>
      </c>
      <c r="AY698" s="17" t="s">
        <v>156</v>
      </c>
      <c r="BE698" s="232">
        <f>IF(N698="základní",J698,0)</f>
        <v>0</v>
      </c>
      <c r="BF698" s="232">
        <f>IF(N698="snížená",J698,0)</f>
        <v>0</v>
      </c>
      <c r="BG698" s="232">
        <f>IF(N698="zákl. přenesená",J698,0)</f>
        <v>0</v>
      </c>
      <c r="BH698" s="232">
        <f>IF(N698="sníž. přenesená",J698,0)</f>
        <v>0</v>
      </c>
      <c r="BI698" s="232">
        <f>IF(N698="nulová",J698,0)</f>
        <v>0</v>
      </c>
      <c r="BJ698" s="17" t="s">
        <v>85</v>
      </c>
      <c r="BK698" s="232">
        <f>ROUND(I698*H698,2)</f>
        <v>0</v>
      </c>
      <c r="BL698" s="17" t="s">
        <v>250</v>
      </c>
      <c r="BM698" s="231" t="s">
        <v>1174</v>
      </c>
    </row>
    <row r="699" s="14" customFormat="1">
      <c r="A699" s="14"/>
      <c r="B699" s="245"/>
      <c r="C699" s="246"/>
      <c r="D699" s="235" t="s">
        <v>172</v>
      </c>
      <c r="E699" s="247" t="s">
        <v>1</v>
      </c>
      <c r="F699" s="248" t="s">
        <v>1175</v>
      </c>
      <c r="G699" s="246"/>
      <c r="H699" s="247" t="s">
        <v>1</v>
      </c>
      <c r="I699" s="249"/>
      <c r="J699" s="246"/>
      <c r="K699" s="246"/>
      <c r="L699" s="250"/>
      <c r="M699" s="251"/>
      <c r="N699" s="252"/>
      <c r="O699" s="252"/>
      <c r="P699" s="252"/>
      <c r="Q699" s="252"/>
      <c r="R699" s="252"/>
      <c r="S699" s="252"/>
      <c r="T699" s="253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54" t="s">
        <v>172</v>
      </c>
      <c r="AU699" s="254" t="s">
        <v>87</v>
      </c>
      <c r="AV699" s="14" t="s">
        <v>85</v>
      </c>
      <c r="AW699" s="14" t="s">
        <v>34</v>
      </c>
      <c r="AX699" s="14" t="s">
        <v>77</v>
      </c>
      <c r="AY699" s="254" t="s">
        <v>156</v>
      </c>
    </row>
    <row r="700" s="13" customFormat="1">
      <c r="A700" s="13"/>
      <c r="B700" s="233"/>
      <c r="C700" s="234"/>
      <c r="D700" s="235" t="s">
        <v>172</v>
      </c>
      <c r="E700" s="236" t="s">
        <v>1</v>
      </c>
      <c r="F700" s="237" t="s">
        <v>1176</v>
      </c>
      <c r="G700" s="234"/>
      <c r="H700" s="238">
        <v>68.353999999999999</v>
      </c>
      <c r="I700" s="239"/>
      <c r="J700" s="234"/>
      <c r="K700" s="234"/>
      <c r="L700" s="240"/>
      <c r="M700" s="241"/>
      <c r="N700" s="242"/>
      <c r="O700" s="242"/>
      <c r="P700" s="242"/>
      <c r="Q700" s="242"/>
      <c r="R700" s="242"/>
      <c r="S700" s="242"/>
      <c r="T700" s="24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4" t="s">
        <v>172</v>
      </c>
      <c r="AU700" s="244" t="s">
        <v>87</v>
      </c>
      <c r="AV700" s="13" t="s">
        <v>87</v>
      </c>
      <c r="AW700" s="13" t="s">
        <v>34</v>
      </c>
      <c r="AX700" s="13" t="s">
        <v>77</v>
      </c>
      <c r="AY700" s="244" t="s">
        <v>156</v>
      </c>
    </row>
    <row r="701" s="13" customFormat="1">
      <c r="A701" s="13"/>
      <c r="B701" s="233"/>
      <c r="C701" s="234"/>
      <c r="D701" s="235" t="s">
        <v>172</v>
      </c>
      <c r="E701" s="236" t="s">
        <v>1</v>
      </c>
      <c r="F701" s="237" t="s">
        <v>1177</v>
      </c>
      <c r="G701" s="234"/>
      <c r="H701" s="238">
        <v>72.072000000000003</v>
      </c>
      <c r="I701" s="239"/>
      <c r="J701" s="234"/>
      <c r="K701" s="234"/>
      <c r="L701" s="240"/>
      <c r="M701" s="241"/>
      <c r="N701" s="242"/>
      <c r="O701" s="242"/>
      <c r="P701" s="242"/>
      <c r="Q701" s="242"/>
      <c r="R701" s="242"/>
      <c r="S701" s="242"/>
      <c r="T701" s="24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4" t="s">
        <v>172</v>
      </c>
      <c r="AU701" s="244" t="s">
        <v>87</v>
      </c>
      <c r="AV701" s="13" t="s">
        <v>87</v>
      </c>
      <c r="AW701" s="13" t="s">
        <v>34</v>
      </c>
      <c r="AX701" s="13" t="s">
        <v>77</v>
      </c>
      <c r="AY701" s="244" t="s">
        <v>156</v>
      </c>
    </row>
    <row r="702" s="13" customFormat="1">
      <c r="A702" s="13"/>
      <c r="B702" s="233"/>
      <c r="C702" s="234"/>
      <c r="D702" s="235" t="s">
        <v>172</v>
      </c>
      <c r="E702" s="236" t="s">
        <v>1</v>
      </c>
      <c r="F702" s="237" t="s">
        <v>1178</v>
      </c>
      <c r="G702" s="234"/>
      <c r="H702" s="238">
        <v>68.353999999999999</v>
      </c>
      <c r="I702" s="239"/>
      <c r="J702" s="234"/>
      <c r="K702" s="234"/>
      <c r="L702" s="240"/>
      <c r="M702" s="241"/>
      <c r="N702" s="242"/>
      <c r="O702" s="242"/>
      <c r="P702" s="242"/>
      <c r="Q702" s="242"/>
      <c r="R702" s="242"/>
      <c r="S702" s="242"/>
      <c r="T702" s="24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4" t="s">
        <v>172</v>
      </c>
      <c r="AU702" s="244" t="s">
        <v>87</v>
      </c>
      <c r="AV702" s="13" t="s">
        <v>87</v>
      </c>
      <c r="AW702" s="13" t="s">
        <v>34</v>
      </c>
      <c r="AX702" s="13" t="s">
        <v>77</v>
      </c>
      <c r="AY702" s="244" t="s">
        <v>156</v>
      </c>
    </row>
    <row r="703" s="2" customFormat="1" ht="24.15" customHeight="1">
      <c r="A703" s="38"/>
      <c r="B703" s="39"/>
      <c r="C703" s="255" t="s">
        <v>1179</v>
      </c>
      <c r="D703" s="255" t="s">
        <v>332</v>
      </c>
      <c r="E703" s="256" t="s">
        <v>1180</v>
      </c>
      <c r="F703" s="257" t="s">
        <v>1181</v>
      </c>
      <c r="G703" s="258" t="s">
        <v>170</v>
      </c>
      <c r="H703" s="259">
        <v>229.65799999999999</v>
      </c>
      <c r="I703" s="260"/>
      <c r="J703" s="261">
        <f>ROUND(I703*H703,2)</f>
        <v>0</v>
      </c>
      <c r="K703" s="262"/>
      <c r="L703" s="263"/>
      <c r="M703" s="264" t="s">
        <v>1</v>
      </c>
      <c r="N703" s="265" t="s">
        <v>42</v>
      </c>
      <c r="O703" s="91"/>
      <c r="P703" s="229">
        <f>O703*H703</f>
        <v>0</v>
      </c>
      <c r="Q703" s="229">
        <v>0.0093100000000000006</v>
      </c>
      <c r="R703" s="229">
        <f>Q703*H703</f>
        <v>2.1381159799999998</v>
      </c>
      <c r="S703" s="229">
        <v>0</v>
      </c>
      <c r="T703" s="230">
        <f>S703*H703</f>
        <v>0</v>
      </c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R703" s="231" t="s">
        <v>326</v>
      </c>
      <c r="AT703" s="231" t="s">
        <v>332</v>
      </c>
      <c r="AU703" s="231" t="s">
        <v>87</v>
      </c>
      <c r="AY703" s="17" t="s">
        <v>156</v>
      </c>
      <c r="BE703" s="232">
        <f>IF(N703="základní",J703,0)</f>
        <v>0</v>
      </c>
      <c r="BF703" s="232">
        <f>IF(N703="snížená",J703,0)</f>
        <v>0</v>
      </c>
      <c r="BG703" s="232">
        <f>IF(N703="zákl. přenesená",J703,0)</f>
        <v>0</v>
      </c>
      <c r="BH703" s="232">
        <f>IF(N703="sníž. přenesená",J703,0)</f>
        <v>0</v>
      </c>
      <c r="BI703" s="232">
        <f>IF(N703="nulová",J703,0)</f>
        <v>0</v>
      </c>
      <c r="BJ703" s="17" t="s">
        <v>85</v>
      </c>
      <c r="BK703" s="232">
        <f>ROUND(I703*H703,2)</f>
        <v>0</v>
      </c>
      <c r="BL703" s="17" t="s">
        <v>250</v>
      </c>
      <c r="BM703" s="231" t="s">
        <v>1182</v>
      </c>
    </row>
    <row r="704" s="13" customFormat="1">
      <c r="A704" s="13"/>
      <c r="B704" s="233"/>
      <c r="C704" s="234"/>
      <c r="D704" s="235" t="s">
        <v>172</v>
      </c>
      <c r="E704" s="234"/>
      <c r="F704" s="237" t="s">
        <v>1183</v>
      </c>
      <c r="G704" s="234"/>
      <c r="H704" s="238">
        <v>229.65799999999999</v>
      </c>
      <c r="I704" s="239"/>
      <c r="J704" s="234"/>
      <c r="K704" s="234"/>
      <c r="L704" s="240"/>
      <c r="M704" s="241"/>
      <c r="N704" s="242"/>
      <c r="O704" s="242"/>
      <c r="P704" s="242"/>
      <c r="Q704" s="242"/>
      <c r="R704" s="242"/>
      <c r="S704" s="242"/>
      <c r="T704" s="24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4" t="s">
        <v>172</v>
      </c>
      <c r="AU704" s="244" t="s">
        <v>87</v>
      </c>
      <c r="AV704" s="13" t="s">
        <v>87</v>
      </c>
      <c r="AW704" s="13" t="s">
        <v>4</v>
      </c>
      <c r="AX704" s="13" t="s">
        <v>85</v>
      </c>
      <c r="AY704" s="244" t="s">
        <v>156</v>
      </c>
    </row>
    <row r="705" s="2" customFormat="1" ht="33" customHeight="1">
      <c r="A705" s="38"/>
      <c r="B705" s="39"/>
      <c r="C705" s="219" t="s">
        <v>1184</v>
      </c>
      <c r="D705" s="219" t="s">
        <v>158</v>
      </c>
      <c r="E705" s="220" t="s">
        <v>1185</v>
      </c>
      <c r="F705" s="221" t="s">
        <v>1173</v>
      </c>
      <c r="G705" s="222" t="s">
        <v>170</v>
      </c>
      <c r="H705" s="223">
        <v>11</v>
      </c>
      <c r="I705" s="224"/>
      <c r="J705" s="225">
        <f>ROUND(I705*H705,2)</f>
        <v>0</v>
      </c>
      <c r="K705" s="226"/>
      <c r="L705" s="44"/>
      <c r="M705" s="227" t="s">
        <v>1</v>
      </c>
      <c r="N705" s="228" t="s">
        <v>42</v>
      </c>
      <c r="O705" s="91"/>
      <c r="P705" s="229">
        <f>O705*H705</f>
        <v>0</v>
      </c>
      <c r="Q705" s="229">
        <v>0</v>
      </c>
      <c r="R705" s="229">
        <f>Q705*H705</f>
        <v>0</v>
      </c>
      <c r="S705" s="229">
        <v>0</v>
      </c>
      <c r="T705" s="230">
        <f>S705*H705</f>
        <v>0</v>
      </c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R705" s="231" t="s">
        <v>250</v>
      </c>
      <c r="AT705" s="231" t="s">
        <v>158</v>
      </c>
      <c r="AU705" s="231" t="s">
        <v>87</v>
      </c>
      <c r="AY705" s="17" t="s">
        <v>156</v>
      </c>
      <c r="BE705" s="232">
        <f>IF(N705="základní",J705,0)</f>
        <v>0</v>
      </c>
      <c r="BF705" s="232">
        <f>IF(N705="snížená",J705,0)</f>
        <v>0</v>
      </c>
      <c r="BG705" s="232">
        <f>IF(N705="zákl. přenesená",J705,0)</f>
        <v>0</v>
      </c>
      <c r="BH705" s="232">
        <f>IF(N705="sníž. přenesená",J705,0)</f>
        <v>0</v>
      </c>
      <c r="BI705" s="232">
        <f>IF(N705="nulová",J705,0)</f>
        <v>0</v>
      </c>
      <c r="BJ705" s="17" t="s">
        <v>85</v>
      </c>
      <c r="BK705" s="232">
        <f>ROUND(I705*H705,2)</f>
        <v>0</v>
      </c>
      <c r="BL705" s="17" t="s">
        <v>250</v>
      </c>
      <c r="BM705" s="231" t="s">
        <v>1186</v>
      </c>
    </row>
    <row r="706" s="2" customFormat="1" ht="16.5" customHeight="1">
      <c r="A706" s="38"/>
      <c r="B706" s="39"/>
      <c r="C706" s="219" t="s">
        <v>1187</v>
      </c>
      <c r="D706" s="219" t="s">
        <v>158</v>
      </c>
      <c r="E706" s="220" t="s">
        <v>1188</v>
      </c>
      <c r="F706" s="221" t="s">
        <v>1189</v>
      </c>
      <c r="G706" s="222" t="s">
        <v>485</v>
      </c>
      <c r="H706" s="223">
        <v>793.36400000000003</v>
      </c>
      <c r="I706" s="224"/>
      <c r="J706" s="225">
        <f>ROUND(I706*H706,2)</f>
        <v>0</v>
      </c>
      <c r="K706" s="226"/>
      <c r="L706" s="44"/>
      <c r="M706" s="227" t="s">
        <v>1</v>
      </c>
      <c r="N706" s="228" t="s">
        <v>42</v>
      </c>
      <c r="O706" s="91"/>
      <c r="P706" s="229">
        <f>O706*H706</f>
        <v>0</v>
      </c>
      <c r="Q706" s="229">
        <v>0</v>
      </c>
      <c r="R706" s="229">
        <f>Q706*H706</f>
        <v>0</v>
      </c>
      <c r="S706" s="229">
        <v>0</v>
      </c>
      <c r="T706" s="230">
        <f>S706*H706</f>
        <v>0</v>
      </c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R706" s="231" t="s">
        <v>250</v>
      </c>
      <c r="AT706" s="231" t="s">
        <v>158</v>
      </c>
      <c r="AU706" s="231" t="s">
        <v>87</v>
      </c>
      <c r="AY706" s="17" t="s">
        <v>156</v>
      </c>
      <c r="BE706" s="232">
        <f>IF(N706="základní",J706,0)</f>
        <v>0</v>
      </c>
      <c r="BF706" s="232">
        <f>IF(N706="snížená",J706,0)</f>
        <v>0</v>
      </c>
      <c r="BG706" s="232">
        <f>IF(N706="zákl. přenesená",J706,0)</f>
        <v>0</v>
      </c>
      <c r="BH706" s="232">
        <f>IF(N706="sníž. přenesená",J706,0)</f>
        <v>0</v>
      </c>
      <c r="BI706" s="232">
        <f>IF(N706="nulová",J706,0)</f>
        <v>0</v>
      </c>
      <c r="BJ706" s="17" t="s">
        <v>85</v>
      </c>
      <c r="BK706" s="232">
        <f>ROUND(I706*H706,2)</f>
        <v>0</v>
      </c>
      <c r="BL706" s="17" t="s">
        <v>250</v>
      </c>
      <c r="BM706" s="231" t="s">
        <v>1190</v>
      </c>
    </row>
    <row r="707" s="13" customFormat="1">
      <c r="A707" s="13"/>
      <c r="B707" s="233"/>
      <c r="C707" s="234"/>
      <c r="D707" s="235" t="s">
        <v>172</v>
      </c>
      <c r="E707" s="236" t="s">
        <v>1</v>
      </c>
      <c r="F707" s="237" t="s">
        <v>1191</v>
      </c>
      <c r="G707" s="234"/>
      <c r="H707" s="238">
        <v>793.36400000000003</v>
      </c>
      <c r="I707" s="239"/>
      <c r="J707" s="234"/>
      <c r="K707" s="234"/>
      <c r="L707" s="240"/>
      <c r="M707" s="241"/>
      <c r="N707" s="242"/>
      <c r="O707" s="242"/>
      <c r="P707" s="242"/>
      <c r="Q707" s="242"/>
      <c r="R707" s="242"/>
      <c r="S707" s="242"/>
      <c r="T707" s="24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4" t="s">
        <v>172</v>
      </c>
      <c r="AU707" s="244" t="s">
        <v>87</v>
      </c>
      <c r="AV707" s="13" t="s">
        <v>87</v>
      </c>
      <c r="AW707" s="13" t="s">
        <v>34</v>
      </c>
      <c r="AX707" s="13" t="s">
        <v>77</v>
      </c>
      <c r="AY707" s="244" t="s">
        <v>156</v>
      </c>
    </row>
    <row r="708" s="2" customFormat="1" ht="16.5" customHeight="1">
      <c r="A708" s="38"/>
      <c r="B708" s="39"/>
      <c r="C708" s="255" t="s">
        <v>1192</v>
      </c>
      <c r="D708" s="255" t="s">
        <v>332</v>
      </c>
      <c r="E708" s="256" t="s">
        <v>1193</v>
      </c>
      <c r="F708" s="257" t="s">
        <v>1194</v>
      </c>
      <c r="G708" s="258" t="s">
        <v>179</v>
      </c>
      <c r="H708" s="259">
        <v>2.0939999999999999</v>
      </c>
      <c r="I708" s="260"/>
      <c r="J708" s="261">
        <f>ROUND(I708*H708,2)</f>
        <v>0</v>
      </c>
      <c r="K708" s="262"/>
      <c r="L708" s="263"/>
      <c r="M708" s="264" t="s">
        <v>1</v>
      </c>
      <c r="N708" s="265" t="s">
        <v>42</v>
      </c>
      <c r="O708" s="91"/>
      <c r="P708" s="229">
        <f>O708*H708</f>
        <v>0</v>
      </c>
      <c r="Q708" s="229">
        <v>0.55000000000000004</v>
      </c>
      <c r="R708" s="229">
        <f>Q708*H708</f>
        <v>1.1517</v>
      </c>
      <c r="S708" s="229">
        <v>0</v>
      </c>
      <c r="T708" s="230">
        <f>S708*H708</f>
        <v>0</v>
      </c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R708" s="231" t="s">
        <v>326</v>
      </c>
      <c r="AT708" s="231" t="s">
        <v>332</v>
      </c>
      <c r="AU708" s="231" t="s">
        <v>87</v>
      </c>
      <c r="AY708" s="17" t="s">
        <v>156</v>
      </c>
      <c r="BE708" s="232">
        <f>IF(N708="základní",J708,0)</f>
        <v>0</v>
      </c>
      <c r="BF708" s="232">
        <f>IF(N708="snížená",J708,0)</f>
        <v>0</v>
      </c>
      <c r="BG708" s="232">
        <f>IF(N708="zákl. přenesená",J708,0)</f>
        <v>0</v>
      </c>
      <c r="BH708" s="232">
        <f>IF(N708="sníž. přenesená",J708,0)</f>
        <v>0</v>
      </c>
      <c r="BI708" s="232">
        <f>IF(N708="nulová",J708,0)</f>
        <v>0</v>
      </c>
      <c r="BJ708" s="17" t="s">
        <v>85</v>
      </c>
      <c r="BK708" s="232">
        <f>ROUND(I708*H708,2)</f>
        <v>0</v>
      </c>
      <c r="BL708" s="17" t="s">
        <v>250</v>
      </c>
      <c r="BM708" s="231" t="s">
        <v>1195</v>
      </c>
    </row>
    <row r="709" s="13" customFormat="1">
      <c r="A709" s="13"/>
      <c r="B709" s="233"/>
      <c r="C709" s="234"/>
      <c r="D709" s="235" t="s">
        <v>172</v>
      </c>
      <c r="E709" s="234"/>
      <c r="F709" s="237" t="s">
        <v>1196</v>
      </c>
      <c r="G709" s="234"/>
      <c r="H709" s="238">
        <v>2.0939999999999999</v>
      </c>
      <c r="I709" s="239"/>
      <c r="J709" s="234"/>
      <c r="K709" s="234"/>
      <c r="L709" s="240"/>
      <c r="M709" s="241"/>
      <c r="N709" s="242"/>
      <c r="O709" s="242"/>
      <c r="P709" s="242"/>
      <c r="Q709" s="242"/>
      <c r="R709" s="242"/>
      <c r="S709" s="242"/>
      <c r="T709" s="24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4" t="s">
        <v>172</v>
      </c>
      <c r="AU709" s="244" t="s">
        <v>87</v>
      </c>
      <c r="AV709" s="13" t="s">
        <v>87</v>
      </c>
      <c r="AW709" s="13" t="s">
        <v>4</v>
      </c>
      <c r="AX709" s="13" t="s">
        <v>85</v>
      </c>
      <c r="AY709" s="244" t="s">
        <v>156</v>
      </c>
    </row>
    <row r="710" s="2" customFormat="1" ht="37.8" customHeight="1">
      <c r="A710" s="38"/>
      <c r="B710" s="39"/>
      <c r="C710" s="219" t="s">
        <v>1197</v>
      </c>
      <c r="D710" s="219" t="s">
        <v>158</v>
      </c>
      <c r="E710" s="220" t="s">
        <v>1198</v>
      </c>
      <c r="F710" s="221" t="s">
        <v>1199</v>
      </c>
      <c r="G710" s="222" t="s">
        <v>161</v>
      </c>
      <c r="H710" s="223">
        <v>7</v>
      </c>
      <c r="I710" s="224"/>
      <c r="J710" s="225">
        <f>ROUND(I710*H710,2)</f>
        <v>0</v>
      </c>
      <c r="K710" s="226"/>
      <c r="L710" s="44"/>
      <c r="M710" s="227" t="s">
        <v>1</v>
      </c>
      <c r="N710" s="228" t="s">
        <v>42</v>
      </c>
      <c r="O710" s="91"/>
      <c r="P710" s="229">
        <f>O710*H710</f>
        <v>0</v>
      </c>
      <c r="Q710" s="229">
        <v>0</v>
      </c>
      <c r="R710" s="229">
        <f>Q710*H710</f>
        <v>0</v>
      </c>
      <c r="S710" s="229">
        <v>0</v>
      </c>
      <c r="T710" s="230">
        <f>S710*H710</f>
        <v>0</v>
      </c>
      <c r="U710" s="38"/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  <c r="AR710" s="231" t="s">
        <v>250</v>
      </c>
      <c r="AT710" s="231" t="s">
        <v>158</v>
      </c>
      <c r="AU710" s="231" t="s">
        <v>87</v>
      </c>
      <c r="AY710" s="17" t="s">
        <v>156</v>
      </c>
      <c r="BE710" s="232">
        <f>IF(N710="základní",J710,0)</f>
        <v>0</v>
      </c>
      <c r="BF710" s="232">
        <f>IF(N710="snížená",J710,0)</f>
        <v>0</v>
      </c>
      <c r="BG710" s="232">
        <f>IF(N710="zákl. přenesená",J710,0)</f>
        <v>0</v>
      </c>
      <c r="BH710" s="232">
        <f>IF(N710="sníž. přenesená",J710,0)</f>
        <v>0</v>
      </c>
      <c r="BI710" s="232">
        <f>IF(N710="nulová",J710,0)</f>
        <v>0</v>
      </c>
      <c r="BJ710" s="17" t="s">
        <v>85</v>
      </c>
      <c r="BK710" s="232">
        <f>ROUND(I710*H710,2)</f>
        <v>0</v>
      </c>
      <c r="BL710" s="17" t="s">
        <v>250</v>
      </c>
      <c r="BM710" s="231" t="s">
        <v>1200</v>
      </c>
    </row>
    <row r="711" s="2" customFormat="1" ht="24.15" customHeight="1">
      <c r="A711" s="38"/>
      <c r="B711" s="39"/>
      <c r="C711" s="255" t="s">
        <v>1201</v>
      </c>
      <c r="D711" s="255" t="s">
        <v>332</v>
      </c>
      <c r="E711" s="256" t="s">
        <v>1202</v>
      </c>
      <c r="F711" s="257" t="s">
        <v>1203</v>
      </c>
      <c r="G711" s="258" t="s">
        <v>161</v>
      </c>
      <c r="H711" s="259">
        <v>2</v>
      </c>
      <c r="I711" s="260"/>
      <c r="J711" s="261">
        <f>ROUND(I711*H711,2)</f>
        <v>0</v>
      </c>
      <c r="K711" s="262"/>
      <c r="L711" s="263"/>
      <c r="M711" s="264" t="s">
        <v>1</v>
      </c>
      <c r="N711" s="265" t="s">
        <v>42</v>
      </c>
      <c r="O711" s="91"/>
      <c r="P711" s="229">
        <f>O711*H711</f>
        <v>0</v>
      </c>
      <c r="Q711" s="229">
        <v>0.016</v>
      </c>
      <c r="R711" s="229">
        <f>Q711*H711</f>
        <v>0.032000000000000001</v>
      </c>
      <c r="S711" s="229">
        <v>0</v>
      </c>
      <c r="T711" s="230">
        <f>S711*H711</f>
        <v>0</v>
      </c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R711" s="231" t="s">
        <v>326</v>
      </c>
      <c r="AT711" s="231" t="s">
        <v>332</v>
      </c>
      <c r="AU711" s="231" t="s">
        <v>87</v>
      </c>
      <c r="AY711" s="17" t="s">
        <v>156</v>
      </c>
      <c r="BE711" s="232">
        <f>IF(N711="základní",J711,0)</f>
        <v>0</v>
      </c>
      <c r="BF711" s="232">
        <f>IF(N711="snížená",J711,0)</f>
        <v>0</v>
      </c>
      <c r="BG711" s="232">
        <f>IF(N711="zákl. přenesená",J711,0)</f>
        <v>0</v>
      </c>
      <c r="BH711" s="232">
        <f>IF(N711="sníž. přenesená",J711,0)</f>
        <v>0</v>
      </c>
      <c r="BI711" s="232">
        <f>IF(N711="nulová",J711,0)</f>
        <v>0</v>
      </c>
      <c r="BJ711" s="17" t="s">
        <v>85</v>
      </c>
      <c r="BK711" s="232">
        <f>ROUND(I711*H711,2)</f>
        <v>0</v>
      </c>
      <c r="BL711" s="17" t="s">
        <v>250</v>
      </c>
      <c r="BM711" s="231" t="s">
        <v>1204</v>
      </c>
    </row>
    <row r="712" s="2" customFormat="1" ht="24.15" customHeight="1">
      <c r="A712" s="38"/>
      <c r="B712" s="39"/>
      <c r="C712" s="255" t="s">
        <v>1205</v>
      </c>
      <c r="D712" s="255" t="s">
        <v>332</v>
      </c>
      <c r="E712" s="256" t="s">
        <v>1206</v>
      </c>
      <c r="F712" s="257" t="s">
        <v>1207</v>
      </c>
      <c r="G712" s="258" t="s">
        <v>161</v>
      </c>
      <c r="H712" s="259">
        <v>4</v>
      </c>
      <c r="I712" s="260"/>
      <c r="J712" s="261">
        <f>ROUND(I712*H712,2)</f>
        <v>0</v>
      </c>
      <c r="K712" s="262"/>
      <c r="L712" s="263"/>
      <c r="M712" s="264" t="s">
        <v>1</v>
      </c>
      <c r="N712" s="265" t="s">
        <v>42</v>
      </c>
      <c r="O712" s="91"/>
      <c r="P712" s="229">
        <f>O712*H712</f>
        <v>0</v>
      </c>
      <c r="Q712" s="229">
        <v>0.014500000000000001</v>
      </c>
      <c r="R712" s="229">
        <f>Q712*H712</f>
        <v>0.058000000000000003</v>
      </c>
      <c r="S712" s="229">
        <v>0</v>
      </c>
      <c r="T712" s="230">
        <f>S712*H712</f>
        <v>0</v>
      </c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R712" s="231" t="s">
        <v>326</v>
      </c>
      <c r="AT712" s="231" t="s">
        <v>332</v>
      </c>
      <c r="AU712" s="231" t="s">
        <v>87</v>
      </c>
      <c r="AY712" s="17" t="s">
        <v>156</v>
      </c>
      <c r="BE712" s="232">
        <f>IF(N712="základní",J712,0)</f>
        <v>0</v>
      </c>
      <c r="BF712" s="232">
        <f>IF(N712="snížená",J712,0)</f>
        <v>0</v>
      </c>
      <c r="BG712" s="232">
        <f>IF(N712="zákl. přenesená",J712,0)</f>
        <v>0</v>
      </c>
      <c r="BH712" s="232">
        <f>IF(N712="sníž. přenesená",J712,0)</f>
        <v>0</v>
      </c>
      <c r="BI712" s="232">
        <f>IF(N712="nulová",J712,0)</f>
        <v>0</v>
      </c>
      <c r="BJ712" s="17" t="s">
        <v>85</v>
      </c>
      <c r="BK712" s="232">
        <f>ROUND(I712*H712,2)</f>
        <v>0</v>
      </c>
      <c r="BL712" s="17" t="s">
        <v>250</v>
      </c>
      <c r="BM712" s="231" t="s">
        <v>1208</v>
      </c>
    </row>
    <row r="713" s="2" customFormat="1" ht="24.15" customHeight="1">
      <c r="A713" s="38"/>
      <c r="B713" s="39"/>
      <c r="C713" s="255" t="s">
        <v>1209</v>
      </c>
      <c r="D713" s="255" t="s">
        <v>332</v>
      </c>
      <c r="E713" s="256" t="s">
        <v>1210</v>
      </c>
      <c r="F713" s="257" t="s">
        <v>1207</v>
      </c>
      <c r="G713" s="258" t="s">
        <v>161</v>
      </c>
      <c r="H713" s="259">
        <v>1</v>
      </c>
      <c r="I713" s="260"/>
      <c r="J713" s="261">
        <f>ROUND(I713*H713,2)</f>
        <v>0</v>
      </c>
      <c r="K713" s="262"/>
      <c r="L713" s="263"/>
      <c r="M713" s="264" t="s">
        <v>1</v>
      </c>
      <c r="N713" s="265" t="s">
        <v>42</v>
      </c>
      <c r="O713" s="91"/>
      <c r="P713" s="229">
        <f>O713*H713</f>
        <v>0</v>
      </c>
      <c r="Q713" s="229">
        <v>0.014500000000000001</v>
      </c>
      <c r="R713" s="229">
        <f>Q713*H713</f>
        <v>0.014500000000000001</v>
      </c>
      <c r="S713" s="229">
        <v>0</v>
      </c>
      <c r="T713" s="230">
        <f>S713*H713</f>
        <v>0</v>
      </c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R713" s="231" t="s">
        <v>326</v>
      </c>
      <c r="AT713" s="231" t="s">
        <v>332</v>
      </c>
      <c r="AU713" s="231" t="s">
        <v>87</v>
      </c>
      <c r="AY713" s="17" t="s">
        <v>156</v>
      </c>
      <c r="BE713" s="232">
        <f>IF(N713="základní",J713,0)</f>
        <v>0</v>
      </c>
      <c r="BF713" s="232">
        <f>IF(N713="snížená",J713,0)</f>
        <v>0</v>
      </c>
      <c r="BG713" s="232">
        <f>IF(N713="zákl. přenesená",J713,0)</f>
        <v>0</v>
      </c>
      <c r="BH713" s="232">
        <f>IF(N713="sníž. přenesená",J713,0)</f>
        <v>0</v>
      </c>
      <c r="BI713" s="232">
        <f>IF(N713="nulová",J713,0)</f>
        <v>0</v>
      </c>
      <c r="BJ713" s="17" t="s">
        <v>85</v>
      </c>
      <c r="BK713" s="232">
        <f>ROUND(I713*H713,2)</f>
        <v>0</v>
      </c>
      <c r="BL713" s="17" t="s">
        <v>250</v>
      </c>
      <c r="BM713" s="231" t="s">
        <v>1211</v>
      </c>
    </row>
    <row r="714" s="2" customFormat="1" ht="37.8" customHeight="1">
      <c r="A714" s="38"/>
      <c r="B714" s="39"/>
      <c r="C714" s="219" t="s">
        <v>1212</v>
      </c>
      <c r="D714" s="219" t="s">
        <v>158</v>
      </c>
      <c r="E714" s="220" t="s">
        <v>1213</v>
      </c>
      <c r="F714" s="221" t="s">
        <v>1214</v>
      </c>
      <c r="G714" s="222" t="s">
        <v>161</v>
      </c>
      <c r="H714" s="223">
        <v>7</v>
      </c>
      <c r="I714" s="224"/>
      <c r="J714" s="225">
        <f>ROUND(I714*H714,2)</f>
        <v>0</v>
      </c>
      <c r="K714" s="226"/>
      <c r="L714" s="44"/>
      <c r="M714" s="227" t="s">
        <v>1</v>
      </c>
      <c r="N714" s="228" t="s">
        <v>42</v>
      </c>
      <c r="O714" s="91"/>
      <c r="P714" s="229">
        <f>O714*H714</f>
        <v>0</v>
      </c>
      <c r="Q714" s="229">
        <v>0</v>
      </c>
      <c r="R714" s="229">
        <f>Q714*H714</f>
        <v>0</v>
      </c>
      <c r="S714" s="229">
        <v>0</v>
      </c>
      <c r="T714" s="230">
        <f>S714*H714</f>
        <v>0</v>
      </c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R714" s="231" t="s">
        <v>250</v>
      </c>
      <c r="AT714" s="231" t="s">
        <v>158</v>
      </c>
      <c r="AU714" s="231" t="s">
        <v>87</v>
      </c>
      <c r="AY714" s="17" t="s">
        <v>156</v>
      </c>
      <c r="BE714" s="232">
        <f>IF(N714="základní",J714,0)</f>
        <v>0</v>
      </c>
      <c r="BF714" s="232">
        <f>IF(N714="snížená",J714,0)</f>
        <v>0</v>
      </c>
      <c r="BG714" s="232">
        <f>IF(N714="zákl. přenesená",J714,0)</f>
        <v>0</v>
      </c>
      <c r="BH714" s="232">
        <f>IF(N714="sníž. přenesená",J714,0)</f>
        <v>0</v>
      </c>
      <c r="BI714" s="232">
        <f>IF(N714="nulová",J714,0)</f>
        <v>0</v>
      </c>
      <c r="BJ714" s="17" t="s">
        <v>85</v>
      </c>
      <c r="BK714" s="232">
        <f>ROUND(I714*H714,2)</f>
        <v>0</v>
      </c>
      <c r="BL714" s="17" t="s">
        <v>250</v>
      </c>
      <c r="BM714" s="231" t="s">
        <v>1215</v>
      </c>
    </row>
    <row r="715" s="2" customFormat="1" ht="24.15" customHeight="1">
      <c r="A715" s="38"/>
      <c r="B715" s="39"/>
      <c r="C715" s="255" t="s">
        <v>1216</v>
      </c>
      <c r="D715" s="255" t="s">
        <v>332</v>
      </c>
      <c r="E715" s="256" t="s">
        <v>1217</v>
      </c>
      <c r="F715" s="257" t="s">
        <v>1218</v>
      </c>
      <c r="G715" s="258" t="s">
        <v>161</v>
      </c>
      <c r="H715" s="259">
        <v>4</v>
      </c>
      <c r="I715" s="260"/>
      <c r="J715" s="261">
        <f>ROUND(I715*H715,2)</f>
        <v>0</v>
      </c>
      <c r="K715" s="262"/>
      <c r="L715" s="263"/>
      <c r="M715" s="264" t="s">
        <v>1</v>
      </c>
      <c r="N715" s="265" t="s">
        <v>42</v>
      </c>
      <c r="O715" s="91"/>
      <c r="P715" s="229">
        <f>O715*H715</f>
        <v>0</v>
      </c>
      <c r="Q715" s="229">
        <v>0.017000000000000001</v>
      </c>
      <c r="R715" s="229">
        <f>Q715*H715</f>
        <v>0.068000000000000005</v>
      </c>
      <c r="S715" s="229">
        <v>0</v>
      </c>
      <c r="T715" s="230">
        <f>S715*H715</f>
        <v>0</v>
      </c>
      <c r="U715" s="38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R715" s="231" t="s">
        <v>326</v>
      </c>
      <c r="AT715" s="231" t="s">
        <v>332</v>
      </c>
      <c r="AU715" s="231" t="s">
        <v>87</v>
      </c>
      <c r="AY715" s="17" t="s">
        <v>156</v>
      </c>
      <c r="BE715" s="232">
        <f>IF(N715="základní",J715,0)</f>
        <v>0</v>
      </c>
      <c r="BF715" s="232">
        <f>IF(N715="snížená",J715,0)</f>
        <v>0</v>
      </c>
      <c r="BG715" s="232">
        <f>IF(N715="zákl. přenesená",J715,0)</f>
        <v>0</v>
      </c>
      <c r="BH715" s="232">
        <f>IF(N715="sníž. přenesená",J715,0)</f>
        <v>0</v>
      </c>
      <c r="BI715" s="232">
        <f>IF(N715="nulová",J715,0)</f>
        <v>0</v>
      </c>
      <c r="BJ715" s="17" t="s">
        <v>85</v>
      </c>
      <c r="BK715" s="232">
        <f>ROUND(I715*H715,2)</f>
        <v>0</v>
      </c>
      <c r="BL715" s="17" t="s">
        <v>250</v>
      </c>
      <c r="BM715" s="231" t="s">
        <v>1219</v>
      </c>
    </row>
    <row r="716" s="2" customFormat="1" ht="24.15" customHeight="1">
      <c r="A716" s="38"/>
      <c r="B716" s="39"/>
      <c r="C716" s="255" t="s">
        <v>1220</v>
      </c>
      <c r="D716" s="255" t="s">
        <v>332</v>
      </c>
      <c r="E716" s="256" t="s">
        <v>1221</v>
      </c>
      <c r="F716" s="257" t="s">
        <v>1218</v>
      </c>
      <c r="G716" s="258" t="s">
        <v>161</v>
      </c>
      <c r="H716" s="259">
        <v>1</v>
      </c>
      <c r="I716" s="260"/>
      <c r="J716" s="261">
        <f>ROUND(I716*H716,2)</f>
        <v>0</v>
      </c>
      <c r="K716" s="262"/>
      <c r="L716" s="263"/>
      <c r="M716" s="264" t="s">
        <v>1</v>
      </c>
      <c r="N716" s="265" t="s">
        <v>42</v>
      </c>
      <c r="O716" s="91"/>
      <c r="P716" s="229">
        <f>O716*H716</f>
        <v>0</v>
      </c>
      <c r="Q716" s="229">
        <v>0.017000000000000001</v>
      </c>
      <c r="R716" s="229">
        <f>Q716*H716</f>
        <v>0.017000000000000001</v>
      </c>
      <c r="S716" s="229">
        <v>0</v>
      </c>
      <c r="T716" s="230">
        <f>S716*H716</f>
        <v>0</v>
      </c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R716" s="231" t="s">
        <v>326</v>
      </c>
      <c r="AT716" s="231" t="s">
        <v>332</v>
      </c>
      <c r="AU716" s="231" t="s">
        <v>87</v>
      </c>
      <c r="AY716" s="17" t="s">
        <v>156</v>
      </c>
      <c r="BE716" s="232">
        <f>IF(N716="základní",J716,0)</f>
        <v>0</v>
      </c>
      <c r="BF716" s="232">
        <f>IF(N716="snížená",J716,0)</f>
        <v>0</v>
      </c>
      <c r="BG716" s="232">
        <f>IF(N716="zákl. přenesená",J716,0)</f>
        <v>0</v>
      </c>
      <c r="BH716" s="232">
        <f>IF(N716="sníž. přenesená",J716,0)</f>
        <v>0</v>
      </c>
      <c r="BI716" s="232">
        <f>IF(N716="nulová",J716,0)</f>
        <v>0</v>
      </c>
      <c r="BJ716" s="17" t="s">
        <v>85</v>
      </c>
      <c r="BK716" s="232">
        <f>ROUND(I716*H716,2)</f>
        <v>0</v>
      </c>
      <c r="BL716" s="17" t="s">
        <v>250</v>
      </c>
      <c r="BM716" s="231" t="s">
        <v>1222</v>
      </c>
    </row>
    <row r="717" s="2" customFormat="1" ht="24.15" customHeight="1">
      <c r="A717" s="38"/>
      <c r="B717" s="39"/>
      <c r="C717" s="255" t="s">
        <v>1223</v>
      </c>
      <c r="D717" s="255" t="s">
        <v>332</v>
      </c>
      <c r="E717" s="256" t="s">
        <v>1224</v>
      </c>
      <c r="F717" s="257" t="s">
        <v>1218</v>
      </c>
      <c r="G717" s="258" t="s">
        <v>161</v>
      </c>
      <c r="H717" s="259">
        <v>2</v>
      </c>
      <c r="I717" s="260"/>
      <c r="J717" s="261">
        <f>ROUND(I717*H717,2)</f>
        <v>0</v>
      </c>
      <c r="K717" s="262"/>
      <c r="L717" s="263"/>
      <c r="M717" s="264" t="s">
        <v>1</v>
      </c>
      <c r="N717" s="265" t="s">
        <v>42</v>
      </c>
      <c r="O717" s="91"/>
      <c r="P717" s="229">
        <f>O717*H717</f>
        <v>0</v>
      </c>
      <c r="Q717" s="229">
        <v>0.017000000000000001</v>
      </c>
      <c r="R717" s="229">
        <f>Q717*H717</f>
        <v>0.034000000000000002</v>
      </c>
      <c r="S717" s="229">
        <v>0</v>
      </c>
      <c r="T717" s="230">
        <f>S717*H717</f>
        <v>0</v>
      </c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R717" s="231" t="s">
        <v>326</v>
      </c>
      <c r="AT717" s="231" t="s">
        <v>332</v>
      </c>
      <c r="AU717" s="231" t="s">
        <v>87</v>
      </c>
      <c r="AY717" s="17" t="s">
        <v>156</v>
      </c>
      <c r="BE717" s="232">
        <f>IF(N717="základní",J717,0)</f>
        <v>0</v>
      </c>
      <c r="BF717" s="232">
        <f>IF(N717="snížená",J717,0)</f>
        <v>0</v>
      </c>
      <c r="BG717" s="232">
        <f>IF(N717="zákl. přenesená",J717,0)</f>
        <v>0</v>
      </c>
      <c r="BH717" s="232">
        <f>IF(N717="sníž. přenesená",J717,0)</f>
        <v>0</v>
      </c>
      <c r="BI717" s="232">
        <f>IF(N717="nulová",J717,0)</f>
        <v>0</v>
      </c>
      <c r="BJ717" s="17" t="s">
        <v>85</v>
      </c>
      <c r="BK717" s="232">
        <f>ROUND(I717*H717,2)</f>
        <v>0</v>
      </c>
      <c r="BL717" s="17" t="s">
        <v>250</v>
      </c>
      <c r="BM717" s="231" t="s">
        <v>1225</v>
      </c>
    </row>
    <row r="718" s="2" customFormat="1" ht="37.8" customHeight="1">
      <c r="A718" s="38"/>
      <c r="B718" s="39"/>
      <c r="C718" s="219" t="s">
        <v>1226</v>
      </c>
      <c r="D718" s="219" t="s">
        <v>158</v>
      </c>
      <c r="E718" s="220" t="s">
        <v>1227</v>
      </c>
      <c r="F718" s="221" t="s">
        <v>1228</v>
      </c>
      <c r="G718" s="222" t="s">
        <v>161</v>
      </c>
      <c r="H718" s="223">
        <v>1</v>
      </c>
      <c r="I718" s="224"/>
      <c r="J718" s="225">
        <f>ROUND(I718*H718,2)</f>
        <v>0</v>
      </c>
      <c r="K718" s="226"/>
      <c r="L718" s="44"/>
      <c r="M718" s="227" t="s">
        <v>1</v>
      </c>
      <c r="N718" s="228" t="s">
        <v>42</v>
      </c>
      <c r="O718" s="91"/>
      <c r="P718" s="229">
        <f>O718*H718</f>
        <v>0</v>
      </c>
      <c r="Q718" s="229">
        <v>0</v>
      </c>
      <c r="R718" s="229">
        <f>Q718*H718</f>
        <v>0</v>
      </c>
      <c r="S718" s="229">
        <v>0</v>
      </c>
      <c r="T718" s="230">
        <f>S718*H718</f>
        <v>0</v>
      </c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R718" s="231" t="s">
        <v>250</v>
      </c>
      <c r="AT718" s="231" t="s">
        <v>158</v>
      </c>
      <c r="AU718" s="231" t="s">
        <v>87</v>
      </c>
      <c r="AY718" s="17" t="s">
        <v>156</v>
      </c>
      <c r="BE718" s="232">
        <f>IF(N718="základní",J718,0)</f>
        <v>0</v>
      </c>
      <c r="BF718" s="232">
        <f>IF(N718="snížená",J718,0)</f>
        <v>0</v>
      </c>
      <c r="BG718" s="232">
        <f>IF(N718="zákl. přenesená",J718,0)</f>
        <v>0</v>
      </c>
      <c r="BH718" s="232">
        <f>IF(N718="sníž. přenesená",J718,0)</f>
        <v>0</v>
      </c>
      <c r="BI718" s="232">
        <f>IF(N718="nulová",J718,0)</f>
        <v>0</v>
      </c>
      <c r="BJ718" s="17" t="s">
        <v>85</v>
      </c>
      <c r="BK718" s="232">
        <f>ROUND(I718*H718,2)</f>
        <v>0</v>
      </c>
      <c r="BL718" s="17" t="s">
        <v>250</v>
      </c>
      <c r="BM718" s="231" t="s">
        <v>1229</v>
      </c>
    </row>
    <row r="719" s="2" customFormat="1" ht="24.15" customHeight="1">
      <c r="A719" s="38"/>
      <c r="B719" s="39"/>
      <c r="C719" s="255" t="s">
        <v>1230</v>
      </c>
      <c r="D719" s="255" t="s">
        <v>332</v>
      </c>
      <c r="E719" s="256" t="s">
        <v>1231</v>
      </c>
      <c r="F719" s="257" t="s">
        <v>1232</v>
      </c>
      <c r="G719" s="258" t="s">
        <v>161</v>
      </c>
      <c r="H719" s="259">
        <v>1</v>
      </c>
      <c r="I719" s="260"/>
      <c r="J719" s="261">
        <f>ROUND(I719*H719,2)</f>
        <v>0</v>
      </c>
      <c r="K719" s="262"/>
      <c r="L719" s="263"/>
      <c r="M719" s="264" t="s">
        <v>1</v>
      </c>
      <c r="N719" s="265" t="s">
        <v>42</v>
      </c>
      <c r="O719" s="91"/>
      <c r="P719" s="229">
        <f>O719*H719</f>
        <v>0</v>
      </c>
      <c r="Q719" s="229">
        <v>0.032000000000000001</v>
      </c>
      <c r="R719" s="229">
        <f>Q719*H719</f>
        <v>0.032000000000000001</v>
      </c>
      <c r="S719" s="229">
        <v>0</v>
      </c>
      <c r="T719" s="230">
        <f>S719*H719</f>
        <v>0</v>
      </c>
      <c r="U719" s="38"/>
      <c r="V719" s="38"/>
      <c r="W719" s="38"/>
      <c r="X719" s="38"/>
      <c r="Y719" s="38"/>
      <c r="Z719" s="38"/>
      <c r="AA719" s="38"/>
      <c r="AB719" s="38"/>
      <c r="AC719" s="38"/>
      <c r="AD719" s="38"/>
      <c r="AE719" s="38"/>
      <c r="AR719" s="231" t="s">
        <v>326</v>
      </c>
      <c r="AT719" s="231" t="s">
        <v>332</v>
      </c>
      <c r="AU719" s="231" t="s">
        <v>87</v>
      </c>
      <c r="AY719" s="17" t="s">
        <v>156</v>
      </c>
      <c r="BE719" s="232">
        <f>IF(N719="základní",J719,0)</f>
        <v>0</v>
      </c>
      <c r="BF719" s="232">
        <f>IF(N719="snížená",J719,0)</f>
        <v>0</v>
      </c>
      <c r="BG719" s="232">
        <f>IF(N719="zákl. přenesená",J719,0)</f>
        <v>0</v>
      </c>
      <c r="BH719" s="232">
        <f>IF(N719="sníž. přenesená",J719,0)</f>
        <v>0</v>
      </c>
      <c r="BI719" s="232">
        <f>IF(N719="nulová",J719,0)</f>
        <v>0</v>
      </c>
      <c r="BJ719" s="17" t="s">
        <v>85</v>
      </c>
      <c r="BK719" s="232">
        <f>ROUND(I719*H719,2)</f>
        <v>0</v>
      </c>
      <c r="BL719" s="17" t="s">
        <v>250</v>
      </c>
      <c r="BM719" s="231" t="s">
        <v>1233</v>
      </c>
    </row>
    <row r="720" s="2" customFormat="1" ht="37.8" customHeight="1">
      <c r="A720" s="38"/>
      <c r="B720" s="39"/>
      <c r="C720" s="219" t="s">
        <v>1234</v>
      </c>
      <c r="D720" s="219" t="s">
        <v>158</v>
      </c>
      <c r="E720" s="220" t="s">
        <v>1235</v>
      </c>
      <c r="F720" s="221" t="s">
        <v>1236</v>
      </c>
      <c r="G720" s="222" t="s">
        <v>161</v>
      </c>
      <c r="H720" s="223">
        <v>2</v>
      </c>
      <c r="I720" s="224"/>
      <c r="J720" s="225">
        <f>ROUND(I720*H720,2)</f>
        <v>0</v>
      </c>
      <c r="K720" s="226"/>
      <c r="L720" s="44"/>
      <c r="M720" s="227" t="s">
        <v>1</v>
      </c>
      <c r="N720" s="228" t="s">
        <v>42</v>
      </c>
      <c r="O720" s="91"/>
      <c r="P720" s="229">
        <f>O720*H720</f>
        <v>0</v>
      </c>
      <c r="Q720" s="229">
        <v>0</v>
      </c>
      <c r="R720" s="229">
        <f>Q720*H720</f>
        <v>0</v>
      </c>
      <c r="S720" s="229">
        <v>0</v>
      </c>
      <c r="T720" s="230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231" t="s">
        <v>250</v>
      </c>
      <c r="AT720" s="231" t="s">
        <v>158</v>
      </c>
      <c r="AU720" s="231" t="s">
        <v>87</v>
      </c>
      <c r="AY720" s="17" t="s">
        <v>156</v>
      </c>
      <c r="BE720" s="232">
        <f>IF(N720="základní",J720,0)</f>
        <v>0</v>
      </c>
      <c r="BF720" s="232">
        <f>IF(N720="snížená",J720,0)</f>
        <v>0</v>
      </c>
      <c r="BG720" s="232">
        <f>IF(N720="zákl. přenesená",J720,0)</f>
        <v>0</v>
      </c>
      <c r="BH720" s="232">
        <f>IF(N720="sníž. přenesená",J720,0)</f>
        <v>0</v>
      </c>
      <c r="BI720" s="232">
        <f>IF(N720="nulová",J720,0)</f>
        <v>0</v>
      </c>
      <c r="BJ720" s="17" t="s">
        <v>85</v>
      </c>
      <c r="BK720" s="232">
        <f>ROUND(I720*H720,2)</f>
        <v>0</v>
      </c>
      <c r="BL720" s="17" t="s">
        <v>250</v>
      </c>
      <c r="BM720" s="231" t="s">
        <v>1237</v>
      </c>
    </row>
    <row r="721" s="2" customFormat="1" ht="24.15" customHeight="1">
      <c r="A721" s="38"/>
      <c r="B721" s="39"/>
      <c r="C721" s="255" t="s">
        <v>1238</v>
      </c>
      <c r="D721" s="255" t="s">
        <v>332</v>
      </c>
      <c r="E721" s="256" t="s">
        <v>1239</v>
      </c>
      <c r="F721" s="257" t="s">
        <v>1240</v>
      </c>
      <c r="G721" s="258" t="s">
        <v>161</v>
      </c>
      <c r="H721" s="259">
        <v>2</v>
      </c>
      <c r="I721" s="260"/>
      <c r="J721" s="261">
        <f>ROUND(I721*H721,2)</f>
        <v>0</v>
      </c>
      <c r="K721" s="262"/>
      <c r="L721" s="263"/>
      <c r="M721" s="264" t="s">
        <v>1</v>
      </c>
      <c r="N721" s="265" t="s">
        <v>42</v>
      </c>
      <c r="O721" s="91"/>
      <c r="P721" s="229">
        <f>O721*H721</f>
        <v>0</v>
      </c>
      <c r="Q721" s="229">
        <v>0.060999999999999999</v>
      </c>
      <c r="R721" s="229">
        <f>Q721*H721</f>
        <v>0.122</v>
      </c>
      <c r="S721" s="229">
        <v>0</v>
      </c>
      <c r="T721" s="230">
        <f>S721*H721</f>
        <v>0</v>
      </c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R721" s="231" t="s">
        <v>326</v>
      </c>
      <c r="AT721" s="231" t="s">
        <v>332</v>
      </c>
      <c r="AU721" s="231" t="s">
        <v>87</v>
      </c>
      <c r="AY721" s="17" t="s">
        <v>156</v>
      </c>
      <c r="BE721" s="232">
        <f>IF(N721="základní",J721,0)</f>
        <v>0</v>
      </c>
      <c r="BF721" s="232">
        <f>IF(N721="snížená",J721,0)</f>
        <v>0</v>
      </c>
      <c r="BG721" s="232">
        <f>IF(N721="zákl. přenesená",J721,0)</f>
        <v>0</v>
      </c>
      <c r="BH721" s="232">
        <f>IF(N721="sníž. přenesená",J721,0)</f>
        <v>0</v>
      </c>
      <c r="BI721" s="232">
        <f>IF(N721="nulová",J721,0)</f>
        <v>0</v>
      </c>
      <c r="BJ721" s="17" t="s">
        <v>85</v>
      </c>
      <c r="BK721" s="232">
        <f>ROUND(I721*H721,2)</f>
        <v>0</v>
      </c>
      <c r="BL721" s="17" t="s">
        <v>250</v>
      </c>
      <c r="BM721" s="231" t="s">
        <v>1241</v>
      </c>
    </row>
    <row r="722" s="2" customFormat="1" ht="49.05" customHeight="1">
      <c r="A722" s="38"/>
      <c r="B722" s="39"/>
      <c r="C722" s="219" t="s">
        <v>1242</v>
      </c>
      <c r="D722" s="219" t="s">
        <v>158</v>
      </c>
      <c r="E722" s="220" t="s">
        <v>1243</v>
      </c>
      <c r="F722" s="221" t="s">
        <v>1244</v>
      </c>
      <c r="G722" s="222" t="s">
        <v>216</v>
      </c>
      <c r="H722" s="223">
        <v>3.6669999999999998</v>
      </c>
      <c r="I722" s="224"/>
      <c r="J722" s="225">
        <f>ROUND(I722*H722,2)</f>
        <v>0</v>
      </c>
      <c r="K722" s="226"/>
      <c r="L722" s="44"/>
      <c r="M722" s="227" t="s">
        <v>1</v>
      </c>
      <c r="N722" s="228" t="s">
        <v>42</v>
      </c>
      <c r="O722" s="91"/>
      <c r="P722" s="229">
        <f>O722*H722</f>
        <v>0</v>
      </c>
      <c r="Q722" s="229">
        <v>0</v>
      </c>
      <c r="R722" s="229">
        <f>Q722*H722</f>
        <v>0</v>
      </c>
      <c r="S722" s="229">
        <v>0</v>
      </c>
      <c r="T722" s="230">
        <f>S722*H722</f>
        <v>0</v>
      </c>
      <c r="U722" s="38"/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  <c r="AR722" s="231" t="s">
        <v>250</v>
      </c>
      <c r="AT722" s="231" t="s">
        <v>158</v>
      </c>
      <c r="AU722" s="231" t="s">
        <v>87</v>
      </c>
      <c r="AY722" s="17" t="s">
        <v>156</v>
      </c>
      <c r="BE722" s="232">
        <f>IF(N722="základní",J722,0)</f>
        <v>0</v>
      </c>
      <c r="BF722" s="232">
        <f>IF(N722="snížená",J722,0)</f>
        <v>0</v>
      </c>
      <c r="BG722" s="232">
        <f>IF(N722="zákl. přenesená",J722,0)</f>
        <v>0</v>
      </c>
      <c r="BH722" s="232">
        <f>IF(N722="sníž. přenesená",J722,0)</f>
        <v>0</v>
      </c>
      <c r="BI722" s="232">
        <f>IF(N722="nulová",J722,0)</f>
        <v>0</v>
      </c>
      <c r="BJ722" s="17" t="s">
        <v>85</v>
      </c>
      <c r="BK722" s="232">
        <f>ROUND(I722*H722,2)</f>
        <v>0</v>
      </c>
      <c r="BL722" s="17" t="s">
        <v>250</v>
      </c>
      <c r="BM722" s="231" t="s">
        <v>1245</v>
      </c>
    </row>
    <row r="723" s="12" customFormat="1" ht="22.8" customHeight="1">
      <c r="A723" s="12"/>
      <c r="B723" s="203"/>
      <c r="C723" s="204"/>
      <c r="D723" s="205" t="s">
        <v>76</v>
      </c>
      <c r="E723" s="217" t="s">
        <v>1246</v>
      </c>
      <c r="F723" s="217" t="s">
        <v>1247</v>
      </c>
      <c r="G723" s="204"/>
      <c r="H723" s="204"/>
      <c r="I723" s="207"/>
      <c r="J723" s="218">
        <f>BK723</f>
        <v>0</v>
      </c>
      <c r="K723" s="204"/>
      <c r="L723" s="209"/>
      <c r="M723" s="210"/>
      <c r="N723" s="211"/>
      <c r="O723" s="211"/>
      <c r="P723" s="212">
        <f>SUM(P724:P738)</f>
        <v>0</v>
      </c>
      <c r="Q723" s="211"/>
      <c r="R723" s="212">
        <f>SUM(R724:R738)</f>
        <v>0.066029999999999991</v>
      </c>
      <c r="S723" s="211"/>
      <c r="T723" s="213">
        <f>SUM(T724:T738)</f>
        <v>0</v>
      </c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R723" s="214" t="s">
        <v>87</v>
      </c>
      <c r="AT723" s="215" t="s">
        <v>76</v>
      </c>
      <c r="AU723" s="215" t="s">
        <v>85</v>
      </c>
      <c r="AY723" s="214" t="s">
        <v>156</v>
      </c>
      <c r="BK723" s="216">
        <f>SUM(BK724:BK738)</f>
        <v>0</v>
      </c>
    </row>
    <row r="724" s="2" customFormat="1" ht="44.25" customHeight="1">
      <c r="A724" s="38"/>
      <c r="B724" s="39"/>
      <c r="C724" s="219" t="s">
        <v>1248</v>
      </c>
      <c r="D724" s="219" t="s">
        <v>158</v>
      </c>
      <c r="E724" s="220" t="s">
        <v>1249</v>
      </c>
      <c r="F724" s="221" t="s">
        <v>1250</v>
      </c>
      <c r="G724" s="222" t="s">
        <v>170</v>
      </c>
      <c r="H724" s="223">
        <v>1</v>
      </c>
      <c r="I724" s="224"/>
      <c r="J724" s="225">
        <f>ROUND(I724*H724,2)</f>
        <v>0</v>
      </c>
      <c r="K724" s="226"/>
      <c r="L724" s="44"/>
      <c r="M724" s="227" t="s">
        <v>1</v>
      </c>
      <c r="N724" s="228" t="s">
        <v>42</v>
      </c>
      <c r="O724" s="91"/>
      <c r="P724" s="229">
        <f>O724*H724</f>
        <v>0</v>
      </c>
      <c r="Q724" s="229">
        <v>0.00060999999999999997</v>
      </c>
      <c r="R724" s="229">
        <f>Q724*H724</f>
        <v>0.00060999999999999997</v>
      </c>
      <c r="S724" s="229">
        <v>0</v>
      </c>
      <c r="T724" s="230">
        <f>S724*H724</f>
        <v>0</v>
      </c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R724" s="231" t="s">
        <v>250</v>
      </c>
      <c r="AT724" s="231" t="s">
        <v>158</v>
      </c>
      <c r="AU724" s="231" t="s">
        <v>87</v>
      </c>
      <c r="AY724" s="17" t="s">
        <v>156</v>
      </c>
      <c r="BE724" s="232">
        <f>IF(N724="základní",J724,0)</f>
        <v>0</v>
      </c>
      <c r="BF724" s="232">
        <f>IF(N724="snížená",J724,0)</f>
        <v>0</v>
      </c>
      <c r="BG724" s="232">
        <f>IF(N724="zákl. přenesená",J724,0)</f>
        <v>0</v>
      </c>
      <c r="BH724" s="232">
        <f>IF(N724="sníž. přenesená",J724,0)</f>
        <v>0</v>
      </c>
      <c r="BI724" s="232">
        <f>IF(N724="nulová",J724,0)</f>
        <v>0</v>
      </c>
      <c r="BJ724" s="17" t="s">
        <v>85</v>
      </c>
      <c r="BK724" s="232">
        <f>ROUND(I724*H724,2)</f>
        <v>0</v>
      </c>
      <c r="BL724" s="17" t="s">
        <v>250</v>
      </c>
      <c r="BM724" s="231" t="s">
        <v>1251</v>
      </c>
    </row>
    <row r="725" s="2" customFormat="1" ht="44.25" customHeight="1">
      <c r="A725" s="38"/>
      <c r="B725" s="39"/>
      <c r="C725" s="219" t="s">
        <v>1252</v>
      </c>
      <c r="D725" s="219" t="s">
        <v>158</v>
      </c>
      <c r="E725" s="220" t="s">
        <v>1253</v>
      </c>
      <c r="F725" s="221" t="s">
        <v>1250</v>
      </c>
      <c r="G725" s="222" t="s">
        <v>170</v>
      </c>
      <c r="H725" s="223">
        <v>1</v>
      </c>
      <c r="I725" s="224"/>
      <c r="J725" s="225">
        <f>ROUND(I725*H725,2)</f>
        <v>0</v>
      </c>
      <c r="K725" s="226"/>
      <c r="L725" s="44"/>
      <c r="M725" s="227" t="s">
        <v>1</v>
      </c>
      <c r="N725" s="228" t="s">
        <v>42</v>
      </c>
      <c r="O725" s="91"/>
      <c r="P725" s="229">
        <f>O725*H725</f>
        <v>0</v>
      </c>
      <c r="Q725" s="229">
        <v>0.00060999999999999997</v>
      </c>
      <c r="R725" s="229">
        <f>Q725*H725</f>
        <v>0.00060999999999999997</v>
      </c>
      <c r="S725" s="229">
        <v>0</v>
      </c>
      <c r="T725" s="230">
        <f>S725*H725</f>
        <v>0</v>
      </c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R725" s="231" t="s">
        <v>250</v>
      </c>
      <c r="AT725" s="231" t="s">
        <v>158</v>
      </c>
      <c r="AU725" s="231" t="s">
        <v>87</v>
      </c>
      <c r="AY725" s="17" t="s">
        <v>156</v>
      </c>
      <c r="BE725" s="232">
        <f>IF(N725="základní",J725,0)</f>
        <v>0</v>
      </c>
      <c r="BF725" s="232">
        <f>IF(N725="snížená",J725,0)</f>
        <v>0</v>
      </c>
      <c r="BG725" s="232">
        <f>IF(N725="zákl. přenesená",J725,0)</f>
        <v>0</v>
      </c>
      <c r="BH725" s="232">
        <f>IF(N725="sníž. přenesená",J725,0)</f>
        <v>0</v>
      </c>
      <c r="BI725" s="232">
        <f>IF(N725="nulová",J725,0)</f>
        <v>0</v>
      </c>
      <c r="BJ725" s="17" t="s">
        <v>85</v>
      </c>
      <c r="BK725" s="232">
        <f>ROUND(I725*H725,2)</f>
        <v>0</v>
      </c>
      <c r="BL725" s="17" t="s">
        <v>250</v>
      </c>
      <c r="BM725" s="231" t="s">
        <v>1254</v>
      </c>
    </row>
    <row r="726" s="2" customFormat="1" ht="44.25" customHeight="1">
      <c r="A726" s="38"/>
      <c r="B726" s="39"/>
      <c r="C726" s="219" t="s">
        <v>1255</v>
      </c>
      <c r="D726" s="219" t="s">
        <v>158</v>
      </c>
      <c r="E726" s="220" t="s">
        <v>1256</v>
      </c>
      <c r="F726" s="221" t="s">
        <v>1250</v>
      </c>
      <c r="G726" s="222" t="s">
        <v>170</v>
      </c>
      <c r="H726" s="223">
        <v>7</v>
      </c>
      <c r="I726" s="224"/>
      <c r="J726" s="225">
        <f>ROUND(I726*H726,2)</f>
        <v>0</v>
      </c>
      <c r="K726" s="226"/>
      <c r="L726" s="44"/>
      <c r="M726" s="227" t="s">
        <v>1</v>
      </c>
      <c r="N726" s="228" t="s">
        <v>42</v>
      </c>
      <c r="O726" s="91"/>
      <c r="P726" s="229">
        <f>O726*H726</f>
        <v>0</v>
      </c>
      <c r="Q726" s="229">
        <v>0.00060999999999999997</v>
      </c>
      <c r="R726" s="229">
        <f>Q726*H726</f>
        <v>0.0042699999999999995</v>
      </c>
      <c r="S726" s="229">
        <v>0</v>
      </c>
      <c r="T726" s="230">
        <f>S726*H726</f>
        <v>0</v>
      </c>
      <c r="U726" s="38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R726" s="231" t="s">
        <v>250</v>
      </c>
      <c r="AT726" s="231" t="s">
        <v>158</v>
      </c>
      <c r="AU726" s="231" t="s">
        <v>87</v>
      </c>
      <c r="AY726" s="17" t="s">
        <v>156</v>
      </c>
      <c r="BE726" s="232">
        <f>IF(N726="základní",J726,0)</f>
        <v>0</v>
      </c>
      <c r="BF726" s="232">
        <f>IF(N726="snížená",J726,0)</f>
        <v>0</v>
      </c>
      <c r="BG726" s="232">
        <f>IF(N726="zákl. přenesená",J726,0)</f>
        <v>0</v>
      </c>
      <c r="BH726" s="232">
        <f>IF(N726="sníž. přenesená",J726,0)</f>
        <v>0</v>
      </c>
      <c r="BI726" s="232">
        <f>IF(N726="nulová",J726,0)</f>
        <v>0</v>
      </c>
      <c r="BJ726" s="17" t="s">
        <v>85</v>
      </c>
      <c r="BK726" s="232">
        <f>ROUND(I726*H726,2)</f>
        <v>0</v>
      </c>
      <c r="BL726" s="17" t="s">
        <v>250</v>
      </c>
      <c r="BM726" s="231" t="s">
        <v>1257</v>
      </c>
    </row>
    <row r="727" s="2" customFormat="1" ht="44.25" customHeight="1">
      <c r="A727" s="38"/>
      <c r="B727" s="39"/>
      <c r="C727" s="219" t="s">
        <v>1258</v>
      </c>
      <c r="D727" s="219" t="s">
        <v>158</v>
      </c>
      <c r="E727" s="220" t="s">
        <v>1259</v>
      </c>
      <c r="F727" s="221" t="s">
        <v>1250</v>
      </c>
      <c r="G727" s="222" t="s">
        <v>170</v>
      </c>
      <c r="H727" s="223">
        <v>10</v>
      </c>
      <c r="I727" s="224"/>
      <c r="J727" s="225">
        <f>ROUND(I727*H727,2)</f>
        <v>0</v>
      </c>
      <c r="K727" s="226"/>
      <c r="L727" s="44"/>
      <c r="M727" s="227" t="s">
        <v>1</v>
      </c>
      <c r="N727" s="228" t="s">
        <v>42</v>
      </c>
      <c r="O727" s="91"/>
      <c r="P727" s="229">
        <f>O727*H727</f>
        <v>0</v>
      </c>
      <c r="Q727" s="229">
        <v>0.00060999999999999997</v>
      </c>
      <c r="R727" s="229">
        <f>Q727*H727</f>
        <v>0.0060999999999999995</v>
      </c>
      <c r="S727" s="229">
        <v>0</v>
      </c>
      <c r="T727" s="230">
        <f>S727*H727</f>
        <v>0</v>
      </c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R727" s="231" t="s">
        <v>250</v>
      </c>
      <c r="AT727" s="231" t="s">
        <v>158</v>
      </c>
      <c r="AU727" s="231" t="s">
        <v>87</v>
      </c>
      <c r="AY727" s="17" t="s">
        <v>156</v>
      </c>
      <c r="BE727" s="232">
        <f>IF(N727="základní",J727,0)</f>
        <v>0</v>
      </c>
      <c r="BF727" s="232">
        <f>IF(N727="snížená",J727,0)</f>
        <v>0</v>
      </c>
      <c r="BG727" s="232">
        <f>IF(N727="zákl. přenesená",J727,0)</f>
        <v>0</v>
      </c>
      <c r="BH727" s="232">
        <f>IF(N727="sníž. přenesená",J727,0)</f>
        <v>0</v>
      </c>
      <c r="BI727" s="232">
        <f>IF(N727="nulová",J727,0)</f>
        <v>0</v>
      </c>
      <c r="BJ727" s="17" t="s">
        <v>85</v>
      </c>
      <c r="BK727" s="232">
        <f>ROUND(I727*H727,2)</f>
        <v>0</v>
      </c>
      <c r="BL727" s="17" t="s">
        <v>250</v>
      </c>
      <c r="BM727" s="231" t="s">
        <v>1260</v>
      </c>
    </row>
    <row r="728" s="2" customFormat="1" ht="44.25" customHeight="1">
      <c r="A728" s="38"/>
      <c r="B728" s="39"/>
      <c r="C728" s="219" t="s">
        <v>1261</v>
      </c>
      <c r="D728" s="219" t="s">
        <v>158</v>
      </c>
      <c r="E728" s="220" t="s">
        <v>1262</v>
      </c>
      <c r="F728" s="221" t="s">
        <v>1250</v>
      </c>
      <c r="G728" s="222" t="s">
        <v>170</v>
      </c>
      <c r="H728" s="223">
        <v>1</v>
      </c>
      <c r="I728" s="224"/>
      <c r="J728" s="225">
        <f>ROUND(I728*H728,2)</f>
        <v>0</v>
      </c>
      <c r="K728" s="226"/>
      <c r="L728" s="44"/>
      <c r="M728" s="227" t="s">
        <v>1</v>
      </c>
      <c r="N728" s="228" t="s">
        <v>42</v>
      </c>
      <c r="O728" s="91"/>
      <c r="P728" s="229">
        <f>O728*H728</f>
        <v>0</v>
      </c>
      <c r="Q728" s="229">
        <v>0.00060999999999999997</v>
      </c>
      <c r="R728" s="229">
        <f>Q728*H728</f>
        <v>0.00060999999999999997</v>
      </c>
      <c r="S728" s="229">
        <v>0</v>
      </c>
      <c r="T728" s="230">
        <f>S728*H728</f>
        <v>0</v>
      </c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R728" s="231" t="s">
        <v>250</v>
      </c>
      <c r="AT728" s="231" t="s">
        <v>158</v>
      </c>
      <c r="AU728" s="231" t="s">
        <v>87</v>
      </c>
      <c r="AY728" s="17" t="s">
        <v>156</v>
      </c>
      <c r="BE728" s="232">
        <f>IF(N728="základní",J728,0)</f>
        <v>0</v>
      </c>
      <c r="BF728" s="232">
        <f>IF(N728="snížená",J728,0)</f>
        <v>0</v>
      </c>
      <c r="BG728" s="232">
        <f>IF(N728="zákl. přenesená",J728,0)</f>
        <v>0</v>
      </c>
      <c r="BH728" s="232">
        <f>IF(N728="sníž. přenesená",J728,0)</f>
        <v>0</v>
      </c>
      <c r="BI728" s="232">
        <f>IF(N728="nulová",J728,0)</f>
        <v>0</v>
      </c>
      <c r="BJ728" s="17" t="s">
        <v>85</v>
      </c>
      <c r="BK728" s="232">
        <f>ROUND(I728*H728,2)</f>
        <v>0</v>
      </c>
      <c r="BL728" s="17" t="s">
        <v>250</v>
      </c>
      <c r="BM728" s="231" t="s">
        <v>1263</v>
      </c>
    </row>
    <row r="729" s="2" customFormat="1" ht="44.25" customHeight="1">
      <c r="A729" s="38"/>
      <c r="B729" s="39"/>
      <c r="C729" s="219" t="s">
        <v>1264</v>
      </c>
      <c r="D729" s="219" t="s">
        <v>158</v>
      </c>
      <c r="E729" s="220" t="s">
        <v>1265</v>
      </c>
      <c r="F729" s="221" t="s">
        <v>1250</v>
      </c>
      <c r="G729" s="222" t="s">
        <v>170</v>
      </c>
      <c r="H729" s="223">
        <v>1</v>
      </c>
      <c r="I729" s="224"/>
      <c r="J729" s="225">
        <f>ROUND(I729*H729,2)</f>
        <v>0</v>
      </c>
      <c r="K729" s="226"/>
      <c r="L729" s="44"/>
      <c r="M729" s="227" t="s">
        <v>1</v>
      </c>
      <c r="N729" s="228" t="s">
        <v>42</v>
      </c>
      <c r="O729" s="91"/>
      <c r="P729" s="229">
        <f>O729*H729</f>
        <v>0</v>
      </c>
      <c r="Q729" s="229">
        <v>0.00060999999999999997</v>
      </c>
      <c r="R729" s="229">
        <f>Q729*H729</f>
        <v>0.00060999999999999997</v>
      </c>
      <c r="S729" s="229">
        <v>0</v>
      </c>
      <c r="T729" s="230">
        <f>S729*H729</f>
        <v>0</v>
      </c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R729" s="231" t="s">
        <v>250</v>
      </c>
      <c r="AT729" s="231" t="s">
        <v>158</v>
      </c>
      <c r="AU729" s="231" t="s">
        <v>87</v>
      </c>
      <c r="AY729" s="17" t="s">
        <v>156</v>
      </c>
      <c r="BE729" s="232">
        <f>IF(N729="základní",J729,0)</f>
        <v>0</v>
      </c>
      <c r="BF729" s="232">
        <f>IF(N729="snížená",J729,0)</f>
        <v>0</v>
      </c>
      <c r="BG729" s="232">
        <f>IF(N729="zákl. přenesená",J729,0)</f>
        <v>0</v>
      </c>
      <c r="BH729" s="232">
        <f>IF(N729="sníž. přenesená",J729,0)</f>
        <v>0</v>
      </c>
      <c r="BI729" s="232">
        <f>IF(N729="nulová",J729,0)</f>
        <v>0</v>
      </c>
      <c r="BJ729" s="17" t="s">
        <v>85</v>
      </c>
      <c r="BK729" s="232">
        <f>ROUND(I729*H729,2)</f>
        <v>0</v>
      </c>
      <c r="BL729" s="17" t="s">
        <v>250</v>
      </c>
      <c r="BM729" s="231" t="s">
        <v>1266</v>
      </c>
    </row>
    <row r="730" s="2" customFormat="1" ht="44.25" customHeight="1">
      <c r="A730" s="38"/>
      <c r="B730" s="39"/>
      <c r="C730" s="219" t="s">
        <v>1267</v>
      </c>
      <c r="D730" s="219" t="s">
        <v>158</v>
      </c>
      <c r="E730" s="220" t="s">
        <v>1268</v>
      </c>
      <c r="F730" s="221" t="s">
        <v>1250</v>
      </c>
      <c r="G730" s="222" t="s">
        <v>170</v>
      </c>
      <c r="H730" s="223">
        <v>1</v>
      </c>
      <c r="I730" s="224"/>
      <c r="J730" s="225">
        <f>ROUND(I730*H730,2)</f>
        <v>0</v>
      </c>
      <c r="K730" s="226"/>
      <c r="L730" s="44"/>
      <c r="M730" s="227" t="s">
        <v>1</v>
      </c>
      <c r="N730" s="228" t="s">
        <v>42</v>
      </c>
      <c r="O730" s="91"/>
      <c r="P730" s="229">
        <f>O730*H730</f>
        <v>0</v>
      </c>
      <c r="Q730" s="229">
        <v>0.00060999999999999997</v>
      </c>
      <c r="R730" s="229">
        <f>Q730*H730</f>
        <v>0.00060999999999999997</v>
      </c>
      <c r="S730" s="229">
        <v>0</v>
      </c>
      <c r="T730" s="230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31" t="s">
        <v>250</v>
      </c>
      <c r="AT730" s="231" t="s">
        <v>158</v>
      </c>
      <c r="AU730" s="231" t="s">
        <v>87</v>
      </c>
      <c r="AY730" s="17" t="s">
        <v>156</v>
      </c>
      <c r="BE730" s="232">
        <f>IF(N730="základní",J730,0)</f>
        <v>0</v>
      </c>
      <c r="BF730" s="232">
        <f>IF(N730="snížená",J730,0)</f>
        <v>0</v>
      </c>
      <c r="BG730" s="232">
        <f>IF(N730="zákl. přenesená",J730,0)</f>
        <v>0</v>
      </c>
      <c r="BH730" s="232">
        <f>IF(N730="sníž. přenesená",J730,0)</f>
        <v>0</v>
      </c>
      <c r="BI730" s="232">
        <f>IF(N730="nulová",J730,0)</f>
        <v>0</v>
      </c>
      <c r="BJ730" s="17" t="s">
        <v>85</v>
      </c>
      <c r="BK730" s="232">
        <f>ROUND(I730*H730,2)</f>
        <v>0</v>
      </c>
      <c r="BL730" s="17" t="s">
        <v>250</v>
      </c>
      <c r="BM730" s="231" t="s">
        <v>1269</v>
      </c>
    </row>
    <row r="731" s="2" customFormat="1" ht="24.15" customHeight="1">
      <c r="A731" s="38"/>
      <c r="B731" s="39"/>
      <c r="C731" s="219" t="s">
        <v>1270</v>
      </c>
      <c r="D731" s="219" t="s">
        <v>158</v>
      </c>
      <c r="E731" s="220" t="s">
        <v>1271</v>
      </c>
      <c r="F731" s="221" t="s">
        <v>1272</v>
      </c>
      <c r="G731" s="222" t="s">
        <v>170</v>
      </c>
      <c r="H731" s="223">
        <v>1</v>
      </c>
      <c r="I731" s="224"/>
      <c r="J731" s="225">
        <f>ROUND(I731*H731,2)</f>
        <v>0</v>
      </c>
      <c r="K731" s="226"/>
      <c r="L731" s="44"/>
      <c r="M731" s="227" t="s">
        <v>1</v>
      </c>
      <c r="N731" s="228" t="s">
        <v>42</v>
      </c>
      <c r="O731" s="91"/>
      <c r="P731" s="229">
        <f>O731*H731</f>
        <v>0</v>
      </c>
      <c r="Q731" s="229">
        <v>0.00060999999999999997</v>
      </c>
      <c r="R731" s="229">
        <f>Q731*H731</f>
        <v>0.00060999999999999997</v>
      </c>
      <c r="S731" s="229">
        <v>0</v>
      </c>
      <c r="T731" s="230">
        <f>S731*H731</f>
        <v>0</v>
      </c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R731" s="231" t="s">
        <v>250</v>
      </c>
      <c r="AT731" s="231" t="s">
        <v>158</v>
      </c>
      <c r="AU731" s="231" t="s">
        <v>87</v>
      </c>
      <c r="AY731" s="17" t="s">
        <v>156</v>
      </c>
      <c r="BE731" s="232">
        <f>IF(N731="základní",J731,0)</f>
        <v>0</v>
      </c>
      <c r="BF731" s="232">
        <f>IF(N731="snížená",J731,0)</f>
        <v>0</v>
      </c>
      <c r="BG731" s="232">
        <f>IF(N731="zákl. přenesená",J731,0)</f>
        <v>0</v>
      </c>
      <c r="BH731" s="232">
        <f>IF(N731="sníž. přenesená",J731,0)</f>
        <v>0</v>
      </c>
      <c r="BI731" s="232">
        <f>IF(N731="nulová",J731,0)</f>
        <v>0</v>
      </c>
      <c r="BJ731" s="17" t="s">
        <v>85</v>
      </c>
      <c r="BK731" s="232">
        <f>ROUND(I731*H731,2)</f>
        <v>0</v>
      </c>
      <c r="BL731" s="17" t="s">
        <v>250</v>
      </c>
      <c r="BM731" s="231" t="s">
        <v>1273</v>
      </c>
    </row>
    <row r="732" s="2" customFormat="1" ht="24.15" customHeight="1">
      <c r="A732" s="38"/>
      <c r="B732" s="39"/>
      <c r="C732" s="219" t="s">
        <v>1274</v>
      </c>
      <c r="D732" s="219" t="s">
        <v>158</v>
      </c>
      <c r="E732" s="220" t="s">
        <v>1275</v>
      </c>
      <c r="F732" s="221" t="s">
        <v>1276</v>
      </c>
      <c r="G732" s="222" t="s">
        <v>738</v>
      </c>
      <c r="H732" s="223">
        <v>1</v>
      </c>
      <c r="I732" s="224"/>
      <c r="J732" s="225">
        <f>ROUND(I732*H732,2)</f>
        <v>0</v>
      </c>
      <c r="K732" s="226"/>
      <c r="L732" s="44"/>
      <c r="M732" s="227" t="s">
        <v>1</v>
      </c>
      <c r="N732" s="228" t="s">
        <v>42</v>
      </c>
      <c r="O732" s="91"/>
      <c r="P732" s="229">
        <f>O732*H732</f>
        <v>0</v>
      </c>
      <c r="Q732" s="229">
        <v>0</v>
      </c>
      <c r="R732" s="229">
        <f>Q732*H732</f>
        <v>0</v>
      </c>
      <c r="S732" s="229">
        <v>0</v>
      </c>
      <c r="T732" s="230">
        <f>S732*H732</f>
        <v>0</v>
      </c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R732" s="231" t="s">
        <v>250</v>
      </c>
      <c r="AT732" s="231" t="s">
        <v>158</v>
      </c>
      <c r="AU732" s="231" t="s">
        <v>87</v>
      </c>
      <c r="AY732" s="17" t="s">
        <v>156</v>
      </c>
      <c r="BE732" s="232">
        <f>IF(N732="základní",J732,0)</f>
        <v>0</v>
      </c>
      <c r="BF732" s="232">
        <f>IF(N732="snížená",J732,0)</f>
        <v>0</v>
      </c>
      <c r="BG732" s="232">
        <f>IF(N732="zákl. přenesená",J732,0)</f>
        <v>0</v>
      </c>
      <c r="BH732" s="232">
        <f>IF(N732="sníž. přenesená",J732,0)</f>
        <v>0</v>
      </c>
      <c r="BI732" s="232">
        <f>IF(N732="nulová",J732,0)</f>
        <v>0</v>
      </c>
      <c r="BJ732" s="17" t="s">
        <v>85</v>
      </c>
      <c r="BK732" s="232">
        <f>ROUND(I732*H732,2)</f>
        <v>0</v>
      </c>
      <c r="BL732" s="17" t="s">
        <v>250</v>
      </c>
      <c r="BM732" s="231" t="s">
        <v>1277</v>
      </c>
    </row>
    <row r="733" s="2" customFormat="1" ht="24.15" customHeight="1">
      <c r="A733" s="38"/>
      <c r="B733" s="39"/>
      <c r="C733" s="219" t="s">
        <v>1278</v>
      </c>
      <c r="D733" s="219" t="s">
        <v>158</v>
      </c>
      <c r="E733" s="220" t="s">
        <v>1279</v>
      </c>
      <c r="F733" s="221" t="s">
        <v>1280</v>
      </c>
      <c r="G733" s="222" t="s">
        <v>738</v>
      </c>
      <c r="H733" s="223">
        <v>1</v>
      </c>
      <c r="I733" s="224"/>
      <c r="J733" s="225">
        <f>ROUND(I733*H733,2)</f>
        <v>0</v>
      </c>
      <c r="K733" s="226"/>
      <c r="L733" s="44"/>
      <c r="M733" s="227" t="s">
        <v>1</v>
      </c>
      <c r="N733" s="228" t="s">
        <v>42</v>
      </c>
      <c r="O733" s="91"/>
      <c r="P733" s="229">
        <f>O733*H733</f>
        <v>0</v>
      </c>
      <c r="Q733" s="229">
        <v>0</v>
      </c>
      <c r="R733" s="229">
        <f>Q733*H733</f>
        <v>0</v>
      </c>
      <c r="S733" s="229">
        <v>0</v>
      </c>
      <c r="T733" s="230">
        <f>S733*H733</f>
        <v>0</v>
      </c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R733" s="231" t="s">
        <v>250</v>
      </c>
      <c r="AT733" s="231" t="s">
        <v>158</v>
      </c>
      <c r="AU733" s="231" t="s">
        <v>87</v>
      </c>
      <c r="AY733" s="17" t="s">
        <v>156</v>
      </c>
      <c r="BE733" s="232">
        <f>IF(N733="základní",J733,0)</f>
        <v>0</v>
      </c>
      <c r="BF733" s="232">
        <f>IF(N733="snížená",J733,0)</f>
        <v>0</v>
      </c>
      <c r="BG733" s="232">
        <f>IF(N733="zákl. přenesená",J733,0)</f>
        <v>0</v>
      </c>
      <c r="BH733" s="232">
        <f>IF(N733="sníž. přenesená",J733,0)</f>
        <v>0</v>
      </c>
      <c r="BI733" s="232">
        <f>IF(N733="nulová",J733,0)</f>
        <v>0</v>
      </c>
      <c r="BJ733" s="17" t="s">
        <v>85</v>
      </c>
      <c r="BK733" s="232">
        <f>ROUND(I733*H733,2)</f>
        <v>0</v>
      </c>
      <c r="BL733" s="17" t="s">
        <v>250</v>
      </c>
      <c r="BM733" s="231" t="s">
        <v>1281</v>
      </c>
    </row>
    <row r="734" s="2" customFormat="1" ht="24.15" customHeight="1">
      <c r="A734" s="38"/>
      <c r="B734" s="39"/>
      <c r="C734" s="219" t="s">
        <v>1282</v>
      </c>
      <c r="D734" s="219" t="s">
        <v>158</v>
      </c>
      <c r="E734" s="220" t="s">
        <v>1283</v>
      </c>
      <c r="F734" s="221" t="s">
        <v>1284</v>
      </c>
      <c r="G734" s="222" t="s">
        <v>738</v>
      </c>
      <c r="H734" s="223">
        <v>1</v>
      </c>
      <c r="I734" s="224"/>
      <c r="J734" s="225">
        <f>ROUND(I734*H734,2)</f>
        <v>0</v>
      </c>
      <c r="K734" s="226"/>
      <c r="L734" s="44"/>
      <c r="M734" s="227" t="s">
        <v>1</v>
      </c>
      <c r="N734" s="228" t="s">
        <v>42</v>
      </c>
      <c r="O734" s="91"/>
      <c r="P734" s="229">
        <f>O734*H734</f>
        <v>0</v>
      </c>
      <c r="Q734" s="229">
        <v>0</v>
      </c>
      <c r="R734" s="229">
        <f>Q734*H734</f>
        <v>0</v>
      </c>
      <c r="S734" s="229">
        <v>0</v>
      </c>
      <c r="T734" s="230">
        <f>S734*H734</f>
        <v>0</v>
      </c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R734" s="231" t="s">
        <v>250</v>
      </c>
      <c r="AT734" s="231" t="s">
        <v>158</v>
      </c>
      <c r="AU734" s="231" t="s">
        <v>87</v>
      </c>
      <c r="AY734" s="17" t="s">
        <v>156</v>
      </c>
      <c r="BE734" s="232">
        <f>IF(N734="základní",J734,0)</f>
        <v>0</v>
      </c>
      <c r="BF734" s="232">
        <f>IF(N734="snížená",J734,0)</f>
        <v>0</v>
      </c>
      <c r="BG734" s="232">
        <f>IF(N734="zákl. přenesená",J734,0)</f>
        <v>0</v>
      </c>
      <c r="BH734" s="232">
        <f>IF(N734="sníž. přenesená",J734,0)</f>
        <v>0</v>
      </c>
      <c r="BI734" s="232">
        <f>IF(N734="nulová",J734,0)</f>
        <v>0</v>
      </c>
      <c r="BJ734" s="17" t="s">
        <v>85</v>
      </c>
      <c r="BK734" s="232">
        <f>ROUND(I734*H734,2)</f>
        <v>0</v>
      </c>
      <c r="BL734" s="17" t="s">
        <v>250</v>
      </c>
      <c r="BM734" s="231" t="s">
        <v>1285</v>
      </c>
    </row>
    <row r="735" s="2" customFormat="1" ht="24.15" customHeight="1">
      <c r="A735" s="38"/>
      <c r="B735" s="39"/>
      <c r="C735" s="219" t="s">
        <v>1286</v>
      </c>
      <c r="D735" s="219" t="s">
        <v>158</v>
      </c>
      <c r="E735" s="220" t="s">
        <v>1287</v>
      </c>
      <c r="F735" s="221" t="s">
        <v>1288</v>
      </c>
      <c r="G735" s="222" t="s">
        <v>738</v>
      </c>
      <c r="H735" s="223">
        <v>1</v>
      </c>
      <c r="I735" s="224"/>
      <c r="J735" s="225">
        <f>ROUND(I735*H735,2)</f>
        <v>0</v>
      </c>
      <c r="K735" s="226"/>
      <c r="L735" s="44"/>
      <c r="M735" s="227" t="s">
        <v>1</v>
      </c>
      <c r="N735" s="228" t="s">
        <v>42</v>
      </c>
      <c r="O735" s="91"/>
      <c r="P735" s="229">
        <f>O735*H735</f>
        <v>0</v>
      </c>
      <c r="Q735" s="229">
        <v>0</v>
      </c>
      <c r="R735" s="229">
        <f>Q735*H735</f>
        <v>0</v>
      </c>
      <c r="S735" s="229">
        <v>0</v>
      </c>
      <c r="T735" s="230">
        <f>S735*H735</f>
        <v>0</v>
      </c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R735" s="231" t="s">
        <v>250</v>
      </c>
      <c r="AT735" s="231" t="s">
        <v>158</v>
      </c>
      <c r="AU735" s="231" t="s">
        <v>87</v>
      </c>
      <c r="AY735" s="17" t="s">
        <v>156</v>
      </c>
      <c r="BE735" s="232">
        <f>IF(N735="základní",J735,0)</f>
        <v>0</v>
      </c>
      <c r="BF735" s="232">
        <f>IF(N735="snížená",J735,0)</f>
        <v>0</v>
      </c>
      <c r="BG735" s="232">
        <f>IF(N735="zákl. přenesená",J735,0)</f>
        <v>0</v>
      </c>
      <c r="BH735" s="232">
        <f>IF(N735="sníž. přenesená",J735,0)</f>
        <v>0</v>
      </c>
      <c r="BI735" s="232">
        <f>IF(N735="nulová",J735,0)</f>
        <v>0</v>
      </c>
      <c r="BJ735" s="17" t="s">
        <v>85</v>
      </c>
      <c r="BK735" s="232">
        <f>ROUND(I735*H735,2)</f>
        <v>0</v>
      </c>
      <c r="BL735" s="17" t="s">
        <v>250</v>
      </c>
      <c r="BM735" s="231" t="s">
        <v>1289</v>
      </c>
    </row>
    <row r="736" s="2" customFormat="1" ht="16.5" customHeight="1">
      <c r="A736" s="38"/>
      <c r="B736" s="39"/>
      <c r="C736" s="219" t="s">
        <v>1290</v>
      </c>
      <c r="D736" s="219" t="s">
        <v>158</v>
      </c>
      <c r="E736" s="220" t="s">
        <v>1291</v>
      </c>
      <c r="F736" s="221" t="s">
        <v>1292</v>
      </c>
      <c r="G736" s="222" t="s">
        <v>161</v>
      </c>
      <c r="H736" s="223">
        <v>4</v>
      </c>
      <c r="I736" s="224"/>
      <c r="J736" s="225">
        <f>ROUND(I736*H736,2)</f>
        <v>0</v>
      </c>
      <c r="K736" s="226"/>
      <c r="L736" s="44"/>
      <c r="M736" s="227" t="s">
        <v>1</v>
      </c>
      <c r="N736" s="228" t="s">
        <v>42</v>
      </c>
      <c r="O736" s="91"/>
      <c r="P736" s="229">
        <f>O736*H736</f>
        <v>0</v>
      </c>
      <c r="Q736" s="229">
        <v>0</v>
      </c>
      <c r="R736" s="229">
        <f>Q736*H736</f>
        <v>0</v>
      </c>
      <c r="S736" s="229">
        <v>0</v>
      </c>
      <c r="T736" s="230">
        <f>S736*H736</f>
        <v>0</v>
      </c>
      <c r="U736" s="38"/>
      <c r="V736" s="38"/>
      <c r="W736" s="38"/>
      <c r="X736" s="38"/>
      <c r="Y736" s="38"/>
      <c r="Z736" s="38"/>
      <c r="AA736" s="38"/>
      <c r="AB736" s="38"/>
      <c r="AC736" s="38"/>
      <c r="AD736" s="38"/>
      <c r="AE736" s="38"/>
      <c r="AR736" s="231" t="s">
        <v>250</v>
      </c>
      <c r="AT736" s="231" t="s">
        <v>158</v>
      </c>
      <c r="AU736" s="231" t="s">
        <v>87</v>
      </c>
      <c r="AY736" s="17" t="s">
        <v>156</v>
      </c>
      <c r="BE736" s="232">
        <f>IF(N736="základní",J736,0)</f>
        <v>0</v>
      </c>
      <c r="BF736" s="232">
        <f>IF(N736="snížená",J736,0)</f>
        <v>0</v>
      </c>
      <c r="BG736" s="232">
        <f>IF(N736="zákl. přenesená",J736,0)</f>
        <v>0</v>
      </c>
      <c r="BH736" s="232">
        <f>IF(N736="sníž. přenesená",J736,0)</f>
        <v>0</v>
      </c>
      <c r="BI736" s="232">
        <f>IF(N736="nulová",J736,0)</f>
        <v>0</v>
      </c>
      <c r="BJ736" s="17" t="s">
        <v>85</v>
      </c>
      <c r="BK736" s="232">
        <f>ROUND(I736*H736,2)</f>
        <v>0</v>
      </c>
      <c r="BL736" s="17" t="s">
        <v>250</v>
      </c>
      <c r="BM736" s="231" t="s">
        <v>1293</v>
      </c>
    </row>
    <row r="737" s="2" customFormat="1" ht="24.15" customHeight="1">
      <c r="A737" s="38"/>
      <c r="B737" s="39"/>
      <c r="C737" s="255" t="s">
        <v>1294</v>
      </c>
      <c r="D737" s="255" t="s">
        <v>332</v>
      </c>
      <c r="E737" s="256" t="s">
        <v>1295</v>
      </c>
      <c r="F737" s="257" t="s">
        <v>1296</v>
      </c>
      <c r="G737" s="258" t="s">
        <v>161</v>
      </c>
      <c r="H737" s="259">
        <v>4</v>
      </c>
      <c r="I737" s="260"/>
      <c r="J737" s="261">
        <f>ROUND(I737*H737,2)</f>
        <v>0</v>
      </c>
      <c r="K737" s="262"/>
      <c r="L737" s="263"/>
      <c r="M737" s="264" t="s">
        <v>1</v>
      </c>
      <c r="N737" s="265" t="s">
        <v>42</v>
      </c>
      <c r="O737" s="91"/>
      <c r="P737" s="229">
        <f>O737*H737</f>
        <v>0</v>
      </c>
      <c r="Q737" s="229">
        <v>0.012999999999999999</v>
      </c>
      <c r="R737" s="229">
        <f>Q737*H737</f>
        <v>0.051999999999999998</v>
      </c>
      <c r="S737" s="229">
        <v>0</v>
      </c>
      <c r="T737" s="230">
        <f>S737*H737</f>
        <v>0</v>
      </c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R737" s="231" t="s">
        <v>326</v>
      </c>
      <c r="AT737" s="231" t="s">
        <v>332</v>
      </c>
      <c r="AU737" s="231" t="s">
        <v>87</v>
      </c>
      <c r="AY737" s="17" t="s">
        <v>156</v>
      </c>
      <c r="BE737" s="232">
        <f>IF(N737="základní",J737,0)</f>
        <v>0</v>
      </c>
      <c r="BF737" s="232">
        <f>IF(N737="snížená",J737,0)</f>
        <v>0</v>
      </c>
      <c r="BG737" s="232">
        <f>IF(N737="zákl. přenesená",J737,0)</f>
        <v>0</v>
      </c>
      <c r="BH737" s="232">
        <f>IF(N737="sníž. přenesená",J737,0)</f>
        <v>0</v>
      </c>
      <c r="BI737" s="232">
        <f>IF(N737="nulová",J737,0)</f>
        <v>0</v>
      </c>
      <c r="BJ737" s="17" t="s">
        <v>85</v>
      </c>
      <c r="BK737" s="232">
        <f>ROUND(I737*H737,2)</f>
        <v>0</v>
      </c>
      <c r="BL737" s="17" t="s">
        <v>250</v>
      </c>
      <c r="BM737" s="231" t="s">
        <v>1297</v>
      </c>
    </row>
    <row r="738" s="2" customFormat="1" ht="49.05" customHeight="1">
      <c r="A738" s="38"/>
      <c r="B738" s="39"/>
      <c r="C738" s="219" t="s">
        <v>1298</v>
      </c>
      <c r="D738" s="219" t="s">
        <v>158</v>
      </c>
      <c r="E738" s="220" t="s">
        <v>1299</v>
      </c>
      <c r="F738" s="221" t="s">
        <v>1300</v>
      </c>
      <c r="G738" s="222" t="s">
        <v>216</v>
      </c>
      <c r="H738" s="223">
        <v>0.066000000000000003</v>
      </c>
      <c r="I738" s="224"/>
      <c r="J738" s="225">
        <f>ROUND(I738*H738,2)</f>
        <v>0</v>
      </c>
      <c r="K738" s="226"/>
      <c r="L738" s="44"/>
      <c r="M738" s="227" t="s">
        <v>1</v>
      </c>
      <c r="N738" s="228" t="s">
        <v>42</v>
      </c>
      <c r="O738" s="91"/>
      <c r="P738" s="229">
        <f>O738*H738</f>
        <v>0</v>
      </c>
      <c r="Q738" s="229">
        <v>0</v>
      </c>
      <c r="R738" s="229">
        <f>Q738*H738</f>
        <v>0</v>
      </c>
      <c r="S738" s="229">
        <v>0</v>
      </c>
      <c r="T738" s="230">
        <f>S738*H738</f>
        <v>0</v>
      </c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R738" s="231" t="s">
        <v>250</v>
      </c>
      <c r="AT738" s="231" t="s">
        <v>158</v>
      </c>
      <c r="AU738" s="231" t="s">
        <v>87</v>
      </c>
      <c r="AY738" s="17" t="s">
        <v>156</v>
      </c>
      <c r="BE738" s="232">
        <f>IF(N738="základní",J738,0)</f>
        <v>0</v>
      </c>
      <c r="BF738" s="232">
        <f>IF(N738="snížená",J738,0)</f>
        <v>0</v>
      </c>
      <c r="BG738" s="232">
        <f>IF(N738="zákl. přenesená",J738,0)</f>
        <v>0</v>
      </c>
      <c r="BH738" s="232">
        <f>IF(N738="sníž. přenesená",J738,0)</f>
        <v>0</v>
      </c>
      <c r="BI738" s="232">
        <f>IF(N738="nulová",J738,0)</f>
        <v>0</v>
      </c>
      <c r="BJ738" s="17" t="s">
        <v>85</v>
      </c>
      <c r="BK738" s="232">
        <f>ROUND(I738*H738,2)</f>
        <v>0</v>
      </c>
      <c r="BL738" s="17" t="s">
        <v>250</v>
      </c>
      <c r="BM738" s="231" t="s">
        <v>1301</v>
      </c>
    </row>
    <row r="739" s="12" customFormat="1" ht="22.8" customHeight="1">
      <c r="A739" s="12"/>
      <c r="B739" s="203"/>
      <c r="C739" s="204"/>
      <c r="D739" s="205" t="s">
        <v>76</v>
      </c>
      <c r="E739" s="217" t="s">
        <v>1302</v>
      </c>
      <c r="F739" s="217" t="s">
        <v>1303</v>
      </c>
      <c r="G739" s="204"/>
      <c r="H739" s="204"/>
      <c r="I739" s="207"/>
      <c r="J739" s="218">
        <f>BK739</f>
        <v>0</v>
      </c>
      <c r="K739" s="204"/>
      <c r="L739" s="209"/>
      <c r="M739" s="210"/>
      <c r="N739" s="211"/>
      <c r="O739" s="211"/>
      <c r="P739" s="212">
        <f>SUM(P740:P784)</f>
        <v>0</v>
      </c>
      <c r="Q739" s="211"/>
      <c r="R739" s="212">
        <f>SUM(R740:R784)</f>
        <v>5.6068358999999992</v>
      </c>
      <c r="S739" s="211"/>
      <c r="T739" s="213">
        <f>SUM(T740:T784)</f>
        <v>0</v>
      </c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R739" s="214" t="s">
        <v>87</v>
      </c>
      <c r="AT739" s="215" t="s">
        <v>76</v>
      </c>
      <c r="AU739" s="215" t="s">
        <v>85</v>
      </c>
      <c r="AY739" s="214" t="s">
        <v>156</v>
      </c>
      <c r="BK739" s="216">
        <f>SUM(BK740:BK784)</f>
        <v>0</v>
      </c>
    </row>
    <row r="740" s="2" customFormat="1" ht="24.15" customHeight="1">
      <c r="A740" s="38"/>
      <c r="B740" s="39"/>
      <c r="C740" s="219" t="s">
        <v>1304</v>
      </c>
      <c r="D740" s="219" t="s">
        <v>158</v>
      </c>
      <c r="E740" s="220" t="s">
        <v>1305</v>
      </c>
      <c r="F740" s="221" t="s">
        <v>1306</v>
      </c>
      <c r="G740" s="222" t="s">
        <v>170</v>
      </c>
      <c r="H740" s="223">
        <v>169.75800000000001</v>
      </c>
      <c r="I740" s="224"/>
      <c r="J740" s="225">
        <f>ROUND(I740*H740,2)</f>
        <v>0</v>
      </c>
      <c r="K740" s="226"/>
      <c r="L740" s="44"/>
      <c r="M740" s="227" t="s">
        <v>1</v>
      </c>
      <c r="N740" s="228" t="s">
        <v>42</v>
      </c>
      <c r="O740" s="91"/>
      <c r="P740" s="229">
        <f>O740*H740</f>
        <v>0</v>
      </c>
      <c r="Q740" s="229">
        <v>0</v>
      </c>
      <c r="R740" s="229">
        <f>Q740*H740</f>
        <v>0</v>
      </c>
      <c r="S740" s="229">
        <v>0</v>
      </c>
      <c r="T740" s="230">
        <f>S740*H740</f>
        <v>0</v>
      </c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R740" s="231" t="s">
        <v>250</v>
      </c>
      <c r="AT740" s="231" t="s">
        <v>158</v>
      </c>
      <c r="AU740" s="231" t="s">
        <v>87</v>
      </c>
      <c r="AY740" s="17" t="s">
        <v>156</v>
      </c>
      <c r="BE740" s="232">
        <f>IF(N740="základní",J740,0)</f>
        <v>0</v>
      </c>
      <c r="BF740" s="232">
        <f>IF(N740="snížená",J740,0)</f>
        <v>0</v>
      </c>
      <c r="BG740" s="232">
        <f>IF(N740="zákl. přenesená",J740,0)</f>
        <v>0</v>
      </c>
      <c r="BH740" s="232">
        <f>IF(N740="sníž. přenesená",J740,0)</f>
        <v>0</v>
      </c>
      <c r="BI740" s="232">
        <f>IF(N740="nulová",J740,0)</f>
        <v>0</v>
      </c>
      <c r="BJ740" s="17" t="s">
        <v>85</v>
      </c>
      <c r="BK740" s="232">
        <f>ROUND(I740*H740,2)</f>
        <v>0</v>
      </c>
      <c r="BL740" s="17" t="s">
        <v>250</v>
      </c>
      <c r="BM740" s="231" t="s">
        <v>1307</v>
      </c>
    </row>
    <row r="741" s="13" customFormat="1">
      <c r="A741" s="13"/>
      <c r="B741" s="233"/>
      <c r="C741" s="234"/>
      <c r="D741" s="235" t="s">
        <v>172</v>
      </c>
      <c r="E741" s="236" t="s">
        <v>1</v>
      </c>
      <c r="F741" s="237" t="s">
        <v>1308</v>
      </c>
      <c r="G741" s="234"/>
      <c r="H741" s="238">
        <v>169.75800000000001</v>
      </c>
      <c r="I741" s="239"/>
      <c r="J741" s="234"/>
      <c r="K741" s="234"/>
      <c r="L741" s="240"/>
      <c r="M741" s="241"/>
      <c r="N741" s="242"/>
      <c r="O741" s="242"/>
      <c r="P741" s="242"/>
      <c r="Q741" s="242"/>
      <c r="R741" s="242"/>
      <c r="S741" s="242"/>
      <c r="T741" s="24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4" t="s">
        <v>172</v>
      </c>
      <c r="AU741" s="244" t="s">
        <v>87</v>
      </c>
      <c r="AV741" s="13" t="s">
        <v>87</v>
      </c>
      <c r="AW741" s="13" t="s">
        <v>34</v>
      </c>
      <c r="AX741" s="13" t="s">
        <v>77</v>
      </c>
      <c r="AY741" s="244" t="s">
        <v>156</v>
      </c>
    </row>
    <row r="742" s="2" customFormat="1" ht="24.15" customHeight="1">
      <c r="A742" s="38"/>
      <c r="B742" s="39"/>
      <c r="C742" s="219" t="s">
        <v>1309</v>
      </c>
      <c r="D742" s="219" t="s">
        <v>158</v>
      </c>
      <c r="E742" s="220" t="s">
        <v>1310</v>
      </c>
      <c r="F742" s="221" t="s">
        <v>1311</v>
      </c>
      <c r="G742" s="222" t="s">
        <v>170</v>
      </c>
      <c r="H742" s="223">
        <v>169.75800000000001</v>
      </c>
      <c r="I742" s="224"/>
      <c r="J742" s="225">
        <f>ROUND(I742*H742,2)</f>
        <v>0</v>
      </c>
      <c r="K742" s="226"/>
      <c r="L742" s="44"/>
      <c r="M742" s="227" t="s">
        <v>1</v>
      </c>
      <c r="N742" s="228" t="s">
        <v>42</v>
      </c>
      <c r="O742" s="91"/>
      <c r="P742" s="229">
        <f>O742*H742</f>
        <v>0</v>
      </c>
      <c r="Q742" s="229">
        <v>0.00029999999999999997</v>
      </c>
      <c r="R742" s="229">
        <f>Q742*H742</f>
        <v>0.050927399999999998</v>
      </c>
      <c r="S742" s="229">
        <v>0</v>
      </c>
      <c r="T742" s="230">
        <f>S742*H742</f>
        <v>0</v>
      </c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R742" s="231" t="s">
        <v>250</v>
      </c>
      <c r="AT742" s="231" t="s">
        <v>158</v>
      </c>
      <c r="AU742" s="231" t="s">
        <v>87</v>
      </c>
      <c r="AY742" s="17" t="s">
        <v>156</v>
      </c>
      <c r="BE742" s="232">
        <f>IF(N742="základní",J742,0)</f>
        <v>0</v>
      </c>
      <c r="BF742" s="232">
        <f>IF(N742="snížená",J742,0)</f>
        <v>0</v>
      </c>
      <c r="BG742" s="232">
        <f>IF(N742="zákl. přenesená",J742,0)</f>
        <v>0</v>
      </c>
      <c r="BH742" s="232">
        <f>IF(N742="sníž. přenesená",J742,0)</f>
        <v>0</v>
      </c>
      <c r="BI742" s="232">
        <f>IF(N742="nulová",J742,0)</f>
        <v>0</v>
      </c>
      <c r="BJ742" s="17" t="s">
        <v>85</v>
      </c>
      <c r="BK742" s="232">
        <f>ROUND(I742*H742,2)</f>
        <v>0</v>
      </c>
      <c r="BL742" s="17" t="s">
        <v>250</v>
      </c>
      <c r="BM742" s="231" t="s">
        <v>1312</v>
      </c>
    </row>
    <row r="743" s="13" customFormat="1">
      <c r="A743" s="13"/>
      <c r="B743" s="233"/>
      <c r="C743" s="234"/>
      <c r="D743" s="235" t="s">
        <v>172</v>
      </c>
      <c r="E743" s="236" t="s">
        <v>1</v>
      </c>
      <c r="F743" s="237" t="s">
        <v>1308</v>
      </c>
      <c r="G743" s="234"/>
      <c r="H743" s="238">
        <v>169.75800000000001</v>
      </c>
      <c r="I743" s="239"/>
      <c r="J743" s="234"/>
      <c r="K743" s="234"/>
      <c r="L743" s="240"/>
      <c r="M743" s="241"/>
      <c r="N743" s="242"/>
      <c r="O743" s="242"/>
      <c r="P743" s="242"/>
      <c r="Q743" s="242"/>
      <c r="R743" s="242"/>
      <c r="S743" s="242"/>
      <c r="T743" s="24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4" t="s">
        <v>172</v>
      </c>
      <c r="AU743" s="244" t="s">
        <v>87</v>
      </c>
      <c r="AV743" s="13" t="s">
        <v>87</v>
      </c>
      <c r="AW743" s="13" t="s">
        <v>34</v>
      </c>
      <c r="AX743" s="13" t="s">
        <v>77</v>
      </c>
      <c r="AY743" s="244" t="s">
        <v>156</v>
      </c>
    </row>
    <row r="744" s="2" customFormat="1" ht="24.15" customHeight="1">
      <c r="A744" s="38"/>
      <c r="B744" s="39"/>
      <c r="C744" s="219" t="s">
        <v>1313</v>
      </c>
      <c r="D744" s="219" t="s">
        <v>158</v>
      </c>
      <c r="E744" s="220" t="s">
        <v>1314</v>
      </c>
      <c r="F744" s="221" t="s">
        <v>1315</v>
      </c>
      <c r="G744" s="222" t="s">
        <v>170</v>
      </c>
      <c r="H744" s="223">
        <v>31.501000000000001</v>
      </c>
      <c r="I744" s="224"/>
      <c r="J744" s="225">
        <f>ROUND(I744*H744,2)</f>
        <v>0</v>
      </c>
      <c r="K744" s="226"/>
      <c r="L744" s="44"/>
      <c r="M744" s="227" t="s">
        <v>1</v>
      </c>
      <c r="N744" s="228" t="s">
        <v>42</v>
      </c>
      <c r="O744" s="91"/>
      <c r="P744" s="229">
        <f>O744*H744</f>
        <v>0</v>
      </c>
      <c r="Q744" s="229">
        <v>0.0015</v>
      </c>
      <c r="R744" s="229">
        <f>Q744*H744</f>
        <v>0.047251500000000002</v>
      </c>
      <c r="S744" s="229">
        <v>0</v>
      </c>
      <c r="T744" s="230">
        <f>S744*H744</f>
        <v>0</v>
      </c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R744" s="231" t="s">
        <v>250</v>
      </c>
      <c r="AT744" s="231" t="s">
        <v>158</v>
      </c>
      <c r="AU744" s="231" t="s">
        <v>87</v>
      </c>
      <c r="AY744" s="17" t="s">
        <v>156</v>
      </c>
      <c r="BE744" s="232">
        <f>IF(N744="základní",J744,0)</f>
        <v>0</v>
      </c>
      <c r="BF744" s="232">
        <f>IF(N744="snížená",J744,0)</f>
        <v>0</v>
      </c>
      <c r="BG744" s="232">
        <f>IF(N744="zákl. přenesená",J744,0)</f>
        <v>0</v>
      </c>
      <c r="BH744" s="232">
        <f>IF(N744="sníž. přenesená",J744,0)</f>
        <v>0</v>
      </c>
      <c r="BI744" s="232">
        <f>IF(N744="nulová",J744,0)</f>
        <v>0</v>
      </c>
      <c r="BJ744" s="17" t="s">
        <v>85</v>
      </c>
      <c r="BK744" s="232">
        <f>ROUND(I744*H744,2)</f>
        <v>0</v>
      </c>
      <c r="BL744" s="17" t="s">
        <v>250</v>
      </c>
      <c r="BM744" s="231" t="s">
        <v>1316</v>
      </c>
    </row>
    <row r="745" s="13" customFormat="1">
      <c r="A745" s="13"/>
      <c r="B745" s="233"/>
      <c r="C745" s="234"/>
      <c r="D745" s="235" t="s">
        <v>172</v>
      </c>
      <c r="E745" s="236" t="s">
        <v>1</v>
      </c>
      <c r="F745" s="237" t="s">
        <v>1109</v>
      </c>
      <c r="G745" s="234"/>
      <c r="H745" s="238">
        <v>16.135999999999999</v>
      </c>
      <c r="I745" s="239"/>
      <c r="J745" s="234"/>
      <c r="K745" s="234"/>
      <c r="L745" s="240"/>
      <c r="M745" s="241"/>
      <c r="N745" s="242"/>
      <c r="O745" s="242"/>
      <c r="P745" s="242"/>
      <c r="Q745" s="242"/>
      <c r="R745" s="242"/>
      <c r="S745" s="242"/>
      <c r="T745" s="24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4" t="s">
        <v>172</v>
      </c>
      <c r="AU745" s="244" t="s">
        <v>87</v>
      </c>
      <c r="AV745" s="13" t="s">
        <v>87</v>
      </c>
      <c r="AW745" s="13" t="s">
        <v>34</v>
      </c>
      <c r="AX745" s="13" t="s">
        <v>77</v>
      </c>
      <c r="AY745" s="244" t="s">
        <v>156</v>
      </c>
    </row>
    <row r="746" s="13" customFormat="1">
      <c r="A746" s="13"/>
      <c r="B746" s="233"/>
      <c r="C746" s="234"/>
      <c r="D746" s="235" t="s">
        <v>172</v>
      </c>
      <c r="E746" s="236" t="s">
        <v>1</v>
      </c>
      <c r="F746" s="237" t="s">
        <v>1112</v>
      </c>
      <c r="G746" s="234"/>
      <c r="H746" s="238">
        <v>15.365</v>
      </c>
      <c r="I746" s="239"/>
      <c r="J746" s="234"/>
      <c r="K746" s="234"/>
      <c r="L746" s="240"/>
      <c r="M746" s="241"/>
      <c r="N746" s="242"/>
      <c r="O746" s="242"/>
      <c r="P746" s="242"/>
      <c r="Q746" s="242"/>
      <c r="R746" s="242"/>
      <c r="S746" s="242"/>
      <c r="T746" s="24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4" t="s">
        <v>172</v>
      </c>
      <c r="AU746" s="244" t="s">
        <v>87</v>
      </c>
      <c r="AV746" s="13" t="s">
        <v>87</v>
      </c>
      <c r="AW746" s="13" t="s">
        <v>34</v>
      </c>
      <c r="AX746" s="13" t="s">
        <v>77</v>
      </c>
      <c r="AY746" s="244" t="s">
        <v>156</v>
      </c>
    </row>
    <row r="747" s="2" customFormat="1" ht="37.8" customHeight="1">
      <c r="A747" s="38"/>
      <c r="B747" s="39"/>
      <c r="C747" s="219" t="s">
        <v>14</v>
      </c>
      <c r="D747" s="219" t="s">
        <v>158</v>
      </c>
      <c r="E747" s="220" t="s">
        <v>1317</v>
      </c>
      <c r="F747" s="221" t="s">
        <v>1318</v>
      </c>
      <c r="G747" s="222" t="s">
        <v>170</v>
      </c>
      <c r="H747" s="223">
        <v>169.785</v>
      </c>
      <c r="I747" s="224"/>
      <c r="J747" s="225">
        <f>ROUND(I747*H747,2)</f>
        <v>0</v>
      </c>
      <c r="K747" s="226"/>
      <c r="L747" s="44"/>
      <c r="M747" s="227" t="s">
        <v>1</v>
      </c>
      <c r="N747" s="228" t="s">
        <v>42</v>
      </c>
      <c r="O747" s="91"/>
      <c r="P747" s="229">
        <f>O747*H747</f>
        <v>0</v>
      </c>
      <c r="Q747" s="229">
        <v>0.0060000000000000001</v>
      </c>
      <c r="R747" s="229">
        <f>Q747*H747</f>
        <v>1.01871</v>
      </c>
      <c r="S747" s="229">
        <v>0</v>
      </c>
      <c r="T747" s="230">
        <f>S747*H747</f>
        <v>0</v>
      </c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R747" s="231" t="s">
        <v>250</v>
      </c>
      <c r="AT747" s="231" t="s">
        <v>158</v>
      </c>
      <c r="AU747" s="231" t="s">
        <v>87</v>
      </c>
      <c r="AY747" s="17" t="s">
        <v>156</v>
      </c>
      <c r="BE747" s="232">
        <f>IF(N747="základní",J747,0)</f>
        <v>0</v>
      </c>
      <c r="BF747" s="232">
        <f>IF(N747="snížená",J747,0)</f>
        <v>0</v>
      </c>
      <c r="BG747" s="232">
        <f>IF(N747="zákl. přenesená",J747,0)</f>
        <v>0</v>
      </c>
      <c r="BH747" s="232">
        <f>IF(N747="sníž. přenesená",J747,0)</f>
        <v>0</v>
      </c>
      <c r="BI747" s="232">
        <f>IF(N747="nulová",J747,0)</f>
        <v>0</v>
      </c>
      <c r="BJ747" s="17" t="s">
        <v>85</v>
      </c>
      <c r="BK747" s="232">
        <f>ROUND(I747*H747,2)</f>
        <v>0</v>
      </c>
      <c r="BL747" s="17" t="s">
        <v>250</v>
      </c>
      <c r="BM747" s="231" t="s">
        <v>1319</v>
      </c>
    </row>
    <row r="748" s="13" customFormat="1">
      <c r="A748" s="13"/>
      <c r="B748" s="233"/>
      <c r="C748" s="234"/>
      <c r="D748" s="235" t="s">
        <v>172</v>
      </c>
      <c r="E748" s="236" t="s">
        <v>1</v>
      </c>
      <c r="F748" s="237" t="s">
        <v>1098</v>
      </c>
      <c r="G748" s="234"/>
      <c r="H748" s="238">
        <v>12</v>
      </c>
      <c r="I748" s="239"/>
      <c r="J748" s="234"/>
      <c r="K748" s="234"/>
      <c r="L748" s="240"/>
      <c r="M748" s="241"/>
      <c r="N748" s="242"/>
      <c r="O748" s="242"/>
      <c r="P748" s="242"/>
      <c r="Q748" s="242"/>
      <c r="R748" s="242"/>
      <c r="S748" s="242"/>
      <c r="T748" s="24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44" t="s">
        <v>172</v>
      </c>
      <c r="AU748" s="244" t="s">
        <v>87</v>
      </c>
      <c r="AV748" s="13" t="s">
        <v>87</v>
      </c>
      <c r="AW748" s="13" t="s">
        <v>34</v>
      </c>
      <c r="AX748" s="13" t="s">
        <v>77</v>
      </c>
      <c r="AY748" s="244" t="s">
        <v>156</v>
      </c>
    </row>
    <row r="749" s="13" customFormat="1">
      <c r="A749" s="13"/>
      <c r="B749" s="233"/>
      <c r="C749" s="234"/>
      <c r="D749" s="235" t="s">
        <v>172</v>
      </c>
      <c r="E749" s="236" t="s">
        <v>1</v>
      </c>
      <c r="F749" s="237" t="s">
        <v>1099</v>
      </c>
      <c r="G749" s="234"/>
      <c r="H749" s="238">
        <v>27.754999999999999</v>
      </c>
      <c r="I749" s="239"/>
      <c r="J749" s="234"/>
      <c r="K749" s="234"/>
      <c r="L749" s="240"/>
      <c r="M749" s="241"/>
      <c r="N749" s="242"/>
      <c r="O749" s="242"/>
      <c r="P749" s="242"/>
      <c r="Q749" s="242"/>
      <c r="R749" s="242"/>
      <c r="S749" s="242"/>
      <c r="T749" s="24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44" t="s">
        <v>172</v>
      </c>
      <c r="AU749" s="244" t="s">
        <v>87</v>
      </c>
      <c r="AV749" s="13" t="s">
        <v>87</v>
      </c>
      <c r="AW749" s="13" t="s">
        <v>34</v>
      </c>
      <c r="AX749" s="13" t="s">
        <v>77</v>
      </c>
      <c r="AY749" s="244" t="s">
        <v>156</v>
      </c>
    </row>
    <row r="750" s="13" customFormat="1">
      <c r="A750" s="13"/>
      <c r="B750" s="233"/>
      <c r="C750" s="234"/>
      <c r="D750" s="235" t="s">
        <v>172</v>
      </c>
      <c r="E750" s="236" t="s">
        <v>1</v>
      </c>
      <c r="F750" s="237" t="s">
        <v>1100</v>
      </c>
      <c r="G750" s="234"/>
      <c r="H750" s="238">
        <v>25.719999999999999</v>
      </c>
      <c r="I750" s="239"/>
      <c r="J750" s="234"/>
      <c r="K750" s="234"/>
      <c r="L750" s="240"/>
      <c r="M750" s="241"/>
      <c r="N750" s="242"/>
      <c r="O750" s="242"/>
      <c r="P750" s="242"/>
      <c r="Q750" s="242"/>
      <c r="R750" s="242"/>
      <c r="S750" s="242"/>
      <c r="T750" s="24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4" t="s">
        <v>172</v>
      </c>
      <c r="AU750" s="244" t="s">
        <v>87</v>
      </c>
      <c r="AV750" s="13" t="s">
        <v>87</v>
      </c>
      <c r="AW750" s="13" t="s">
        <v>34</v>
      </c>
      <c r="AX750" s="13" t="s">
        <v>77</v>
      </c>
      <c r="AY750" s="244" t="s">
        <v>156</v>
      </c>
    </row>
    <row r="751" s="13" customFormat="1">
      <c r="A751" s="13"/>
      <c r="B751" s="233"/>
      <c r="C751" s="234"/>
      <c r="D751" s="235" t="s">
        <v>172</v>
      </c>
      <c r="E751" s="236" t="s">
        <v>1</v>
      </c>
      <c r="F751" s="237" t="s">
        <v>1106</v>
      </c>
      <c r="G751" s="234"/>
      <c r="H751" s="238">
        <v>2.6600000000000001</v>
      </c>
      <c r="I751" s="239"/>
      <c r="J751" s="234"/>
      <c r="K751" s="234"/>
      <c r="L751" s="240"/>
      <c r="M751" s="241"/>
      <c r="N751" s="242"/>
      <c r="O751" s="242"/>
      <c r="P751" s="242"/>
      <c r="Q751" s="242"/>
      <c r="R751" s="242"/>
      <c r="S751" s="242"/>
      <c r="T751" s="24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44" t="s">
        <v>172</v>
      </c>
      <c r="AU751" s="244" t="s">
        <v>87</v>
      </c>
      <c r="AV751" s="13" t="s">
        <v>87</v>
      </c>
      <c r="AW751" s="13" t="s">
        <v>34</v>
      </c>
      <c r="AX751" s="13" t="s">
        <v>77</v>
      </c>
      <c r="AY751" s="244" t="s">
        <v>156</v>
      </c>
    </row>
    <row r="752" s="13" customFormat="1">
      <c r="A752" s="13"/>
      <c r="B752" s="233"/>
      <c r="C752" s="234"/>
      <c r="D752" s="235" t="s">
        <v>172</v>
      </c>
      <c r="E752" s="236" t="s">
        <v>1</v>
      </c>
      <c r="F752" s="237" t="s">
        <v>1107</v>
      </c>
      <c r="G752" s="234"/>
      <c r="H752" s="238">
        <v>1.2829999999999999</v>
      </c>
      <c r="I752" s="239"/>
      <c r="J752" s="234"/>
      <c r="K752" s="234"/>
      <c r="L752" s="240"/>
      <c r="M752" s="241"/>
      <c r="N752" s="242"/>
      <c r="O752" s="242"/>
      <c r="P752" s="242"/>
      <c r="Q752" s="242"/>
      <c r="R752" s="242"/>
      <c r="S752" s="242"/>
      <c r="T752" s="24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4" t="s">
        <v>172</v>
      </c>
      <c r="AU752" s="244" t="s">
        <v>87</v>
      </c>
      <c r="AV752" s="13" t="s">
        <v>87</v>
      </c>
      <c r="AW752" s="13" t="s">
        <v>34</v>
      </c>
      <c r="AX752" s="13" t="s">
        <v>77</v>
      </c>
      <c r="AY752" s="244" t="s">
        <v>156</v>
      </c>
    </row>
    <row r="753" s="13" customFormat="1">
      <c r="A753" s="13"/>
      <c r="B753" s="233"/>
      <c r="C753" s="234"/>
      <c r="D753" s="235" t="s">
        <v>172</v>
      </c>
      <c r="E753" s="236" t="s">
        <v>1</v>
      </c>
      <c r="F753" s="237" t="s">
        <v>1108</v>
      </c>
      <c r="G753" s="234"/>
      <c r="H753" s="238">
        <v>1.2829999999999999</v>
      </c>
      <c r="I753" s="239"/>
      <c r="J753" s="234"/>
      <c r="K753" s="234"/>
      <c r="L753" s="240"/>
      <c r="M753" s="241"/>
      <c r="N753" s="242"/>
      <c r="O753" s="242"/>
      <c r="P753" s="242"/>
      <c r="Q753" s="242"/>
      <c r="R753" s="242"/>
      <c r="S753" s="242"/>
      <c r="T753" s="24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4" t="s">
        <v>172</v>
      </c>
      <c r="AU753" s="244" t="s">
        <v>87</v>
      </c>
      <c r="AV753" s="13" t="s">
        <v>87</v>
      </c>
      <c r="AW753" s="13" t="s">
        <v>34</v>
      </c>
      <c r="AX753" s="13" t="s">
        <v>77</v>
      </c>
      <c r="AY753" s="244" t="s">
        <v>156</v>
      </c>
    </row>
    <row r="754" s="13" customFormat="1">
      <c r="A754" s="13"/>
      <c r="B754" s="233"/>
      <c r="C754" s="234"/>
      <c r="D754" s="235" t="s">
        <v>172</v>
      </c>
      <c r="E754" s="236" t="s">
        <v>1</v>
      </c>
      <c r="F754" s="237" t="s">
        <v>1109</v>
      </c>
      <c r="G754" s="234"/>
      <c r="H754" s="238">
        <v>16.135999999999999</v>
      </c>
      <c r="I754" s="239"/>
      <c r="J754" s="234"/>
      <c r="K754" s="234"/>
      <c r="L754" s="240"/>
      <c r="M754" s="241"/>
      <c r="N754" s="242"/>
      <c r="O754" s="242"/>
      <c r="P754" s="242"/>
      <c r="Q754" s="242"/>
      <c r="R754" s="242"/>
      <c r="S754" s="242"/>
      <c r="T754" s="24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4" t="s">
        <v>172</v>
      </c>
      <c r="AU754" s="244" t="s">
        <v>87</v>
      </c>
      <c r="AV754" s="13" t="s">
        <v>87</v>
      </c>
      <c r="AW754" s="13" t="s">
        <v>34</v>
      </c>
      <c r="AX754" s="13" t="s">
        <v>77</v>
      </c>
      <c r="AY754" s="244" t="s">
        <v>156</v>
      </c>
    </row>
    <row r="755" s="13" customFormat="1">
      <c r="A755" s="13"/>
      <c r="B755" s="233"/>
      <c r="C755" s="234"/>
      <c r="D755" s="235" t="s">
        <v>172</v>
      </c>
      <c r="E755" s="236" t="s">
        <v>1</v>
      </c>
      <c r="F755" s="237" t="s">
        <v>1110</v>
      </c>
      <c r="G755" s="234"/>
      <c r="H755" s="238">
        <v>6.6829999999999998</v>
      </c>
      <c r="I755" s="239"/>
      <c r="J755" s="234"/>
      <c r="K755" s="234"/>
      <c r="L755" s="240"/>
      <c r="M755" s="241"/>
      <c r="N755" s="242"/>
      <c r="O755" s="242"/>
      <c r="P755" s="242"/>
      <c r="Q755" s="242"/>
      <c r="R755" s="242"/>
      <c r="S755" s="242"/>
      <c r="T755" s="24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4" t="s">
        <v>172</v>
      </c>
      <c r="AU755" s="244" t="s">
        <v>87</v>
      </c>
      <c r="AV755" s="13" t="s">
        <v>87</v>
      </c>
      <c r="AW755" s="13" t="s">
        <v>34</v>
      </c>
      <c r="AX755" s="13" t="s">
        <v>77</v>
      </c>
      <c r="AY755" s="244" t="s">
        <v>156</v>
      </c>
    </row>
    <row r="756" s="13" customFormat="1">
      <c r="A756" s="13"/>
      <c r="B756" s="233"/>
      <c r="C756" s="234"/>
      <c r="D756" s="235" t="s">
        <v>172</v>
      </c>
      <c r="E756" s="236" t="s">
        <v>1</v>
      </c>
      <c r="F756" s="237" t="s">
        <v>1111</v>
      </c>
      <c r="G756" s="234"/>
      <c r="H756" s="238">
        <v>5.8899999999999997</v>
      </c>
      <c r="I756" s="239"/>
      <c r="J756" s="234"/>
      <c r="K756" s="234"/>
      <c r="L756" s="240"/>
      <c r="M756" s="241"/>
      <c r="N756" s="242"/>
      <c r="O756" s="242"/>
      <c r="P756" s="242"/>
      <c r="Q756" s="242"/>
      <c r="R756" s="242"/>
      <c r="S756" s="242"/>
      <c r="T756" s="24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4" t="s">
        <v>172</v>
      </c>
      <c r="AU756" s="244" t="s">
        <v>87</v>
      </c>
      <c r="AV756" s="13" t="s">
        <v>87</v>
      </c>
      <c r="AW756" s="13" t="s">
        <v>34</v>
      </c>
      <c r="AX756" s="13" t="s">
        <v>77</v>
      </c>
      <c r="AY756" s="244" t="s">
        <v>156</v>
      </c>
    </row>
    <row r="757" s="13" customFormat="1">
      <c r="A757" s="13"/>
      <c r="B757" s="233"/>
      <c r="C757" s="234"/>
      <c r="D757" s="235" t="s">
        <v>172</v>
      </c>
      <c r="E757" s="236" t="s">
        <v>1</v>
      </c>
      <c r="F757" s="237" t="s">
        <v>1112</v>
      </c>
      <c r="G757" s="234"/>
      <c r="H757" s="238">
        <v>15.365</v>
      </c>
      <c r="I757" s="239"/>
      <c r="J757" s="234"/>
      <c r="K757" s="234"/>
      <c r="L757" s="240"/>
      <c r="M757" s="241"/>
      <c r="N757" s="242"/>
      <c r="O757" s="242"/>
      <c r="P757" s="242"/>
      <c r="Q757" s="242"/>
      <c r="R757" s="242"/>
      <c r="S757" s="242"/>
      <c r="T757" s="24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44" t="s">
        <v>172</v>
      </c>
      <c r="AU757" s="244" t="s">
        <v>87</v>
      </c>
      <c r="AV757" s="13" t="s">
        <v>87</v>
      </c>
      <c r="AW757" s="13" t="s">
        <v>34</v>
      </c>
      <c r="AX757" s="13" t="s">
        <v>77</v>
      </c>
      <c r="AY757" s="244" t="s">
        <v>156</v>
      </c>
    </row>
    <row r="758" s="13" customFormat="1">
      <c r="A758" s="13"/>
      <c r="B758" s="233"/>
      <c r="C758" s="234"/>
      <c r="D758" s="235" t="s">
        <v>172</v>
      </c>
      <c r="E758" s="236" t="s">
        <v>1</v>
      </c>
      <c r="F758" s="237" t="s">
        <v>1113</v>
      </c>
      <c r="G758" s="234"/>
      <c r="H758" s="238">
        <v>3.9900000000000002</v>
      </c>
      <c r="I758" s="239"/>
      <c r="J758" s="234"/>
      <c r="K758" s="234"/>
      <c r="L758" s="240"/>
      <c r="M758" s="241"/>
      <c r="N758" s="242"/>
      <c r="O758" s="242"/>
      <c r="P758" s="242"/>
      <c r="Q758" s="242"/>
      <c r="R758" s="242"/>
      <c r="S758" s="242"/>
      <c r="T758" s="24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4" t="s">
        <v>172</v>
      </c>
      <c r="AU758" s="244" t="s">
        <v>87</v>
      </c>
      <c r="AV758" s="13" t="s">
        <v>87</v>
      </c>
      <c r="AW758" s="13" t="s">
        <v>34</v>
      </c>
      <c r="AX758" s="13" t="s">
        <v>77</v>
      </c>
      <c r="AY758" s="244" t="s">
        <v>156</v>
      </c>
    </row>
    <row r="759" s="13" customFormat="1">
      <c r="A759" s="13"/>
      <c r="B759" s="233"/>
      <c r="C759" s="234"/>
      <c r="D759" s="235" t="s">
        <v>172</v>
      </c>
      <c r="E759" s="236" t="s">
        <v>1</v>
      </c>
      <c r="F759" s="237" t="s">
        <v>1114</v>
      </c>
      <c r="G759" s="234"/>
      <c r="H759" s="238">
        <v>4.4199999999999999</v>
      </c>
      <c r="I759" s="239"/>
      <c r="J759" s="234"/>
      <c r="K759" s="234"/>
      <c r="L759" s="240"/>
      <c r="M759" s="241"/>
      <c r="N759" s="242"/>
      <c r="O759" s="242"/>
      <c r="P759" s="242"/>
      <c r="Q759" s="242"/>
      <c r="R759" s="242"/>
      <c r="S759" s="242"/>
      <c r="T759" s="24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4" t="s">
        <v>172</v>
      </c>
      <c r="AU759" s="244" t="s">
        <v>87</v>
      </c>
      <c r="AV759" s="13" t="s">
        <v>87</v>
      </c>
      <c r="AW759" s="13" t="s">
        <v>34</v>
      </c>
      <c r="AX759" s="13" t="s">
        <v>77</v>
      </c>
      <c r="AY759" s="244" t="s">
        <v>156</v>
      </c>
    </row>
    <row r="760" s="13" customFormat="1">
      <c r="A760" s="13"/>
      <c r="B760" s="233"/>
      <c r="C760" s="234"/>
      <c r="D760" s="235" t="s">
        <v>172</v>
      </c>
      <c r="E760" s="236" t="s">
        <v>1</v>
      </c>
      <c r="F760" s="237" t="s">
        <v>1115</v>
      </c>
      <c r="G760" s="234"/>
      <c r="H760" s="238">
        <v>1.6499999999999999</v>
      </c>
      <c r="I760" s="239"/>
      <c r="J760" s="234"/>
      <c r="K760" s="234"/>
      <c r="L760" s="240"/>
      <c r="M760" s="241"/>
      <c r="N760" s="242"/>
      <c r="O760" s="242"/>
      <c r="P760" s="242"/>
      <c r="Q760" s="242"/>
      <c r="R760" s="242"/>
      <c r="S760" s="242"/>
      <c r="T760" s="24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4" t="s">
        <v>172</v>
      </c>
      <c r="AU760" s="244" t="s">
        <v>87</v>
      </c>
      <c r="AV760" s="13" t="s">
        <v>87</v>
      </c>
      <c r="AW760" s="13" t="s">
        <v>34</v>
      </c>
      <c r="AX760" s="13" t="s">
        <v>77</v>
      </c>
      <c r="AY760" s="244" t="s">
        <v>156</v>
      </c>
    </row>
    <row r="761" s="13" customFormat="1">
      <c r="A761" s="13"/>
      <c r="B761" s="233"/>
      <c r="C761" s="234"/>
      <c r="D761" s="235" t="s">
        <v>172</v>
      </c>
      <c r="E761" s="236" t="s">
        <v>1</v>
      </c>
      <c r="F761" s="237" t="s">
        <v>1116</v>
      </c>
      <c r="G761" s="234"/>
      <c r="H761" s="238">
        <v>1.6499999999999999</v>
      </c>
      <c r="I761" s="239"/>
      <c r="J761" s="234"/>
      <c r="K761" s="234"/>
      <c r="L761" s="240"/>
      <c r="M761" s="241"/>
      <c r="N761" s="242"/>
      <c r="O761" s="242"/>
      <c r="P761" s="242"/>
      <c r="Q761" s="242"/>
      <c r="R761" s="242"/>
      <c r="S761" s="242"/>
      <c r="T761" s="24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4" t="s">
        <v>172</v>
      </c>
      <c r="AU761" s="244" t="s">
        <v>87</v>
      </c>
      <c r="AV761" s="13" t="s">
        <v>87</v>
      </c>
      <c r="AW761" s="13" t="s">
        <v>34</v>
      </c>
      <c r="AX761" s="13" t="s">
        <v>77</v>
      </c>
      <c r="AY761" s="244" t="s">
        <v>156</v>
      </c>
    </row>
    <row r="762" s="13" customFormat="1">
      <c r="A762" s="13"/>
      <c r="B762" s="233"/>
      <c r="C762" s="234"/>
      <c r="D762" s="235" t="s">
        <v>172</v>
      </c>
      <c r="E762" s="236" t="s">
        <v>1</v>
      </c>
      <c r="F762" s="237" t="s">
        <v>1117</v>
      </c>
      <c r="G762" s="234"/>
      <c r="H762" s="238">
        <v>5.1699999999999999</v>
      </c>
      <c r="I762" s="239"/>
      <c r="J762" s="234"/>
      <c r="K762" s="234"/>
      <c r="L762" s="240"/>
      <c r="M762" s="241"/>
      <c r="N762" s="242"/>
      <c r="O762" s="242"/>
      <c r="P762" s="242"/>
      <c r="Q762" s="242"/>
      <c r="R762" s="242"/>
      <c r="S762" s="242"/>
      <c r="T762" s="24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44" t="s">
        <v>172</v>
      </c>
      <c r="AU762" s="244" t="s">
        <v>87</v>
      </c>
      <c r="AV762" s="13" t="s">
        <v>87</v>
      </c>
      <c r="AW762" s="13" t="s">
        <v>34</v>
      </c>
      <c r="AX762" s="13" t="s">
        <v>77</v>
      </c>
      <c r="AY762" s="244" t="s">
        <v>156</v>
      </c>
    </row>
    <row r="763" s="13" customFormat="1">
      <c r="A763" s="13"/>
      <c r="B763" s="233"/>
      <c r="C763" s="234"/>
      <c r="D763" s="235" t="s">
        <v>172</v>
      </c>
      <c r="E763" s="236" t="s">
        <v>1</v>
      </c>
      <c r="F763" s="237" t="s">
        <v>1101</v>
      </c>
      <c r="G763" s="234"/>
      <c r="H763" s="238">
        <v>38.130000000000003</v>
      </c>
      <c r="I763" s="239"/>
      <c r="J763" s="234"/>
      <c r="K763" s="234"/>
      <c r="L763" s="240"/>
      <c r="M763" s="241"/>
      <c r="N763" s="242"/>
      <c r="O763" s="242"/>
      <c r="P763" s="242"/>
      <c r="Q763" s="242"/>
      <c r="R763" s="242"/>
      <c r="S763" s="242"/>
      <c r="T763" s="24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44" t="s">
        <v>172</v>
      </c>
      <c r="AU763" s="244" t="s">
        <v>87</v>
      </c>
      <c r="AV763" s="13" t="s">
        <v>87</v>
      </c>
      <c r="AW763" s="13" t="s">
        <v>34</v>
      </c>
      <c r="AX763" s="13" t="s">
        <v>77</v>
      </c>
      <c r="AY763" s="244" t="s">
        <v>156</v>
      </c>
    </row>
    <row r="764" s="2" customFormat="1" ht="33" customHeight="1">
      <c r="A764" s="38"/>
      <c r="B764" s="39"/>
      <c r="C764" s="255" t="s">
        <v>1320</v>
      </c>
      <c r="D764" s="255" t="s">
        <v>332</v>
      </c>
      <c r="E764" s="256" t="s">
        <v>1321</v>
      </c>
      <c r="F764" s="257" t="s">
        <v>1322</v>
      </c>
      <c r="G764" s="258" t="s">
        <v>170</v>
      </c>
      <c r="H764" s="259">
        <v>152.112</v>
      </c>
      <c r="I764" s="260"/>
      <c r="J764" s="261">
        <f>ROUND(I764*H764,2)</f>
        <v>0</v>
      </c>
      <c r="K764" s="262"/>
      <c r="L764" s="263"/>
      <c r="M764" s="264" t="s">
        <v>1</v>
      </c>
      <c r="N764" s="265" t="s">
        <v>42</v>
      </c>
      <c r="O764" s="91"/>
      <c r="P764" s="229">
        <f>O764*H764</f>
        <v>0</v>
      </c>
      <c r="Q764" s="229">
        <v>0.021999999999999999</v>
      </c>
      <c r="R764" s="229">
        <f>Q764*H764</f>
        <v>3.3464639999999997</v>
      </c>
      <c r="S764" s="229">
        <v>0</v>
      </c>
      <c r="T764" s="230">
        <f>S764*H764</f>
        <v>0</v>
      </c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R764" s="231" t="s">
        <v>326</v>
      </c>
      <c r="AT764" s="231" t="s">
        <v>332</v>
      </c>
      <c r="AU764" s="231" t="s">
        <v>87</v>
      </c>
      <c r="AY764" s="17" t="s">
        <v>156</v>
      </c>
      <c r="BE764" s="232">
        <f>IF(N764="základní",J764,0)</f>
        <v>0</v>
      </c>
      <c r="BF764" s="232">
        <f>IF(N764="snížená",J764,0)</f>
        <v>0</v>
      </c>
      <c r="BG764" s="232">
        <f>IF(N764="zákl. přenesená",J764,0)</f>
        <v>0</v>
      </c>
      <c r="BH764" s="232">
        <f>IF(N764="sníž. přenesená",J764,0)</f>
        <v>0</v>
      </c>
      <c r="BI764" s="232">
        <f>IF(N764="nulová",J764,0)</f>
        <v>0</v>
      </c>
      <c r="BJ764" s="17" t="s">
        <v>85</v>
      </c>
      <c r="BK764" s="232">
        <f>ROUND(I764*H764,2)</f>
        <v>0</v>
      </c>
      <c r="BL764" s="17" t="s">
        <v>250</v>
      </c>
      <c r="BM764" s="231" t="s">
        <v>1323</v>
      </c>
    </row>
    <row r="765" s="13" customFormat="1">
      <c r="A765" s="13"/>
      <c r="B765" s="233"/>
      <c r="C765" s="234"/>
      <c r="D765" s="235" t="s">
        <v>172</v>
      </c>
      <c r="E765" s="236" t="s">
        <v>1</v>
      </c>
      <c r="F765" s="237" t="s">
        <v>1098</v>
      </c>
      <c r="G765" s="234"/>
      <c r="H765" s="238">
        <v>12</v>
      </c>
      <c r="I765" s="239"/>
      <c r="J765" s="234"/>
      <c r="K765" s="234"/>
      <c r="L765" s="240"/>
      <c r="M765" s="241"/>
      <c r="N765" s="242"/>
      <c r="O765" s="242"/>
      <c r="P765" s="242"/>
      <c r="Q765" s="242"/>
      <c r="R765" s="242"/>
      <c r="S765" s="242"/>
      <c r="T765" s="24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4" t="s">
        <v>172</v>
      </c>
      <c r="AU765" s="244" t="s">
        <v>87</v>
      </c>
      <c r="AV765" s="13" t="s">
        <v>87</v>
      </c>
      <c r="AW765" s="13" t="s">
        <v>34</v>
      </c>
      <c r="AX765" s="13" t="s">
        <v>77</v>
      </c>
      <c r="AY765" s="244" t="s">
        <v>156</v>
      </c>
    </row>
    <row r="766" s="13" customFormat="1">
      <c r="A766" s="13"/>
      <c r="B766" s="233"/>
      <c r="C766" s="234"/>
      <c r="D766" s="235" t="s">
        <v>172</v>
      </c>
      <c r="E766" s="236" t="s">
        <v>1</v>
      </c>
      <c r="F766" s="237" t="s">
        <v>1099</v>
      </c>
      <c r="G766" s="234"/>
      <c r="H766" s="238">
        <v>27.754999999999999</v>
      </c>
      <c r="I766" s="239"/>
      <c r="J766" s="234"/>
      <c r="K766" s="234"/>
      <c r="L766" s="240"/>
      <c r="M766" s="241"/>
      <c r="N766" s="242"/>
      <c r="O766" s="242"/>
      <c r="P766" s="242"/>
      <c r="Q766" s="242"/>
      <c r="R766" s="242"/>
      <c r="S766" s="242"/>
      <c r="T766" s="24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4" t="s">
        <v>172</v>
      </c>
      <c r="AU766" s="244" t="s">
        <v>87</v>
      </c>
      <c r="AV766" s="13" t="s">
        <v>87</v>
      </c>
      <c r="AW766" s="13" t="s">
        <v>34</v>
      </c>
      <c r="AX766" s="13" t="s">
        <v>77</v>
      </c>
      <c r="AY766" s="244" t="s">
        <v>156</v>
      </c>
    </row>
    <row r="767" s="13" customFormat="1">
      <c r="A767" s="13"/>
      <c r="B767" s="233"/>
      <c r="C767" s="234"/>
      <c r="D767" s="235" t="s">
        <v>172</v>
      </c>
      <c r="E767" s="236" t="s">
        <v>1</v>
      </c>
      <c r="F767" s="237" t="s">
        <v>1100</v>
      </c>
      <c r="G767" s="234"/>
      <c r="H767" s="238">
        <v>25.719999999999999</v>
      </c>
      <c r="I767" s="239"/>
      <c r="J767" s="234"/>
      <c r="K767" s="234"/>
      <c r="L767" s="240"/>
      <c r="M767" s="241"/>
      <c r="N767" s="242"/>
      <c r="O767" s="242"/>
      <c r="P767" s="242"/>
      <c r="Q767" s="242"/>
      <c r="R767" s="242"/>
      <c r="S767" s="242"/>
      <c r="T767" s="24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44" t="s">
        <v>172</v>
      </c>
      <c r="AU767" s="244" t="s">
        <v>87</v>
      </c>
      <c r="AV767" s="13" t="s">
        <v>87</v>
      </c>
      <c r="AW767" s="13" t="s">
        <v>34</v>
      </c>
      <c r="AX767" s="13" t="s">
        <v>77</v>
      </c>
      <c r="AY767" s="244" t="s">
        <v>156</v>
      </c>
    </row>
    <row r="768" s="13" customFormat="1">
      <c r="A768" s="13"/>
      <c r="B768" s="233"/>
      <c r="C768" s="234"/>
      <c r="D768" s="235" t="s">
        <v>172</v>
      </c>
      <c r="E768" s="236" t="s">
        <v>1</v>
      </c>
      <c r="F768" s="237" t="s">
        <v>1106</v>
      </c>
      <c r="G768" s="234"/>
      <c r="H768" s="238">
        <v>2.6600000000000001</v>
      </c>
      <c r="I768" s="239"/>
      <c r="J768" s="234"/>
      <c r="K768" s="234"/>
      <c r="L768" s="240"/>
      <c r="M768" s="241"/>
      <c r="N768" s="242"/>
      <c r="O768" s="242"/>
      <c r="P768" s="242"/>
      <c r="Q768" s="242"/>
      <c r="R768" s="242"/>
      <c r="S768" s="242"/>
      <c r="T768" s="24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4" t="s">
        <v>172</v>
      </c>
      <c r="AU768" s="244" t="s">
        <v>87</v>
      </c>
      <c r="AV768" s="13" t="s">
        <v>87</v>
      </c>
      <c r="AW768" s="13" t="s">
        <v>34</v>
      </c>
      <c r="AX768" s="13" t="s">
        <v>77</v>
      </c>
      <c r="AY768" s="244" t="s">
        <v>156</v>
      </c>
    </row>
    <row r="769" s="13" customFormat="1">
      <c r="A769" s="13"/>
      <c r="B769" s="233"/>
      <c r="C769" s="234"/>
      <c r="D769" s="235" t="s">
        <v>172</v>
      </c>
      <c r="E769" s="236" t="s">
        <v>1</v>
      </c>
      <c r="F769" s="237" t="s">
        <v>1107</v>
      </c>
      <c r="G769" s="234"/>
      <c r="H769" s="238">
        <v>1.2829999999999999</v>
      </c>
      <c r="I769" s="239"/>
      <c r="J769" s="234"/>
      <c r="K769" s="234"/>
      <c r="L769" s="240"/>
      <c r="M769" s="241"/>
      <c r="N769" s="242"/>
      <c r="O769" s="242"/>
      <c r="P769" s="242"/>
      <c r="Q769" s="242"/>
      <c r="R769" s="242"/>
      <c r="S769" s="242"/>
      <c r="T769" s="24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44" t="s">
        <v>172</v>
      </c>
      <c r="AU769" s="244" t="s">
        <v>87</v>
      </c>
      <c r="AV769" s="13" t="s">
        <v>87</v>
      </c>
      <c r="AW769" s="13" t="s">
        <v>34</v>
      </c>
      <c r="AX769" s="13" t="s">
        <v>77</v>
      </c>
      <c r="AY769" s="244" t="s">
        <v>156</v>
      </c>
    </row>
    <row r="770" s="13" customFormat="1">
      <c r="A770" s="13"/>
      <c r="B770" s="233"/>
      <c r="C770" s="234"/>
      <c r="D770" s="235" t="s">
        <v>172</v>
      </c>
      <c r="E770" s="236" t="s">
        <v>1</v>
      </c>
      <c r="F770" s="237" t="s">
        <v>1108</v>
      </c>
      <c r="G770" s="234"/>
      <c r="H770" s="238">
        <v>1.2829999999999999</v>
      </c>
      <c r="I770" s="239"/>
      <c r="J770" s="234"/>
      <c r="K770" s="234"/>
      <c r="L770" s="240"/>
      <c r="M770" s="241"/>
      <c r="N770" s="242"/>
      <c r="O770" s="242"/>
      <c r="P770" s="242"/>
      <c r="Q770" s="242"/>
      <c r="R770" s="242"/>
      <c r="S770" s="242"/>
      <c r="T770" s="24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44" t="s">
        <v>172</v>
      </c>
      <c r="AU770" s="244" t="s">
        <v>87</v>
      </c>
      <c r="AV770" s="13" t="s">
        <v>87</v>
      </c>
      <c r="AW770" s="13" t="s">
        <v>34</v>
      </c>
      <c r="AX770" s="13" t="s">
        <v>77</v>
      </c>
      <c r="AY770" s="244" t="s">
        <v>156</v>
      </c>
    </row>
    <row r="771" s="13" customFormat="1">
      <c r="A771" s="13"/>
      <c r="B771" s="233"/>
      <c r="C771" s="234"/>
      <c r="D771" s="235" t="s">
        <v>172</v>
      </c>
      <c r="E771" s="236" t="s">
        <v>1</v>
      </c>
      <c r="F771" s="237" t="s">
        <v>1110</v>
      </c>
      <c r="G771" s="234"/>
      <c r="H771" s="238">
        <v>6.6829999999999998</v>
      </c>
      <c r="I771" s="239"/>
      <c r="J771" s="234"/>
      <c r="K771" s="234"/>
      <c r="L771" s="240"/>
      <c r="M771" s="241"/>
      <c r="N771" s="242"/>
      <c r="O771" s="242"/>
      <c r="P771" s="242"/>
      <c r="Q771" s="242"/>
      <c r="R771" s="242"/>
      <c r="S771" s="242"/>
      <c r="T771" s="24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44" t="s">
        <v>172</v>
      </c>
      <c r="AU771" s="244" t="s">
        <v>87</v>
      </c>
      <c r="AV771" s="13" t="s">
        <v>87</v>
      </c>
      <c r="AW771" s="13" t="s">
        <v>34</v>
      </c>
      <c r="AX771" s="13" t="s">
        <v>77</v>
      </c>
      <c r="AY771" s="244" t="s">
        <v>156</v>
      </c>
    </row>
    <row r="772" s="13" customFormat="1">
      <c r="A772" s="13"/>
      <c r="B772" s="233"/>
      <c r="C772" s="234"/>
      <c r="D772" s="235" t="s">
        <v>172</v>
      </c>
      <c r="E772" s="236" t="s">
        <v>1</v>
      </c>
      <c r="F772" s="237" t="s">
        <v>1111</v>
      </c>
      <c r="G772" s="234"/>
      <c r="H772" s="238">
        <v>5.8899999999999997</v>
      </c>
      <c r="I772" s="239"/>
      <c r="J772" s="234"/>
      <c r="K772" s="234"/>
      <c r="L772" s="240"/>
      <c r="M772" s="241"/>
      <c r="N772" s="242"/>
      <c r="O772" s="242"/>
      <c r="P772" s="242"/>
      <c r="Q772" s="242"/>
      <c r="R772" s="242"/>
      <c r="S772" s="242"/>
      <c r="T772" s="24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44" t="s">
        <v>172</v>
      </c>
      <c r="AU772" s="244" t="s">
        <v>87</v>
      </c>
      <c r="AV772" s="13" t="s">
        <v>87</v>
      </c>
      <c r="AW772" s="13" t="s">
        <v>34</v>
      </c>
      <c r="AX772" s="13" t="s">
        <v>77</v>
      </c>
      <c r="AY772" s="244" t="s">
        <v>156</v>
      </c>
    </row>
    <row r="773" s="13" customFormat="1">
      <c r="A773" s="13"/>
      <c r="B773" s="233"/>
      <c r="C773" s="234"/>
      <c r="D773" s="235" t="s">
        <v>172</v>
      </c>
      <c r="E773" s="236" t="s">
        <v>1</v>
      </c>
      <c r="F773" s="237" t="s">
        <v>1113</v>
      </c>
      <c r="G773" s="234"/>
      <c r="H773" s="238">
        <v>3.9900000000000002</v>
      </c>
      <c r="I773" s="239"/>
      <c r="J773" s="234"/>
      <c r="K773" s="234"/>
      <c r="L773" s="240"/>
      <c r="M773" s="241"/>
      <c r="N773" s="242"/>
      <c r="O773" s="242"/>
      <c r="P773" s="242"/>
      <c r="Q773" s="242"/>
      <c r="R773" s="242"/>
      <c r="S773" s="242"/>
      <c r="T773" s="24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4" t="s">
        <v>172</v>
      </c>
      <c r="AU773" s="244" t="s">
        <v>87</v>
      </c>
      <c r="AV773" s="13" t="s">
        <v>87</v>
      </c>
      <c r="AW773" s="13" t="s">
        <v>34</v>
      </c>
      <c r="AX773" s="13" t="s">
        <v>77</v>
      </c>
      <c r="AY773" s="244" t="s">
        <v>156</v>
      </c>
    </row>
    <row r="774" s="13" customFormat="1">
      <c r="A774" s="13"/>
      <c r="B774" s="233"/>
      <c r="C774" s="234"/>
      <c r="D774" s="235" t="s">
        <v>172</v>
      </c>
      <c r="E774" s="236" t="s">
        <v>1</v>
      </c>
      <c r="F774" s="237" t="s">
        <v>1114</v>
      </c>
      <c r="G774" s="234"/>
      <c r="H774" s="238">
        <v>4.4199999999999999</v>
      </c>
      <c r="I774" s="239"/>
      <c r="J774" s="234"/>
      <c r="K774" s="234"/>
      <c r="L774" s="240"/>
      <c r="M774" s="241"/>
      <c r="N774" s="242"/>
      <c r="O774" s="242"/>
      <c r="P774" s="242"/>
      <c r="Q774" s="242"/>
      <c r="R774" s="242"/>
      <c r="S774" s="242"/>
      <c r="T774" s="24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44" t="s">
        <v>172</v>
      </c>
      <c r="AU774" s="244" t="s">
        <v>87</v>
      </c>
      <c r="AV774" s="13" t="s">
        <v>87</v>
      </c>
      <c r="AW774" s="13" t="s">
        <v>34</v>
      </c>
      <c r="AX774" s="13" t="s">
        <v>77</v>
      </c>
      <c r="AY774" s="244" t="s">
        <v>156</v>
      </c>
    </row>
    <row r="775" s="13" customFormat="1">
      <c r="A775" s="13"/>
      <c r="B775" s="233"/>
      <c r="C775" s="234"/>
      <c r="D775" s="235" t="s">
        <v>172</v>
      </c>
      <c r="E775" s="236" t="s">
        <v>1</v>
      </c>
      <c r="F775" s="237" t="s">
        <v>1115</v>
      </c>
      <c r="G775" s="234"/>
      <c r="H775" s="238">
        <v>1.6499999999999999</v>
      </c>
      <c r="I775" s="239"/>
      <c r="J775" s="234"/>
      <c r="K775" s="234"/>
      <c r="L775" s="240"/>
      <c r="M775" s="241"/>
      <c r="N775" s="242"/>
      <c r="O775" s="242"/>
      <c r="P775" s="242"/>
      <c r="Q775" s="242"/>
      <c r="R775" s="242"/>
      <c r="S775" s="242"/>
      <c r="T775" s="24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4" t="s">
        <v>172</v>
      </c>
      <c r="AU775" s="244" t="s">
        <v>87</v>
      </c>
      <c r="AV775" s="13" t="s">
        <v>87</v>
      </c>
      <c r="AW775" s="13" t="s">
        <v>34</v>
      </c>
      <c r="AX775" s="13" t="s">
        <v>77</v>
      </c>
      <c r="AY775" s="244" t="s">
        <v>156</v>
      </c>
    </row>
    <row r="776" s="13" customFormat="1">
      <c r="A776" s="13"/>
      <c r="B776" s="233"/>
      <c r="C776" s="234"/>
      <c r="D776" s="235" t="s">
        <v>172</v>
      </c>
      <c r="E776" s="236" t="s">
        <v>1</v>
      </c>
      <c r="F776" s="237" t="s">
        <v>1116</v>
      </c>
      <c r="G776" s="234"/>
      <c r="H776" s="238">
        <v>1.6499999999999999</v>
      </c>
      <c r="I776" s="239"/>
      <c r="J776" s="234"/>
      <c r="K776" s="234"/>
      <c r="L776" s="240"/>
      <c r="M776" s="241"/>
      <c r="N776" s="242"/>
      <c r="O776" s="242"/>
      <c r="P776" s="242"/>
      <c r="Q776" s="242"/>
      <c r="R776" s="242"/>
      <c r="S776" s="242"/>
      <c r="T776" s="24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44" t="s">
        <v>172</v>
      </c>
      <c r="AU776" s="244" t="s">
        <v>87</v>
      </c>
      <c r="AV776" s="13" t="s">
        <v>87</v>
      </c>
      <c r="AW776" s="13" t="s">
        <v>34</v>
      </c>
      <c r="AX776" s="13" t="s">
        <v>77</v>
      </c>
      <c r="AY776" s="244" t="s">
        <v>156</v>
      </c>
    </row>
    <row r="777" s="13" customFormat="1">
      <c r="A777" s="13"/>
      <c r="B777" s="233"/>
      <c r="C777" s="234"/>
      <c r="D777" s="235" t="s">
        <v>172</v>
      </c>
      <c r="E777" s="236" t="s">
        <v>1</v>
      </c>
      <c r="F777" s="237" t="s">
        <v>1117</v>
      </c>
      <c r="G777" s="234"/>
      <c r="H777" s="238">
        <v>5.1699999999999999</v>
      </c>
      <c r="I777" s="239"/>
      <c r="J777" s="234"/>
      <c r="K777" s="234"/>
      <c r="L777" s="240"/>
      <c r="M777" s="241"/>
      <c r="N777" s="242"/>
      <c r="O777" s="242"/>
      <c r="P777" s="242"/>
      <c r="Q777" s="242"/>
      <c r="R777" s="242"/>
      <c r="S777" s="242"/>
      <c r="T777" s="24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4" t="s">
        <v>172</v>
      </c>
      <c r="AU777" s="244" t="s">
        <v>87</v>
      </c>
      <c r="AV777" s="13" t="s">
        <v>87</v>
      </c>
      <c r="AW777" s="13" t="s">
        <v>34</v>
      </c>
      <c r="AX777" s="13" t="s">
        <v>77</v>
      </c>
      <c r="AY777" s="244" t="s">
        <v>156</v>
      </c>
    </row>
    <row r="778" s="13" customFormat="1">
      <c r="A778" s="13"/>
      <c r="B778" s="233"/>
      <c r="C778" s="234"/>
      <c r="D778" s="235" t="s">
        <v>172</v>
      </c>
      <c r="E778" s="236" t="s">
        <v>1</v>
      </c>
      <c r="F778" s="237" t="s">
        <v>1101</v>
      </c>
      <c r="G778" s="234"/>
      <c r="H778" s="238">
        <v>38.130000000000003</v>
      </c>
      <c r="I778" s="239"/>
      <c r="J778" s="234"/>
      <c r="K778" s="234"/>
      <c r="L778" s="240"/>
      <c r="M778" s="241"/>
      <c r="N778" s="242"/>
      <c r="O778" s="242"/>
      <c r="P778" s="242"/>
      <c r="Q778" s="242"/>
      <c r="R778" s="242"/>
      <c r="S778" s="242"/>
      <c r="T778" s="24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4" t="s">
        <v>172</v>
      </c>
      <c r="AU778" s="244" t="s">
        <v>87</v>
      </c>
      <c r="AV778" s="13" t="s">
        <v>87</v>
      </c>
      <c r="AW778" s="13" t="s">
        <v>34</v>
      </c>
      <c r="AX778" s="13" t="s">
        <v>77</v>
      </c>
      <c r="AY778" s="244" t="s">
        <v>156</v>
      </c>
    </row>
    <row r="779" s="13" customFormat="1">
      <c r="A779" s="13"/>
      <c r="B779" s="233"/>
      <c r="C779" s="234"/>
      <c r="D779" s="235" t="s">
        <v>172</v>
      </c>
      <c r="E779" s="234"/>
      <c r="F779" s="237" t="s">
        <v>1324</v>
      </c>
      <c r="G779" s="234"/>
      <c r="H779" s="238">
        <v>152.112</v>
      </c>
      <c r="I779" s="239"/>
      <c r="J779" s="234"/>
      <c r="K779" s="234"/>
      <c r="L779" s="240"/>
      <c r="M779" s="241"/>
      <c r="N779" s="242"/>
      <c r="O779" s="242"/>
      <c r="P779" s="242"/>
      <c r="Q779" s="242"/>
      <c r="R779" s="242"/>
      <c r="S779" s="242"/>
      <c r="T779" s="24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4" t="s">
        <v>172</v>
      </c>
      <c r="AU779" s="244" t="s">
        <v>87</v>
      </c>
      <c r="AV779" s="13" t="s">
        <v>87</v>
      </c>
      <c r="AW779" s="13" t="s">
        <v>4</v>
      </c>
      <c r="AX779" s="13" t="s">
        <v>85</v>
      </c>
      <c r="AY779" s="244" t="s">
        <v>156</v>
      </c>
    </row>
    <row r="780" s="2" customFormat="1" ht="33" customHeight="1">
      <c r="A780" s="38"/>
      <c r="B780" s="39"/>
      <c r="C780" s="255" t="s">
        <v>1325</v>
      </c>
      <c r="D780" s="255" t="s">
        <v>332</v>
      </c>
      <c r="E780" s="256" t="s">
        <v>1326</v>
      </c>
      <c r="F780" s="257" t="s">
        <v>1327</v>
      </c>
      <c r="G780" s="258" t="s">
        <v>170</v>
      </c>
      <c r="H780" s="259">
        <v>34.651000000000003</v>
      </c>
      <c r="I780" s="260"/>
      <c r="J780" s="261">
        <f>ROUND(I780*H780,2)</f>
        <v>0</v>
      </c>
      <c r="K780" s="262"/>
      <c r="L780" s="263"/>
      <c r="M780" s="264" t="s">
        <v>1</v>
      </c>
      <c r="N780" s="265" t="s">
        <v>42</v>
      </c>
      <c r="O780" s="91"/>
      <c r="P780" s="229">
        <f>O780*H780</f>
        <v>0</v>
      </c>
      <c r="Q780" s="229">
        <v>0.033000000000000002</v>
      </c>
      <c r="R780" s="229">
        <f>Q780*H780</f>
        <v>1.1434830000000003</v>
      </c>
      <c r="S780" s="229">
        <v>0</v>
      </c>
      <c r="T780" s="230">
        <f>S780*H780</f>
        <v>0</v>
      </c>
      <c r="U780" s="38"/>
      <c r="V780" s="38"/>
      <c r="W780" s="38"/>
      <c r="X780" s="38"/>
      <c r="Y780" s="38"/>
      <c r="Z780" s="38"/>
      <c r="AA780" s="38"/>
      <c r="AB780" s="38"/>
      <c r="AC780" s="38"/>
      <c r="AD780" s="38"/>
      <c r="AE780" s="38"/>
      <c r="AR780" s="231" t="s">
        <v>326</v>
      </c>
      <c r="AT780" s="231" t="s">
        <v>332</v>
      </c>
      <c r="AU780" s="231" t="s">
        <v>87</v>
      </c>
      <c r="AY780" s="17" t="s">
        <v>156</v>
      </c>
      <c r="BE780" s="232">
        <f>IF(N780="základní",J780,0)</f>
        <v>0</v>
      </c>
      <c r="BF780" s="232">
        <f>IF(N780="snížená",J780,0)</f>
        <v>0</v>
      </c>
      <c r="BG780" s="232">
        <f>IF(N780="zákl. přenesená",J780,0)</f>
        <v>0</v>
      </c>
      <c r="BH780" s="232">
        <f>IF(N780="sníž. přenesená",J780,0)</f>
        <v>0</v>
      </c>
      <c r="BI780" s="232">
        <f>IF(N780="nulová",J780,0)</f>
        <v>0</v>
      </c>
      <c r="BJ780" s="17" t="s">
        <v>85</v>
      </c>
      <c r="BK780" s="232">
        <f>ROUND(I780*H780,2)</f>
        <v>0</v>
      </c>
      <c r="BL780" s="17" t="s">
        <v>250</v>
      </c>
      <c r="BM780" s="231" t="s">
        <v>1328</v>
      </c>
    </row>
    <row r="781" s="13" customFormat="1">
      <c r="A781" s="13"/>
      <c r="B781" s="233"/>
      <c r="C781" s="234"/>
      <c r="D781" s="235" t="s">
        <v>172</v>
      </c>
      <c r="E781" s="236" t="s">
        <v>1</v>
      </c>
      <c r="F781" s="237" t="s">
        <v>1109</v>
      </c>
      <c r="G781" s="234"/>
      <c r="H781" s="238">
        <v>16.135999999999999</v>
      </c>
      <c r="I781" s="239"/>
      <c r="J781" s="234"/>
      <c r="K781" s="234"/>
      <c r="L781" s="240"/>
      <c r="M781" s="241"/>
      <c r="N781" s="242"/>
      <c r="O781" s="242"/>
      <c r="P781" s="242"/>
      <c r="Q781" s="242"/>
      <c r="R781" s="242"/>
      <c r="S781" s="242"/>
      <c r="T781" s="24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4" t="s">
        <v>172</v>
      </c>
      <c r="AU781" s="244" t="s">
        <v>87</v>
      </c>
      <c r="AV781" s="13" t="s">
        <v>87</v>
      </c>
      <c r="AW781" s="13" t="s">
        <v>34</v>
      </c>
      <c r="AX781" s="13" t="s">
        <v>77</v>
      </c>
      <c r="AY781" s="244" t="s">
        <v>156</v>
      </c>
    </row>
    <row r="782" s="13" customFormat="1">
      <c r="A782" s="13"/>
      <c r="B782" s="233"/>
      <c r="C782" s="234"/>
      <c r="D782" s="235" t="s">
        <v>172</v>
      </c>
      <c r="E782" s="236" t="s">
        <v>1</v>
      </c>
      <c r="F782" s="237" t="s">
        <v>1112</v>
      </c>
      <c r="G782" s="234"/>
      <c r="H782" s="238">
        <v>15.365</v>
      </c>
      <c r="I782" s="239"/>
      <c r="J782" s="234"/>
      <c r="K782" s="234"/>
      <c r="L782" s="240"/>
      <c r="M782" s="241"/>
      <c r="N782" s="242"/>
      <c r="O782" s="242"/>
      <c r="P782" s="242"/>
      <c r="Q782" s="242"/>
      <c r="R782" s="242"/>
      <c r="S782" s="242"/>
      <c r="T782" s="24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4" t="s">
        <v>172</v>
      </c>
      <c r="AU782" s="244" t="s">
        <v>87</v>
      </c>
      <c r="AV782" s="13" t="s">
        <v>87</v>
      </c>
      <c r="AW782" s="13" t="s">
        <v>34</v>
      </c>
      <c r="AX782" s="13" t="s">
        <v>77</v>
      </c>
      <c r="AY782" s="244" t="s">
        <v>156</v>
      </c>
    </row>
    <row r="783" s="13" customFormat="1">
      <c r="A783" s="13"/>
      <c r="B783" s="233"/>
      <c r="C783" s="234"/>
      <c r="D783" s="235" t="s">
        <v>172</v>
      </c>
      <c r="E783" s="234"/>
      <c r="F783" s="237" t="s">
        <v>1329</v>
      </c>
      <c r="G783" s="234"/>
      <c r="H783" s="238">
        <v>34.651000000000003</v>
      </c>
      <c r="I783" s="239"/>
      <c r="J783" s="234"/>
      <c r="K783" s="234"/>
      <c r="L783" s="240"/>
      <c r="M783" s="241"/>
      <c r="N783" s="242"/>
      <c r="O783" s="242"/>
      <c r="P783" s="242"/>
      <c r="Q783" s="242"/>
      <c r="R783" s="242"/>
      <c r="S783" s="242"/>
      <c r="T783" s="24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4" t="s">
        <v>172</v>
      </c>
      <c r="AU783" s="244" t="s">
        <v>87</v>
      </c>
      <c r="AV783" s="13" t="s">
        <v>87</v>
      </c>
      <c r="AW783" s="13" t="s">
        <v>4</v>
      </c>
      <c r="AX783" s="13" t="s">
        <v>85</v>
      </c>
      <c r="AY783" s="244" t="s">
        <v>156</v>
      </c>
    </row>
    <row r="784" s="2" customFormat="1" ht="49.05" customHeight="1">
      <c r="A784" s="38"/>
      <c r="B784" s="39"/>
      <c r="C784" s="219" t="s">
        <v>1330</v>
      </c>
      <c r="D784" s="219" t="s">
        <v>158</v>
      </c>
      <c r="E784" s="220" t="s">
        <v>1331</v>
      </c>
      <c r="F784" s="221" t="s">
        <v>1332</v>
      </c>
      <c r="G784" s="222" t="s">
        <v>216</v>
      </c>
      <c r="H784" s="223">
        <v>5.6070000000000002</v>
      </c>
      <c r="I784" s="224"/>
      <c r="J784" s="225">
        <f>ROUND(I784*H784,2)</f>
        <v>0</v>
      </c>
      <c r="K784" s="226"/>
      <c r="L784" s="44"/>
      <c r="M784" s="227" t="s">
        <v>1</v>
      </c>
      <c r="N784" s="228" t="s">
        <v>42</v>
      </c>
      <c r="O784" s="91"/>
      <c r="P784" s="229">
        <f>O784*H784</f>
        <v>0</v>
      </c>
      <c r="Q784" s="229">
        <v>0</v>
      </c>
      <c r="R784" s="229">
        <f>Q784*H784</f>
        <v>0</v>
      </c>
      <c r="S784" s="229">
        <v>0</v>
      </c>
      <c r="T784" s="230">
        <f>S784*H784</f>
        <v>0</v>
      </c>
      <c r="U784" s="38"/>
      <c r="V784" s="38"/>
      <c r="W784" s="38"/>
      <c r="X784" s="38"/>
      <c r="Y784" s="38"/>
      <c r="Z784" s="38"/>
      <c r="AA784" s="38"/>
      <c r="AB784" s="38"/>
      <c r="AC784" s="38"/>
      <c r="AD784" s="38"/>
      <c r="AE784" s="38"/>
      <c r="AR784" s="231" t="s">
        <v>250</v>
      </c>
      <c r="AT784" s="231" t="s">
        <v>158</v>
      </c>
      <c r="AU784" s="231" t="s">
        <v>87</v>
      </c>
      <c r="AY784" s="17" t="s">
        <v>156</v>
      </c>
      <c r="BE784" s="232">
        <f>IF(N784="základní",J784,0)</f>
        <v>0</v>
      </c>
      <c r="BF784" s="232">
        <f>IF(N784="snížená",J784,0)</f>
        <v>0</v>
      </c>
      <c r="BG784" s="232">
        <f>IF(N784="zákl. přenesená",J784,0)</f>
        <v>0</v>
      </c>
      <c r="BH784" s="232">
        <f>IF(N784="sníž. přenesená",J784,0)</f>
        <v>0</v>
      </c>
      <c r="BI784" s="232">
        <f>IF(N784="nulová",J784,0)</f>
        <v>0</v>
      </c>
      <c r="BJ784" s="17" t="s">
        <v>85</v>
      </c>
      <c r="BK784" s="232">
        <f>ROUND(I784*H784,2)</f>
        <v>0</v>
      </c>
      <c r="BL784" s="17" t="s">
        <v>250</v>
      </c>
      <c r="BM784" s="231" t="s">
        <v>1333</v>
      </c>
    </row>
    <row r="785" s="12" customFormat="1" ht="22.8" customHeight="1">
      <c r="A785" s="12"/>
      <c r="B785" s="203"/>
      <c r="C785" s="204"/>
      <c r="D785" s="205" t="s">
        <v>76</v>
      </c>
      <c r="E785" s="217" t="s">
        <v>1334</v>
      </c>
      <c r="F785" s="217" t="s">
        <v>1335</v>
      </c>
      <c r="G785" s="204"/>
      <c r="H785" s="204"/>
      <c r="I785" s="207"/>
      <c r="J785" s="218">
        <f>BK785</f>
        <v>0</v>
      </c>
      <c r="K785" s="204"/>
      <c r="L785" s="209"/>
      <c r="M785" s="210"/>
      <c r="N785" s="211"/>
      <c r="O785" s="211"/>
      <c r="P785" s="212">
        <f>SUM(P786:P804)</f>
        <v>0</v>
      </c>
      <c r="Q785" s="211"/>
      <c r="R785" s="212">
        <f>SUM(R786:R804)</f>
        <v>7.4773620700000007</v>
      </c>
      <c r="S785" s="211"/>
      <c r="T785" s="213">
        <f>SUM(T786:T804)</f>
        <v>0</v>
      </c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R785" s="214" t="s">
        <v>87</v>
      </c>
      <c r="AT785" s="215" t="s">
        <v>76</v>
      </c>
      <c r="AU785" s="215" t="s">
        <v>85</v>
      </c>
      <c r="AY785" s="214" t="s">
        <v>156</v>
      </c>
      <c r="BK785" s="216">
        <f>SUM(BK786:BK804)</f>
        <v>0</v>
      </c>
    </row>
    <row r="786" s="2" customFormat="1" ht="49.05" customHeight="1">
      <c r="A786" s="38"/>
      <c r="B786" s="39"/>
      <c r="C786" s="219" t="s">
        <v>1336</v>
      </c>
      <c r="D786" s="219" t="s">
        <v>158</v>
      </c>
      <c r="E786" s="220" t="s">
        <v>1337</v>
      </c>
      <c r="F786" s="221" t="s">
        <v>1338</v>
      </c>
      <c r="G786" s="222" t="s">
        <v>170</v>
      </c>
      <c r="H786" s="223">
        <v>296.36000000000001</v>
      </c>
      <c r="I786" s="224"/>
      <c r="J786" s="225">
        <f>ROUND(I786*H786,2)</f>
        <v>0</v>
      </c>
      <c r="K786" s="226"/>
      <c r="L786" s="44"/>
      <c r="M786" s="227" t="s">
        <v>1</v>
      </c>
      <c r="N786" s="228" t="s">
        <v>42</v>
      </c>
      <c r="O786" s="91"/>
      <c r="P786" s="229">
        <f>O786*H786</f>
        <v>0</v>
      </c>
      <c r="Q786" s="229">
        <v>0.01013</v>
      </c>
      <c r="R786" s="229">
        <f>Q786*H786</f>
        <v>3.0021268000000001</v>
      </c>
      <c r="S786" s="229">
        <v>0</v>
      </c>
      <c r="T786" s="230">
        <f>S786*H786</f>
        <v>0</v>
      </c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R786" s="231" t="s">
        <v>250</v>
      </c>
      <c r="AT786" s="231" t="s">
        <v>158</v>
      </c>
      <c r="AU786" s="231" t="s">
        <v>87</v>
      </c>
      <c r="AY786" s="17" t="s">
        <v>156</v>
      </c>
      <c r="BE786" s="232">
        <f>IF(N786="základní",J786,0)</f>
        <v>0</v>
      </c>
      <c r="BF786" s="232">
        <f>IF(N786="snížená",J786,0)</f>
        <v>0</v>
      </c>
      <c r="BG786" s="232">
        <f>IF(N786="zákl. přenesená",J786,0)</f>
        <v>0</v>
      </c>
      <c r="BH786" s="232">
        <f>IF(N786="sníž. přenesená",J786,0)</f>
        <v>0</v>
      </c>
      <c r="BI786" s="232">
        <f>IF(N786="nulová",J786,0)</f>
        <v>0</v>
      </c>
      <c r="BJ786" s="17" t="s">
        <v>85</v>
      </c>
      <c r="BK786" s="232">
        <f>ROUND(I786*H786,2)</f>
        <v>0</v>
      </c>
      <c r="BL786" s="17" t="s">
        <v>250</v>
      </c>
      <c r="BM786" s="231" t="s">
        <v>1339</v>
      </c>
    </row>
    <row r="787" s="13" customFormat="1">
      <c r="A787" s="13"/>
      <c r="B787" s="233"/>
      <c r="C787" s="234"/>
      <c r="D787" s="235" t="s">
        <v>172</v>
      </c>
      <c r="E787" s="236" t="s">
        <v>1</v>
      </c>
      <c r="F787" s="237" t="s">
        <v>996</v>
      </c>
      <c r="G787" s="234"/>
      <c r="H787" s="238">
        <v>296.36000000000001</v>
      </c>
      <c r="I787" s="239"/>
      <c r="J787" s="234"/>
      <c r="K787" s="234"/>
      <c r="L787" s="240"/>
      <c r="M787" s="241"/>
      <c r="N787" s="242"/>
      <c r="O787" s="242"/>
      <c r="P787" s="242"/>
      <c r="Q787" s="242"/>
      <c r="R787" s="242"/>
      <c r="S787" s="242"/>
      <c r="T787" s="24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4" t="s">
        <v>172</v>
      </c>
      <c r="AU787" s="244" t="s">
        <v>87</v>
      </c>
      <c r="AV787" s="13" t="s">
        <v>87</v>
      </c>
      <c r="AW787" s="13" t="s">
        <v>34</v>
      </c>
      <c r="AX787" s="13" t="s">
        <v>77</v>
      </c>
      <c r="AY787" s="244" t="s">
        <v>156</v>
      </c>
    </row>
    <row r="788" s="2" customFormat="1" ht="16.5" customHeight="1">
      <c r="A788" s="38"/>
      <c r="B788" s="39"/>
      <c r="C788" s="255" t="s">
        <v>1340</v>
      </c>
      <c r="D788" s="255" t="s">
        <v>332</v>
      </c>
      <c r="E788" s="256" t="s">
        <v>1341</v>
      </c>
      <c r="F788" s="257" t="s">
        <v>1342</v>
      </c>
      <c r="G788" s="258" t="s">
        <v>170</v>
      </c>
      <c r="H788" s="259">
        <v>320.06900000000002</v>
      </c>
      <c r="I788" s="260"/>
      <c r="J788" s="261">
        <f>ROUND(I788*H788,2)</f>
        <v>0</v>
      </c>
      <c r="K788" s="262"/>
      <c r="L788" s="263"/>
      <c r="M788" s="264" t="s">
        <v>1</v>
      </c>
      <c r="N788" s="265" t="s">
        <v>42</v>
      </c>
      <c r="O788" s="91"/>
      <c r="P788" s="229">
        <f>O788*H788</f>
        <v>0</v>
      </c>
      <c r="Q788" s="229">
        <v>0.01323</v>
      </c>
      <c r="R788" s="229">
        <f>Q788*H788</f>
        <v>4.2345128700000005</v>
      </c>
      <c r="S788" s="229">
        <v>0</v>
      </c>
      <c r="T788" s="230">
        <f>S788*H788</f>
        <v>0</v>
      </c>
      <c r="U788" s="38"/>
      <c r="V788" s="38"/>
      <c r="W788" s="38"/>
      <c r="X788" s="38"/>
      <c r="Y788" s="38"/>
      <c r="Z788" s="38"/>
      <c r="AA788" s="38"/>
      <c r="AB788" s="38"/>
      <c r="AC788" s="38"/>
      <c r="AD788" s="38"/>
      <c r="AE788" s="38"/>
      <c r="AR788" s="231" t="s">
        <v>326</v>
      </c>
      <c r="AT788" s="231" t="s">
        <v>332</v>
      </c>
      <c r="AU788" s="231" t="s">
        <v>87</v>
      </c>
      <c r="AY788" s="17" t="s">
        <v>156</v>
      </c>
      <c r="BE788" s="232">
        <f>IF(N788="základní",J788,0)</f>
        <v>0</v>
      </c>
      <c r="BF788" s="232">
        <f>IF(N788="snížená",J788,0)</f>
        <v>0</v>
      </c>
      <c r="BG788" s="232">
        <f>IF(N788="zákl. přenesená",J788,0)</f>
        <v>0</v>
      </c>
      <c r="BH788" s="232">
        <f>IF(N788="sníž. přenesená",J788,0)</f>
        <v>0</v>
      </c>
      <c r="BI788" s="232">
        <f>IF(N788="nulová",J788,0)</f>
        <v>0</v>
      </c>
      <c r="BJ788" s="17" t="s">
        <v>85</v>
      </c>
      <c r="BK788" s="232">
        <f>ROUND(I788*H788,2)</f>
        <v>0</v>
      </c>
      <c r="BL788" s="17" t="s">
        <v>250</v>
      </c>
      <c r="BM788" s="231" t="s">
        <v>1343</v>
      </c>
    </row>
    <row r="789" s="13" customFormat="1">
      <c r="A789" s="13"/>
      <c r="B789" s="233"/>
      <c r="C789" s="234"/>
      <c r="D789" s="235" t="s">
        <v>172</v>
      </c>
      <c r="E789" s="234"/>
      <c r="F789" s="237" t="s">
        <v>1344</v>
      </c>
      <c r="G789" s="234"/>
      <c r="H789" s="238">
        <v>320.06900000000002</v>
      </c>
      <c r="I789" s="239"/>
      <c r="J789" s="234"/>
      <c r="K789" s="234"/>
      <c r="L789" s="240"/>
      <c r="M789" s="241"/>
      <c r="N789" s="242"/>
      <c r="O789" s="242"/>
      <c r="P789" s="242"/>
      <c r="Q789" s="242"/>
      <c r="R789" s="242"/>
      <c r="S789" s="242"/>
      <c r="T789" s="24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44" t="s">
        <v>172</v>
      </c>
      <c r="AU789" s="244" t="s">
        <v>87</v>
      </c>
      <c r="AV789" s="13" t="s">
        <v>87</v>
      </c>
      <c r="AW789" s="13" t="s">
        <v>4</v>
      </c>
      <c r="AX789" s="13" t="s">
        <v>85</v>
      </c>
      <c r="AY789" s="244" t="s">
        <v>156</v>
      </c>
    </row>
    <row r="790" s="2" customFormat="1" ht="49.05" customHeight="1">
      <c r="A790" s="38"/>
      <c r="B790" s="39"/>
      <c r="C790" s="219" t="s">
        <v>1345</v>
      </c>
      <c r="D790" s="219" t="s">
        <v>158</v>
      </c>
      <c r="E790" s="220" t="s">
        <v>1346</v>
      </c>
      <c r="F790" s="221" t="s">
        <v>1347</v>
      </c>
      <c r="G790" s="222" t="s">
        <v>485</v>
      </c>
      <c r="H790" s="223">
        <v>72.599999999999994</v>
      </c>
      <c r="I790" s="224"/>
      <c r="J790" s="225">
        <f>ROUND(I790*H790,2)</f>
        <v>0</v>
      </c>
      <c r="K790" s="226"/>
      <c r="L790" s="44"/>
      <c r="M790" s="227" t="s">
        <v>1</v>
      </c>
      <c r="N790" s="228" t="s">
        <v>42</v>
      </c>
      <c r="O790" s="91"/>
      <c r="P790" s="229">
        <f>O790*H790</f>
        <v>0</v>
      </c>
      <c r="Q790" s="229">
        <v>3.0000000000000001E-05</v>
      </c>
      <c r="R790" s="229">
        <f>Q790*H790</f>
        <v>0.0021779999999999998</v>
      </c>
      <c r="S790" s="229">
        <v>0</v>
      </c>
      <c r="T790" s="230">
        <f>S790*H790</f>
        <v>0</v>
      </c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R790" s="231" t="s">
        <v>250</v>
      </c>
      <c r="AT790" s="231" t="s">
        <v>158</v>
      </c>
      <c r="AU790" s="231" t="s">
        <v>87</v>
      </c>
      <c r="AY790" s="17" t="s">
        <v>156</v>
      </c>
      <c r="BE790" s="232">
        <f>IF(N790="základní",J790,0)</f>
        <v>0</v>
      </c>
      <c r="BF790" s="232">
        <f>IF(N790="snížená",J790,0)</f>
        <v>0</v>
      </c>
      <c r="BG790" s="232">
        <f>IF(N790="zákl. přenesená",J790,0)</f>
        <v>0</v>
      </c>
      <c r="BH790" s="232">
        <f>IF(N790="sníž. přenesená",J790,0)</f>
        <v>0</v>
      </c>
      <c r="BI790" s="232">
        <f>IF(N790="nulová",J790,0)</f>
        <v>0</v>
      </c>
      <c r="BJ790" s="17" t="s">
        <v>85</v>
      </c>
      <c r="BK790" s="232">
        <f>ROUND(I790*H790,2)</f>
        <v>0</v>
      </c>
      <c r="BL790" s="17" t="s">
        <v>250</v>
      </c>
      <c r="BM790" s="231" t="s">
        <v>1348</v>
      </c>
    </row>
    <row r="791" s="13" customFormat="1">
      <c r="A791" s="13"/>
      <c r="B791" s="233"/>
      <c r="C791" s="234"/>
      <c r="D791" s="235" t="s">
        <v>172</v>
      </c>
      <c r="E791" s="236" t="s">
        <v>1</v>
      </c>
      <c r="F791" s="237" t="s">
        <v>1349</v>
      </c>
      <c r="G791" s="234"/>
      <c r="H791" s="238">
        <v>72.599999999999994</v>
      </c>
      <c r="I791" s="239"/>
      <c r="J791" s="234"/>
      <c r="K791" s="234"/>
      <c r="L791" s="240"/>
      <c r="M791" s="241"/>
      <c r="N791" s="242"/>
      <c r="O791" s="242"/>
      <c r="P791" s="242"/>
      <c r="Q791" s="242"/>
      <c r="R791" s="242"/>
      <c r="S791" s="242"/>
      <c r="T791" s="24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4" t="s">
        <v>172</v>
      </c>
      <c r="AU791" s="244" t="s">
        <v>87</v>
      </c>
      <c r="AV791" s="13" t="s">
        <v>87</v>
      </c>
      <c r="AW791" s="13" t="s">
        <v>34</v>
      </c>
      <c r="AX791" s="13" t="s">
        <v>77</v>
      </c>
      <c r="AY791" s="244" t="s">
        <v>156</v>
      </c>
    </row>
    <row r="792" s="2" customFormat="1" ht="16.5" customHeight="1">
      <c r="A792" s="38"/>
      <c r="B792" s="39"/>
      <c r="C792" s="255" t="s">
        <v>1350</v>
      </c>
      <c r="D792" s="255" t="s">
        <v>332</v>
      </c>
      <c r="E792" s="256" t="s">
        <v>1351</v>
      </c>
      <c r="F792" s="257" t="s">
        <v>1352</v>
      </c>
      <c r="G792" s="258" t="s">
        <v>485</v>
      </c>
      <c r="H792" s="259">
        <v>78.408000000000001</v>
      </c>
      <c r="I792" s="260"/>
      <c r="J792" s="261">
        <f>ROUND(I792*H792,2)</f>
        <v>0</v>
      </c>
      <c r="K792" s="262"/>
      <c r="L792" s="263"/>
      <c r="M792" s="264" t="s">
        <v>1</v>
      </c>
      <c r="N792" s="265" t="s">
        <v>42</v>
      </c>
      <c r="O792" s="91"/>
      <c r="P792" s="229">
        <f>O792*H792</f>
        <v>0</v>
      </c>
      <c r="Q792" s="229">
        <v>0.00020000000000000001</v>
      </c>
      <c r="R792" s="229">
        <f>Q792*H792</f>
        <v>0.0156816</v>
      </c>
      <c r="S792" s="229">
        <v>0</v>
      </c>
      <c r="T792" s="230">
        <f>S792*H792</f>
        <v>0</v>
      </c>
      <c r="U792" s="38"/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  <c r="AR792" s="231" t="s">
        <v>326</v>
      </c>
      <c r="AT792" s="231" t="s">
        <v>332</v>
      </c>
      <c r="AU792" s="231" t="s">
        <v>87</v>
      </c>
      <c r="AY792" s="17" t="s">
        <v>156</v>
      </c>
      <c r="BE792" s="232">
        <f>IF(N792="základní",J792,0)</f>
        <v>0</v>
      </c>
      <c r="BF792" s="232">
        <f>IF(N792="snížená",J792,0)</f>
        <v>0</v>
      </c>
      <c r="BG792" s="232">
        <f>IF(N792="zákl. přenesená",J792,0)</f>
        <v>0</v>
      </c>
      <c r="BH792" s="232">
        <f>IF(N792="sníž. přenesená",J792,0)</f>
        <v>0</v>
      </c>
      <c r="BI792" s="232">
        <f>IF(N792="nulová",J792,0)</f>
        <v>0</v>
      </c>
      <c r="BJ792" s="17" t="s">
        <v>85</v>
      </c>
      <c r="BK792" s="232">
        <f>ROUND(I792*H792,2)</f>
        <v>0</v>
      </c>
      <c r="BL792" s="17" t="s">
        <v>250</v>
      </c>
      <c r="BM792" s="231" t="s">
        <v>1353</v>
      </c>
    </row>
    <row r="793" s="13" customFormat="1">
      <c r="A793" s="13"/>
      <c r="B793" s="233"/>
      <c r="C793" s="234"/>
      <c r="D793" s="235" t="s">
        <v>172</v>
      </c>
      <c r="E793" s="234"/>
      <c r="F793" s="237" t="s">
        <v>1354</v>
      </c>
      <c r="G793" s="234"/>
      <c r="H793" s="238">
        <v>78.408000000000001</v>
      </c>
      <c r="I793" s="239"/>
      <c r="J793" s="234"/>
      <c r="K793" s="234"/>
      <c r="L793" s="240"/>
      <c r="M793" s="241"/>
      <c r="N793" s="242"/>
      <c r="O793" s="242"/>
      <c r="P793" s="242"/>
      <c r="Q793" s="242"/>
      <c r="R793" s="242"/>
      <c r="S793" s="242"/>
      <c r="T793" s="24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4" t="s">
        <v>172</v>
      </c>
      <c r="AU793" s="244" t="s">
        <v>87</v>
      </c>
      <c r="AV793" s="13" t="s">
        <v>87</v>
      </c>
      <c r="AW793" s="13" t="s">
        <v>4</v>
      </c>
      <c r="AX793" s="13" t="s">
        <v>85</v>
      </c>
      <c r="AY793" s="244" t="s">
        <v>156</v>
      </c>
    </row>
    <row r="794" s="2" customFormat="1" ht="24.15" customHeight="1">
      <c r="A794" s="38"/>
      <c r="B794" s="39"/>
      <c r="C794" s="219" t="s">
        <v>1355</v>
      </c>
      <c r="D794" s="219" t="s">
        <v>158</v>
      </c>
      <c r="E794" s="220" t="s">
        <v>1356</v>
      </c>
      <c r="F794" s="221" t="s">
        <v>1357</v>
      </c>
      <c r="G794" s="222" t="s">
        <v>170</v>
      </c>
      <c r="H794" s="223">
        <v>296.36000000000001</v>
      </c>
      <c r="I794" s="224"/>
      <c r="J794" s="225">
        <f>ROUND(I794*H794,2)</f>
        <v>0</v>
      </c>
      <c r="K794" s="226"/>
      <c r="L794" s="44"/>
      <c r="M794" s="227" t="s">
        <v>1</v>
      </c>
      <c r="N794" s="228" t="s">
        <v>42</v>
      </c>
      <c r="O794" s="91"/>
      <c r="P794" s="229">
        <f>O794*H794</f>
        <v>0</v>
      </c>
      <c r="Q794" s="229">
        <v>0</v>
      </c>
      <c r="R794" s="229">
        <f>Q794*H794</f>
        <v>0</v>
      </c>
      <c r="S794" s="229">
        <v>0</v>
      </c>
      <c r="T794" s="230">
        <f>S794*H794</f>
        <v>0</v>
      </c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R794" s="231" t="s">
        <v>250</v>
      </c>
      <c r="AT794" s="231" t="s">
        <v>158</v>
      </c>
      <c r="AU794" s="231" t="s">
        <v>87</v>
      </c>
      <c r="AY794" s="17" t="s">
        <v>156</v>
      </c>
      <c r="BE794" s="232">
        <f>IF(N794="základní",J794,0)</f>
        <v>0</v>
      </c>
      <c r="BF794" s="232">
        <f>IF(N794="snížená",J794,0)</f>
        <v>0</v>
      </c>
      <c r="BG794" s="232">
        <f>IF(N794="zákl. přenesená",J794,0)</f>
        <v>0</v>
      </c>
      <c r="BH794" s="232">
        <f>IF(N794="sníž. přenesená",J794,0)</f>
        <v>0</v>
      </c>
      <c r="BI794" s="232">
        <f>IF(N794="nulová",J794,0)</f>
        <v>0</v>
      </c>
      <c r="BJ794" s="17" t="s">
        <v>85</v>
      </c>
      <c r="BK794" s="232">
        <f>ROUND(I794*H794,2)</f>
        <v>0</v>
      </c>
      <c r="BL794" s="17" t="s">
        <v>250</v>
      </c>
      <c r="BM794" s="231" t="s">
        <v>1358</v>
      </c>
    </row>
    <row r="795" s="13" customFormat="1">
      <c r="A795" s="13"/>
      <c r="B795" s="233"/>
      <c r="C795" s="234"/>
      <c r="D795" s="235" t="s">
        <v>172</v>
      </c>
      <c r="E795" s="236" t="s">
        <v>1</v>
      </c>
      <c r="F795" s="237" t="s">
        <v>996</v>
      </c>
      <c r="G795" s="234"/>
      <c r="H795" s="238">
        <v>296.36000000000001</v>
      </c>
      <c r="I795" s="239"/>
      <c r="J795" s="234"/>
      <c r="K795" s="234"/>
      <c r="L795" s="240"/>
      <c r="M795" s="241"/>
      <c r="N795" s="242"/>
      <c r="O795" s="242"/>
      <c r="P795" s="242"/>
      <c r="Q795" s="242"/>
      <c r="R795" s="242"/>
      <c r="S795" s="242"/>
      <c r="T795" s="24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4" t="s">
        <v>172</v>
      </c>
      <c r="AU795" s="244" t="s">
        <v>87</v>
      </c>
      <c r="AV795" s="13" t="s">
        <v>87</v>
      </c>
      <c r="AW795" s="13" t="s">
        <v>34</v>
      </c>
      <c r="AX795" s="13" t="s">
        <v>77</v>
      </c>
      <c r="AY795" s="244" t="s">
        <v>156</v>
      </c>
    </row>
    <row r="796" s="2" customFormat="1" ht="44.25" customHeight="1">
      <c r="A796" s="38"/>
      <c r="B796" s="39"/>
      <c r="C796" s="255" t="s">
        <v>1359</v>
      </c>
      <c r="D796" s="255" t="s">
        <v>332</v>
      </c>
      <c r="E796" s="256" t="s">
        <v>1360</v>
      </c>
      <c r="F796" s="257" t="s">
        <v>1361</v>
      </c>
      <c r="G796" s="258" t="s">
        <v>485</v>
      </c>
      <c r="H796" s="259">
        <v>320.06900000000002</v>
      </c>
      <c r="I796" s="260"/>
      <c r="J796" s="261">
        <f>ROUND(I796*H796,2)</f>
        <v>0</v>
      </c>
      <c r="K796" s="262"/>
      <c r="L796" s="263"/>
      <c r="M796" s="264" t="s">
        <v>1</v>
      </c>
      <c r="N796" s="265" t="s">
        <v>42</v>
      </c>
      <c r="O796" s="91"/>
      <c r="P796" s="229">
        <f>O796*H796</f>
        <v>0</v>
      </c>
      <c r="Q796" s="229">
        <v>0.00040000000000000002</v>
      </c>
      <c r="R796" s="229">
        <f>Q796*H796</f>
        <v>0.12802760000000002</v>
      </c>
      <c r="S796" s="229">
        <v>0</v>
      </c>
      <c r="T796" s="230">
        <f>S796*H796</f>
        <v>0</v>
      </c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R796" s="231" t="s">
        <v>326</v>
      </c>
      <c r="AT796" s="231" t="s">
        <v>332</v>
      </c>
      <c r="AU796" s="231" t="s">
        <v>87</v>
      </c>
      <c r="AY796" s="17" t="s">
        <v>156</v>
      </c>
      <c r="BE796" s="232">
        <f>IF(N796="základní",J796,0)</f>
        <v>0</v>
      </c>
      <c r="BF796" s="232">
        <f>IF(N796="snížená",J796,0)</f>
        <v>0</v>
      </c>
      <c r="BG796" s="232">
        <f>IF(N796="zákl. přenesená",J796,0)</f>
        <v>0</v>
      </c>
      <c r="BH796" s="232">
        <f>IF(N796="sníž. přenesená",J796,0)</f>
        <v>0</v>
      </c>
      <c r="BI796" s="232">
        <f>IF(N796="nulová",J796,0)</f>
        <v>0</v>
      </c>
      <c r="BJ796" s="17" t="s">
        <v>85</v>
      </c>
      <c r="BK796" s="232">
        <f>ROUND(I796*H796,2)</f>
        <v>0</v>
      </c>
      <c r="BL796" s="17" t="s">
        <v>250</v>
      </c>
      <c r="BM796" s="231" t="s">
        <v>1362</v>
      </c>
    </row>
    <row r="797" s="13" customFormat="1">
      <c r="A797" s="13"/>
      <c r="B797" s="233"/>
      <c r="C797" s="234"/>
      <c r="D797" s="235" t="s">
        <v>172</v>
      </c>
      <c r="E797" s="234"/>
      <c r="F797" s="237" t="s">
        <v>1344</v>
      </c>
      <c r="G797" s="234"/>
      <c r="H797" s="238">
        <v>320.06900000000002</v>
      </c>
      <c r="I797" s="239"/>
      <c r="J797" s="234"/>
      <c r="K797" s="234"/>
      <c r="L797" s="240"/>
      <c r="M797" s="241"/>
      <c r="N797" s="242"/>
      <c r="O797" s="242"/>
      <c r="P797" s="242"/>
      <c r="Q797" s="242"/>
      <c r="R797" s="242"/>
      <c r="S797" s="242"/>
      <c r="T797" s="24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44" t="s">
        <v>172</v>
      </c>
      <c r="AU797" s="244" t="s">
        <v>87</v>
      </c>
      <c r="AV797" s="13" t="s">
        <v>87</v>
      </c>
      <c r="AW797" s="13" t="s">
        <v>4</v>
      </c>
      <c r="AX797" s="13" t="s">
        <v>85</v>
      </c>
      <c r="AY797" s="244" t="s">
        <v>156</v>
      </c>
    </row>
    <row r="798" s="2" customFormat="1" ht="24.15" customHeight="1">
      <c r="A798" s="38"/>
      <c r="B798" s="39"/>
      <c r="C798" s="219" t="s">
        <v>1363</v>
      </c>
      <c r="D798" s="219" t="s">
        <v>158</v>
      </c>
      <c r="E798" s="220" t="s">
        <v>1364</v>
      </c>
      <c r="F798" s="221" t="s">
        <v>1365</v>
      </c>
      <c r="G798" s="222" t="s">
        <v>170</v>
      </c>
      <c r="H798" s="223">
        <v>296.36000000000001</v>
      </c>
      <c r="I798" s="224"/>
      <c r="J798" s="225">
        <f>ROUND(I798*H798,2)</f>
        <v>0</v>
      </c>
      <c r="K798" s="226"/>
      <c r="L798" s="44"/>
      <c r="M798" s="227" t="s">
        <v>1</v>
      </c>
      <c r="N798" s="228" t="s">
        <v>42</v>
      </c>
      <c r="O798" s="91"/>
      <c r="P798" s="229">
        <f>O798*H798</f>
        <v>0</v>
      </c>
      <c r="Q798" s="229">
        <v>0.00016000000000000001</v>
      </c>
      <c r="R798" s="229">
        <f>Q798*H798</f>
        <v>0.047417600000000004</v>
      </c>
      <c r="S798" s="229">
        <v>0</v>
      </c>
      <c r="T798" s="230">
        <f>S798*H798</f>
        <v>0</v>
      </c>
      <c r="U798" s="38"/>
      <c r="V798" s="38"/>
      <c r="W798" s="38"/>
      <c r="X798" s="38"/>
      <c r="Y798" s="38"/>
      <c r="Z798" s="38"/>
      <c r="AA798" s="38"/>
      <c r="AB798" s="38"/>
      <c r="AC798" s="38"/>
      <c r="AD798" s="38"/>
      <c r="AE798" s="38"/>
      <c r="AR798" s="231" t="s">
        <v>250</v>
      </c>
      <c r="AT798" s="231" t="s">
        <v>158</v>
      </c>
      <c r="AU798" s="231" t="s">
        <v>87</v>
      </c>
      <c r="AY798" s="17" t="s">
        <v>156</v>
      </c>
      <c r="BE798" s="232">
        <f>IF(N798="základní",J798,0)</f>
        <v>0</v>
      </c>
      <c r="BF798" s="232">
        <f>IF(N798="snížená",J798,0)</f>
        <v>0</v>
      </c>
      <c r="BG798" s="232">
        <f>IF(N798="zákl. přenesená",J798,0)</f>
        <v>0</v>
      </c>
      <c r="BH798" s="232">
        <f>IF(N798="sníž. přenesená",J798,0)</f>
        <v>0</v>
      </c>
      <c r="BI798" s="232">
        <f>IF(N798="nulová",J798,0)</f>
        <v>0</v>
      </c>
      <c r="BJ798" s="17" t="s">
        <v>85</v>
      </c>
      <c r="BK798" s="232">
        <f>ROUND(I798*H798,2)</f>
        <v>0</v>
      </c>
      <c r="BL798" s="17" t="s">
        <v>250</v>
      </c>
      <c r="BM798" s="231" t="s">
        <v>1366</v>
      </c>
    </row>
    <row r="799" s="13" customFormat="1">
      <c r="A799" s="13"/>
      <c r="B799" s="233"/>
      <c r="C799" s="234"/>
      <c r="D799" s="235" t="s">
        <v>172</v>
      </c>
      <c r="E799" s="236" t="s">
        <v>1</v>
      </c>
      <c r="F799" s="237" t="s">
        <v>996</v>
      </c>
      <c r="G799" s="234"/>
      <c r="H799" s="238">
        <v>296.36000000000001</v>
      </c>
      <c r="I799" s="239"/>
      <c r="J799" s="234"/>
      <c r="K799" s="234"/>
      <c r="L799" s="240"/>
      <c r="M799" s="241"/>
      <c r="N799" s="242"/>
      <c r="O799" s="242"/>
      <c r="P799" s="242"/>
      <c r="Q799" s="242"/>
      <c r="R799" s="242"/>
      <c r="S799" s="242"/>
      <c r="T799" s="24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44" t="s">
        <v>172</v>
      </c>
      <c r="AU799" s="244" t="s">
        <v>87</v>
      </c>
      <c r="AV799" s="13" t="s">
        <v>87</v>
      </c>
      <c r="AW799" s="13" t="s">
        <v>34</v>
      </c>
      <c r="AX799" s="13" t="s">
        <v>77</v>
      </c>
      <c r="AY799" s="244" t="s">
        <v>156</v>
      </c>
    </row>
    <row r="800" s="2" customFormat="1" ht="37.8" customHeight="1">
      <c r="A800" s="38"/>
      <c r="B800" s="39"/>
      <c r="C800" s="219" t="s">
        <v>1367</v>
      </c>
      <c r="D800" s="219" t="s">
        <v>158</v>
      </c>
      <c r="E800" s="220" t="s">
        <v>1368</v>
      </c>
      <c r="F800" s="221" t="s">
        <v>1369</v>
      </c>
      <c r="G800" s="222" t="s">
        <v>170</v>
      </c>
      <c r="H800" s="223">
        <v>296.36000000000001</v>
      </c>
      <c r="I800" s="224"/>
      <c r="J800" s="225">
        <f>ROUND(I800*H800,2)</f>
        <v>0</v>
      </c>
      <c r="K800" s="226"/>
      <c r="L800" s="44"/>
      <c r="M800" s="227" t="s">
        <v>1</v>
      </c>
      <c r="N800" s="228" t="s">
        <v>42</v>
      </c>
      <c r="O800" s="91"/>
      <c r="P800" s="229">
        <f>O800*H800</f>
        <v>0</v>
      </c>
      <c r="Q800" s="229">
        <v>0.00014999999999999999</v>
      </c>
      <c r="R800" s="229">
        <f>Q800*H800</f>
        <v>0.044454</v>
      </c>
      <c r="S800" s="229">
        <v>0</v>
      </c>
      <c r="T800" s="230">
        <f>S800*H800</f>
        <v>0</v>
      </c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R800" s="231" t="s">
        <v>250</v>
      </c>
      <c r="AT800" s="231" t="s">
        <v>158</v>
      </c>
      <c r="AU800" s="231" t="s">
        <v>87</v>
      </c>
      <c r="AY800" s="17" t="s">
        <v>156</v>
      </c>
      <c r="BE800" s="232">
        <f>IF(N800="základní",J800,0)</f>
        <v>0</v>
      </c>
      <c r="BF800" s="232">
        <f>IF(N800="snížená",J800,0)</f>
        <v>0</v>
      </c>
      <c r="BG800" s="232">
        <f>IF(N800="zákl. přenesená",J800,0)</f>
        <v>0</v>
      </c>
      <c r="BH800" s="232">
        <f>IF(N800="sníž. přenesená",J800,0)</f>
        <v>0</v>
      </c>
      <c r="BI800" s="232">
        <f>IF(N800="nulová",J800,0)</f>
        <v>0</v>
      </c>
      <c r="BJ800" s="17" t="s">
        <v>85</v>
      </c>
      <c r="BK800" s="232">
        <f>ROUND(I800*H800,2)</f>
        <v>0</v>
      </c>
      <c r="BL800" s="17" t="s">
        <v>250</v>
      </c>
      <c r="BM800" s="231" t="s">
        <v>1370</v>
      </c>
    </row>
    <row r="801" s="13" customFormat="1">
      <c r="A801" s="13"/>
      <c r="B801" s="233"/>
      <c r="C801" s="234"/>
      <c r="D801" s="235" t="s">
        <v>172</v>
      </c>
      <c r="E801" s="236" t="s">
        <v>1</v>
      </c>
      <c r="F801" s="237" t="s">
        <v>996</v>
      </c>
      <c r="G801" s="234"/>
      <c r="H801" s="238">
        <v>296.36000000000001</v>
      </c>
      <c r="I801" s="239"/>
      <c r="J801" s="234"/>
      <c r="K801" s="234"/>
      <c r="L801" s="240"/>
      <c r="M801" s="241"/>
      <c r="N801" s="242"/>
      <c r="O801" s="242"/>
      <c r="P801" s="242"/>
      <c r="Q801" s="242"/>
      <c r="R801" s="242"/>
      <c r="S801" s="242"/>
      <c r="T801" s="24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4" t="s">
        <v>172</v>
      </c>
      <c r="AU801" s="244" t="s">
        <v>87</v>
      </c>
      <c r="AV801" s="13" t="s">
        <v>87</v>
      </c>
      <c r="AW801" s="13" t="s">
        <v>34</v>
      </c>
      <c r="AX801" s="13" t="s">
        <v>77</v>
      </c>
      <c r="AY801" s="244" t="s">
        <v>156</v>
      </c>
    </row>
    <row r="802" s="2" customFormat="1" ht="33" customHeight="1">
      <c r="A802" s="38"/>
      <c r="B802" s="39"/>
      <c r="C802" s="219" t="s">
        <v>1371</v>
      </c>
      <c r="D802" s="219" t="s">
        <v>158</v>
      </c>
      <c r="E802" s="220" t="s">
        <v>1372</v>
      </c>
      <c r="F802" s="221" t="s">
        <v>1373</v>
      </c>
      <c r="G802" s="222" t="s">
        <v>170</v>
      </c>
      <c r="H802" s="223">
        <v>296.36000000000001</v>
      </c>
      <c r="I802" s="224"/>
      <c r="J802" s="225">
        <f>ROUND(I802*H802,2)</f>
        <v>0</v>
      </c>
      <c r="K802" s="226"/>
      <c r="L802" s="44"/>
      <c r="M802" s="227" t="s">
        <v>1</v>
      </c>
      <c r="N802" s="228" t="s">
        <v>42</v>
      </c>
      <c r="O802" s="91"/>
      <c r="P802" s="229">
        <f>O802*H802</f>
        <v>0</v>
      </c>
      <c r="Q802" s="229">
        <v>1.0000000000000001E-05</v>
      </c>
      <c r="R802" s="229">
        <f>Q802*H802</f>
        <v>0.0029636000000000003</v>
      </c>
      <c r="S802" s="229">
        <v>0</v>
      </c>
      <c r="T802" s="230">
        <f>S802*H802</f>
        <v>0</v>
      </c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R802" s="231" t="s">
        <v>250</v>
      </c>
      <c r="AT802" s="231" t="s">
        <v>158</v>
      </c>
      <c r="AU802" s="231" t="s">
        <v>87</v>
      </c>
      <c r="AY802" s="17" t="s">
        <v>156</v>
      </c>
      <c r="BE802" s="232">
        <f>IF(N802="základní",J802,0)</f>
        <v>0</v>
      </c>
      <c r="BF802" s="232">
        <f>IF(N802="snížená",J802,0)</f>
        <v>0</v>
      </c>
      <c r="BG802" s="232">
        <f>IF(N802="zákl. přenesená",J802,0)</f>
        <v>0</v>
      </c>
      <c r="BH802" s="232">
        <f>IF(N802="sníž. přenesená",J802,0)</f>
        <v>0</v>
      </c>
      <c r="BI802" s="232">
        <f>IF(N802="nulová",J802,0)</f>
        <v>0</v>
      </c>
      <c r="BJ802" s="17" t="s">
        <v>85</v>
      </c>
      <c r="BK802" s="232">
        <f>ROUND(I802*H802,2)</f>
        <v>0</v>
      </c>
      <c r="BL802" s="17" t="s">
        <v>250</v>
      </c>
      <c r="BM802" s="231" t="s">
        <v>1374</v>
      </c>
    </row>
    <row r="803" s="13" customFormat="1">
      <c r="A803" s="13"/>
      <c r="B803" s="233"/>
      <c r="C803" s="234"/>
      <c r="D803" s="235" t="s">
        <v>172</v>
      </c>
      <c r="E803" s="236" t="s">
        <v>1</v>
      </c>
      <c r="F803" s="237" t="s">
        <v>996</v>
      </c>
      <c r="G803" s="234"/>
      <c r="H803" s="238">
        <v>296.36000000000001</v>
      </c>
      <c r="I803" s="239"/>
      <c r="J803" s="234"/>
      <c r="K803" s="234"/>
      <c r="L803" s="240"/>
      <c r="M803" s="241"/>
      <c r="N803" s="242"/>
      <c r="O803" s="242"/>
      <c r="P803" s="242"/>
      <c r="Q803" s="242"/>
      <c r="R803" s="242"/>
      <c r="S803" s="242"/>
      <c r="T803" s="24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44" t="s">
        <v>172</v>
      </c>
      <c r="AU803" s="244" t="s">
        <v>87</v>
      </c>
      <c r="AV803" s="13" t="s">
        <v>87</v>
      </c>
      <c r="AW803" s="13" t="s">
        <v>34</v>
      </c>
      <c r="AX803" s="13" t="s">
        <v>77</v>
      </c>
      <c r="AY803" s="244" t="s">
        <v>156</v>
      </c>
    </row>
    <row r="804" s="2" customFormat="1" ht="49.05" customHeight="1">
      <c r="A804" s="38"/>
      <c r="B804" s="39"/>
      <c r="C804" s="219" t="s">
        <v>1375</v>
      </c>
      <c r="D804" s="219" t="s">
        <v>158</v>
      </c>
      <c r="E804" s="220" t="s">
        <v>1376</v>
      </c>
      <c r="F804" s="221" t="s">
        <v>1377</v>
      </c>
      <c r="G804" s="222" t="s">
        <v>216</v>
      </c>
      <c r="H804" s="223">
        <v>7.4770000000000003</v>
      </c>
      <c r="I804" s="224"/>
      <c r="J804" s="225">
        <f>ROUND(I804*H804,2)</f>
        <v>0</v>
      </c>
      <c r="K804" s="226"/>
      <c r="L804" s="44"/>
      <c r="M804" s="227" t="s">
        <v>1</v>
      </c>
      <c r="N804" s="228" t="s">
        <v>42</v>
      </c>
      <c r="O804" s="91"/>
      <c r="P804" s="229">
        <f>O804*H804</f>
        <v>0</v>
      </c>
      <c r="Q804" s="229">
        <v>0</v>
      </c>
      <c r="R804" s="229">
        <f>Q804*H804</f>
        <v>0</v>
      </c>
      <c r="S804" s="229">
        <v>0</v>
      </c>
      <c r="T804" s="230">
        <f>S804*H804</f>
        <v>0</v>
      </c>
      <c r="U804" s="38"/>
      <c r="V804" s="38"/>
      <c r="W804" s="38"/>
      <c r="X804" s="38"/>
      <c r="Y804" s="38"/>
      <c r="Z804" s="38"/>
      <c r="AA804" s="38"/>
      <c r="AB804" s="38"/>
      <c r="AC804" s="38"/>
      <c r="AD804" s="38"/>
      <c r="AE804" s="38"/>
      <c r="AR804" s="231" t="s">
        <v>250</v>
      </c>
      <c r="AT804" s="231" t="s">
        <v>158</v>
      </c>
      <c r="AU804" s="231" t="s">
        <v>87</v>
      </c>
      <c r="AY804" s="17" t="s">
        <v>156</v>
      </c>
      <c r="BE804" s="232">
        <f>IF(N804="základní",J804,0)</f>
        <v>0</v>
      </c>
      <c r="BF804" s="232">
        <f>IF(N804="snížená",J804,0)</f>
        <v>0</v>
      </c>
      <c r="BG804" s="232">
        <f>IF(N804="zákl. přenesená",J804,0)</f>
        <v>0</v>
      </c>
      <c r="BH804" s="232">
        <f>IF(N804="sníž. přenesená",J804,0)</f>
        <v>0</v>
      </c>
      <c r="BI804" s="232">
        <f>IF(N804="nulová",J804,0)</f>
        <v>0</v>
      </c>
      <c r="BJ804" s="17" t="s">
        <v>85</v>
      </c>
      <c r="BK804" s="232">
        <f>ROUND(I804*H804,2)</f>
        <v>0</v>
      </c>
      <c r="BL804" s="17" t="s">
        <v>250</v>
      </c>
      <c r="BM804" s="231" t="s">
        <v>1378</v>
      </c>
    </row>
    <row r="805" s="12" customFormat="1" ht="22.8" customHeight="1">
      <c r="A805" s="12"/>
      <c r="B805" s="203"/>
      <c r="C805" s="204"/>
      <c r="D805" s="205" t="s">
        <v>76</v>
      </c>
      <c r="E805" s="217" t="s">
        <v>1379</v>
      </c>
      <c r="F805" s="217" t="s">
        <v>1380</v>
      </c>
      <c r="G805" s="204"/>
      <c r="H805" s="204"/>
      <c r="I805" s="207"/>
      <c r="J805" s="218">
        <f>BK805</f>
        <v>0</v>
      </c>
      <c r="K805" s="204"/>
      <c r="L805" s="209"/>
      <c r="M805" s="210"/>
      <c r="N805" s="211"/>
      <c r="O805" s="211"/>
      <c r="P805" s="212">
        <f>SUM(P806:P820)</f>
        <v>0</v>
      </c>
      <c r="Q805" s="211"/>
      <c r="R805" s="212">
        <f>SUM(R806:R820)</f>
        <v>0.37143887000000003</v>
      </c>
      <c r="S805" s="211"/>
      <c r="T805" s="213">
        <f>SUM(T806:T820)</f>
        <v>0</v>
      </c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R805" s="214" t="s">
        <v>87</v>
      </c>
      <c r="AT805" s="215" t="s">
        <v>76</v>
      </c>
      <c r="AU805" s="215" t="s">
        <v>85</v>
      </c>
      <c r="AY805" s="214" t="s">
        <v>156</v>
      </c>
      <c r="BK805" s="216">
        <f>SUM(BK806:BK820)</f>
        <v>0</v>
      </c>
    </row>
    <row r="806" s="2" customFormat="1" ht="24.15" customHeight="1">
      <c r="A806" s="38"/>
      <c r="B806" s="39"/>
      <c r="C806" s="219" t="s">
        <v>1381</v>
      </c>
      <c r="D806" s="219" t="s">
        <v>158</v>
      </c>
      <c r="E806" s="220" t="s">
        <v>1382</v>
      </c>
      <c r="F806" s="221" t="s">
        <v>1383</v>
      </c>
      <c r="G806" s="222" t="s">
        <v>170</v>
      </c>
      <c r="H806" s="223">
        <v>108.3</v>
      </c>
      <c r="I806" s="224"/>
      <c r="J806" s="225">
        <f>ROUND(I806*H806,2)</f>
        <v>0</v>
      </c>
      <c r="K806" s="226"/>
      <c r="L806" s="44"/>
      <c r="M806" s="227" t="s">
        <v>1</v>
      </c>
      <c r="N806" s="228" t="s">
        <v>42</v>
      </c>
      <c r="O806" s="91"/>
      <c r="P806" s="229">
        <f>O806*H806</f>
        <v>0</v>
      </c>
      <c r="Q806" s="229">
        <v>0</v>
      </c>
      <c r="R806" s="229">
        <f>Q806*H806</f>
        <v>0</v>
      </c>
      <c r="S806" s="229">
        <v>0</v>
      </c>
      <c r="T806" s="230">
        <f>S806*H806</f>
        <v>0</v>
      </c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R806" s="231" t="s">
        <v>250</v>
      </c>
      <c r="AT806" s="231" t="s">
        <v>158</v>
      </c>
      <c r="AU806" s="231" t="s">
        <v>87</v>
      </c>
      <c r="AY806" s="17" t="s">
        <v>156</v>
      </c>
      <c r="BE806" s="232">
        <f>IF(N806="základní",J806,0)</f>
        <v>0</v>
      </c>
      <c r="BF806" s="232">
        <f>IF(N806="snížená",J806,0)</f>
        <v>0</v>
      </c>
      <c r="BG806" s="232">
        <f>IF(N806="zákl. přenesená",J806,0)</f>
        <v>0</v>
      </c>
      <c r="BH806" s="232">
        <f>IF(N806="sníž. přenesená",J806,0)</f>
        <v>0</v>
      </c>
      <c r="BI806" s="232">
        <f>IF(N806="nulová",J806,0)</f>
        <v>0</v>
      </c>
      <c r="BJ806" s="17" t="s">
        <v>85</v>
      </c>
      <c r="BK806" s="232">
        <f>ROUND(I806*H806,2)</f>
        <v>0</v>
      </c>
      <c r="BL806" s="17" t="s">
        <v>250</v>
      </c>
      <c r="BM806" s="231" t="s">
        <v>1384</v>
      </c>
    </row>
    <row r="807" s="13" customFormat="1">
      <c r="A807" s="13"/>
      <c r="B807" s="233"/>
      <c r="C807" s="234"/>
      <c r="D807" s="235" t="s">
        <v>172</v>
      </c>
      <c r="E807" s="236" t="s">
        <v>1</v>
      </c>
      <c r="F807" s="237" t="s">
        <v>1385</v>
      </c>
      <c r="G807" s="234"/>
      <c r="H807" s="238">
        <v>108.3</v>
      </c>
      <c r="I807" s="239"/>
      <c r="J807" s="234"/>
      <c r="K807" s="234"/>
      <c r="L807" s="240"/>
      <c r="M807" s="241"/>
      <c r="N807" s="242"/>
      <c r="O807" s="242"/>
      <c r="P807" s="242"/>
      <c r="Q807" s="242"/>
      <c r="R807" s="242"/>
      <c r="S807" s="242"/>
      <c r="T807" s="24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44" t="s">
        <v>172</v>
      </c>
      <c r="AU807" s="244" t="s">
        <v>87</v>
      </c>
      <c r="AV807" s="13" t="s">
        <v>87</v>
      </c>
      <c r="AW807" s="13" t="s">
        <v>34</v>
      </c>
      <c r="AX807" s="13" t="s">
        <v>77</v>
      </c>
      <c r="AY807" s="244" t="s">
        <v>156</v>
      </c>
    </row>
    <row r="808" s="2" customFormat="1" ht="24.15" customHeight="1">
      <c r="A808" s="38"/>
      <c r="B808" s="39"/>
      <c r="C808" s="219" t="s">
        <v>1386</v>
      </c>
      <c r="D808" s="219" t="s">
        <v>158</v>
      </c>
      <c r="E808" s="220" t="s">
        <v>1387</v>
      </c>
      <c r="F808" s="221" t="s">
        <v>1388</v>
      </c>
      <c r="G808" s="222" t="s">
        <v>170</v>
      </c>
      <c r="H808" s="223">
        <v>108.3</v>
      </c>
      <c r="I808" s="224"/>
      <c r="J808" s="225">
        <f>ROUND(I808*H808,2)</f>
        <v>0</v>
      </c>
      <c r="K808" s="226"/>
      <c r="L808" s="44"/>
      <c r="M808" s="227" t="s">
        <v>1</v>
      </c>
      <c r="N808" s="228" t="s">
        <v>42</v>
      </c>
      <c r="O808" s="91"/>
      <c r="P808" s="229">
        <f>O808*H808</f>
        <v>0</v>
      </c>
      <c r="Q808" s="229">
        <v>0</v>
      </c>
      <c r="R808" s="229">
        <f>Q808*H808</f>
        <v>0</v>
      </c>
      <c r="S808" s="229">
        <v>0</v>
      </c>
      <c r="T808" s="230">
        <f>S808*H808</f>
        <v>0</v>
      </c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R808" s="231" t="s">
        <v>250</v>
      </c>
      <c r="AT808" s="231" t="s">
        <v>158</v>
      </c>
      <c r="AU808" s="231" t="s">
        <v>87</v>
      </c>
      <c r="AY808" s="17" t="s">
        <v>156</v>
      </c>
      <c r="BE808" s="232">
        <f>IF(N808="základní",J808,0)</f>
        <v>0</v>
      </c>
      <c r="BF808" s="232">
        <f>IF(N808="snížená",J808,0)</f>
        <v>0</v>
      </c>
      <c r="BG808" s="232">
        <f>IF(N808="zákl. přenesená",J808,0)</f>
        <v>0</v>
      </c>
      <c r="BH808" s="232">
        <f>IF(N808="sníž. přenesená",J808,0)</f>
        <v>0</v>
      </c>
      <c r="BI808" s="232">
        <f>IF(N808="nulová",J808,0)</f>
        <v>0</v>
      </c>
      <c r="BJ808" s="17" t="s">
        <v>85</v>
      </c>
      <c r="BK808" s="232">
        <f>ROUND(I808*H808,2)</f>
        <v>0</v>
      </c>
      <c r="BL808" s="17" t="s">
        <v>250</v>
      </c>
      <c r="BM808" s="231" t="s">
        <v>1389</v>
      </c>
    </row>
    <row r="809" s="13" customFormat="1">
      <c r="A809" s="13"/>
      <c r="B809" s="233"/>
      <c r="C809" s="234"/>
      <c r="D809" s="235" t="s">
        <v>172</v>
      </c>
      <c r="E809" s="236" t="s">
        <v>1</v>
      </c>
      <c r="F809" s="237" t="s">
        <v>1385</v>
      </c>
      <c r="G809" s="234"/>
      <c r="H809" s="238">
        <v>108.3</v>
      </c>
      <c r="I809" s="239"/>
      <c r="J809" s="234"/>
      <c r="K809" s="234"/>
      <c r="L809" s="240"/>
      <c r="M809" s="241"/>
      <c r="N809" s="242"/>
      <c r="O809" s="242"/>
      <c r="P809" s="242"/>
      <c r="Q809" s="242"/>
      <c r="R809" s="242"/>
      <c r="S809" s="242"/>
      <c r="T809" s="24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T809" s="244" t="s">
        <v>172</v>
      </c>
      <c r="AU809" s="244" t="s">
        <v>87</v>
      </c>
      <c r="AV809" s="13" t="s">
        <v>87</v>
      </c>
      <c r="AW809" s="13" t="s">
        <v>34</v>
      </c>
      <c r="AX809" s="13" t="s">
        <v>77</v>
      </c>
      <c r="AY809" s="244" t="s">
        <v>156</v>
      </c>
    </row>
    <row r="810" s="2" customFormat="1" ht="24.15" customHeight="1">
      <c r="A810" s="38"/>
      <c r="B810" s="39"/>
      <c r="C810" s="219" t="s">
        <v>1390</v>
      </c>
      <c r="D810" s="219" t="s">
        <v>158</v>
      </c>
      <c r="E810" s="220" t="s">
        <v>1391</v>
      </c>
      <c r="F810" s="221" t="s">
        <v>1392</v>
      </c>
      <c r="G810" s="222" t="s">
        <v>170</v>
      </c>
      <c r="H810" s="223">
        <v>108.297</v>
      </c>
      <c r="I810" s="224"/>
      <c r="J810" s="225">
        <f>ROUND(I810*H810,2)</f>
        <v>0</v>
      </c>
      <c r="K810" s="226"/>
      <c r="L810" s="44"/>
      <c r="M810" s="227" t="s">
        <v>1</v>
      </c>
      <c r="N810" s="228" t="s">
        <v>42</v>
      </c>
      <c r="O810" s="91"/>
      <c r="P810" s="229">
        <f>O810*H810</f>
        <v>0</v>
      </c>
      <c r="Q810" s="229">
        <v>0.00029999999999999997</v>
      </c>
      <c r="R810" s="229">
        <f>Q810*H810</f>
        <v>0.032489099999999993</v>
      </c>
      <c r="S810" s="229">
        <v>0</v>
      </c>
      <c r="T810" s="230">
        <f>S810*H810</f>
        <v>0</v>
      </c>
      <c r="U810" s="38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R810" s="231" t="s">
        <v>250</v>
      </c>
      <c r="AT810" s="231" t="s">
        <v>158</v>
      </c>
      <c r="AU810" s="231" t="s">
        <v>87</v>
      </c>
      <c r="AY810" s="17" t="s">
        <v>156</v>
      </c>
      <c r="BE810" s="232">
        <f>IF(N810="základní",J810,0)</f>
        <v>0</v>
      </c>
      <c r="BF810" s="232">
        <f>IF(N810="snížená",J810,0)</f>
        <v>0</v>
      </c>
      <c r="BG810" s="232">
        <f>IF(N810="zákl. přenesená",J810,0)</f>
        <v>0</v>
      </c>
      <c r="BH810" s="232">
        <f>IF(N810="sníž. přenesená",J810,0)</f>
        <v>0</v>
      </c>
      <c r="BI810" s="232">
        <f>IF(N810="nulová",J810,0)</f>
        <v>0</v>
      </c>
      <c r="BJ810" s="17" t="s">
        <v>85</v>
      </c>
      <c r="BK810" s="232">
        <f>ROUND(I810*H810,2)</f>
        <v>0</v>
      </c>
      <c r="BL810" s="17" t="s">
        <v>250</v>
      </c>
      <c r="BM810" s="231" t="s">
        <v>1393</v>
      </c>
    </row>
    <row r="811" s="13" customFormat="1">
      <c r="A811" s="13"/>
      <c r="B811" s="233"/>
      <c r="C811" s="234"/>
      <c r="D811" s="235" t="s">
        <v>172</v>
      </c>
      <c r="E811" s="236" t="s">
        <v>1</v>
      </c>
      <c r="F811" s="237" t="s">
        <v>1006</v>
      </c>
      <c r="G811" s="234"/>
      <c r="H811" s="238">
        <v>53.984999999999999</v>
      </c>
      <c r="I811" s="239"/>
      <c r="J811" s="234"/>
      <c r="K811" s="234"/>
      <c r="L811" s="240"/>
      <c r="M811" s="241"/>
      <c r="N811" s="242"/>
      <c r="O811" s="242"/>
      <c r="P811" s="242"/>
      <c r="Q811" s="242"/>
      <c r="R811" s="242"/>
      <c r="S811" s="242"/>
      <c r="T811" s="24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44" t="s">
        <v>172</v>
      </c>
      <c r="AU811" s="244" t="s">
        <v>87</v>
      </c>
      <c r="AV811" s="13" t="s">
        <v>87</v>
      </c>
      <c r="AW811" s="13" t="s">
        <v>34</v>
      </c>
      <c r="AX811" s="13" t="s">
        <v>77</v>
      </c>
      <c r="AY811" s="244" t="s">
        <v>156</v>
      </c>
    </row>
    <row r="812" s="13" customFormat="1">
      <c r="A812" s="13"/>
      <c r="B812" s="233"/>
      <c r="C812" s="234"/>
      <c r="D812" s="235" t="s">
        <v>172</v>
      </c>
      <c r="E812" s="236" t="s">
        <v>1</v>
      </c>
      <c r="F812" s="237" t="s">
        <v>1007</v>
      </c>
      <c r="G812" s="234"/>
      <c r="H812" s="238">
        <v>54.311999999999998</v>
      </c>
      <c r="I812" s="239"/>
      <c r="J812" s="234"/>
      <c r="K812" s="234"/>
      <c r="L812" s="240"/>
      <c r="M812" s="241"/>
      <c r="N812" s="242"/>
      <c r="O812" s="242"/>
      <c r="P812" s="242"/>
      <c r="Q812" s="242"/>
      <c r="R812" s="242"/>
      <c r="S812" s="242"/>
      <c r="T812" s="24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44" t="s">
        <v>172</v>
      </c>
      <c r="AU812" s="244" t="s">
        <v>87</v>
      </c>
      <c r="AV812" s="13" t="s">
        <v>87</v>
      </c>
      <c r="AW812" s="13" t="s">
        <v>34</v>
      </c>
      <c r="AX812" s="13" t="s">
        <v>77</v>
      </c>
      <c r="AY812" s="244" t="s">
        <v>156</v>
      </c>
    </row>
    <row r="813" s="2" customFormat="1" ht="44.25" customHeight="1">
      <c r="A813" s="38"/>
      <c r="B813" s="39"/>
      <c r="C813" s="255" t="s">
        <v>1394</v>
      </c>
      <c r="D813" s="255" t="s">
        <v>332</v>
      </c>
      <c r="E813" s="256" t="s">
        <v>1395</v>
      </c>
      <c r="F813" s="257" t="s">
        <v>1396</v>
      </c>
      <c r="G813" s="258" t="s">
        <v>170</v>
      </c>
      <c r="H813" s="259">
        <v>119.127</v>
      </c>
      <c r="I813" s="260"/>
      <c r="J813" s="261">
        <f>ROUND(I813*H813,2)</f>
        <v>0</v>
      </c>
      <c r="K813" s="262"/>
      <c r="L813" s="263"/>
      <c r="M813" s="264" t="s">
        <v>1</v>
      </c>
      <c r="N813" s="265" t="s">
        <v>42</v>
      </c>
      <c r="O813" s="91"/>
      <c r="P813" s="229">
        <f>O813*H813</f>
        <v>0</v>
      </c>
      <c r="Q813" s="229">
        <v>0.0028300000000000001</v>
      </c>
      <c r="R813" s="229">
        <f>Q813*H813</f>
        <v>0.33712941000000002</v>
      </c>
      <c r="S813" s="229">
        <v>0</v>
      </c>
      <c r="T813" s="230">
        <f>S813*H813</f>
        <v>0</v>
      </c>
      <c r="U813" s="38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R813" s="231" t="s">
        <v>326</v>
      </c>
      <c r="AT813" s="231" t="s">
        <v>332</v>
      </c>
      <c r="AU813" s="231" t="s">
        <v>87</v>
      </c>
      <c r="AY813" s="17" t="s">
        <v>156</v>
      </c>
      <c r="BE813" s="232">
        <f>IF(N813="základní",J813,0)</f>
        <v>0</v>
      </c>
      <c r="BF813" s="232">
        <f>IF(N813="snížená",J813,0)</f>
        <v>0</v>
      </c>
      <c r="BG813" s="232">
        <f>IF(N813="zákl. přenesená",J813,0)</f>
        <v>0</v>
      </c>
      <c r="BH813" s="232">
        <f>IF(N813="sníž. přenesená",J813,0)</f>
        <v>0</v>
      </c>
      <c r="BI813" s="232">
        <f>IF(N813="nulová",J813,0)</f>
        <v>0</v>
      </c>
      <c r="BJ813" s="17" t="s">
        <v>85</v>
      </c>
      <c r="BK813" s="232">
        <f>ROUND(I813*H813,2)</f>
        <v>0</v>
      </c>
      <c r="BL813" s="17" t="s">
        <v>250</v>
      </c>
      <c r="BM813" s="231" t="s">
        <v>1397</v>
      </c>
    </row>
    <row r="814" s="13" customFormat="1">
      <c r="A814" s="13"/>
      <c r="B814" s="233"/>
      <c r="C814" s="234"/>
      <c r="D814" s="235" t="s">
        <v>172</v>
      </c>
      <c r="E814" s="234"/>
      <c r="F814" s="237" t="s">
        <v>1398</v>
      </c>
      <c r="G814" s="234"/>
      <c r="H814" s="238">
        <v>119.127</v>
      </c>
      <c r="I814" s="239"/>
      <c r="J814" s="234"/>
      <c r="K814" s="234"/>
      <c r="L814" s="240"/>
      <c r="M814" s="241"/>
      <c r="N814" s="242"/>
      <c r="O814" s="242"/>
      <c r="P814" s="242"/>
      <c r="Q814" s="242"/>
      <c r="R814" s="242"/>
      <c r="S814" s="242"/>
      <c r="T814" s="24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44" t="s">
        <v>172</v>
      </c>
      <c r="AU814" s="244" t="s">
        <v>87</v>
      </c>
      <c r="AV814" s="13" t="s">
        <v>87</v>
      </c>
      <c r="AW814" s="13" t="s">
        <v>4</v>
      </c>
      <c r="AX814" s="13" t="s">
        <v>85</v>
      </c>
      <c r="AY814" s="244" t="s">
        <v>156</v>
      </c>
    </row>
    <row r="815" s="2" customFormat="1" ht="21.75" customHeight="1">
      <c r="A815" s="38"/>
      <c r="B815" s="39"/>
      <c r="C815" s="219" t="s">
        <v>1399</v>
      </c>
      <c r="D815" s="219" t="s">
        <v>158</v>
      </c>
      <c r="E815" s="220" t="s">
        <v>1400</v>
      </c>
      <c r="F815" s="221" t="s">
        <v>1401</v>
      </c>
      <c r="G815" s="222" t="s">
        <v>485</v>
      </c>
      <c r="H815" s="223">
        <v>59.880000000000003</v>
      </c>
      <c r="I815" s="224"/>
      <c r="J815" s="225">
        <f>ROUND(I815*H815,2)</f>
        <v>0</v>
      </c>
      <c r="K815" s="226"/>
      <c r="L815" s="44"/>
      <c r="M815" s="227" t="s">
        <v>1</v>
      </c>
      <c r="N815" s="228" t="s">
        <v>42</v>
      </c>
      <c r="O815" s="91"/>
      <c r="P815" s="229">
        <f>O815*H815</f>
        <v>0</v>
      </c>
      <c r="Q815" s="229">
        <v>1.0000000000000001E-05</v>
      </c>
      <c r="R815" s="229">
        <f>Q815*H815</f>
        <v>0.00059880000000000003</v>
      </c>
      <c r="S815" s="229">
        <v>0</v>
      </c>
      <c r="T815" s="230">
        <f>S815*H815</f>
        <v>0</v>
      </c>
      <c r="U815" s="38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R815" s="231" t="s">
        <v>250</v>
      </c>
      <c r="AT815" s="231" t="s">
        <v>158</v>
      </c>
      <c r="AU815" s="231" t="s">
        <v>87</v>
      </c>
      <c r="AY815" s="17" t="s">
        <v>156</v>
      </c>
      <c r="BE815" s="232">
        <f>IF(N815="základní",J815,0)</f>
        <v>0</v>
      </c>
      <c r="BF815" s="232">
        <f>IF(N815="snížená",J815,0)</f>
        <v>0</v>
      </c>
      <c r="BG815" s="232">
        <f>IF(N815="zákl. přenesená",J815,0)</f>
        <v>0</v>
      </c>
      <c r="BH815" s="232">
        <f>IF(N815="sníž. přenesená",J815,0)</f>
        <v>0</v>
      </c>
      <c r="BI815" s="232">
        <f>IF(N815="nulová",J815,0)</f>
        <v>0</v>
      </c>
      <c r="BJ815" s="17" t="s">
        <v>85</v>
      </c>
      <c r="BK815" s="232">
        <f>ROUND(I815*H815,2)</f>
        <v>0</v>
      </c>
      <c r="BL815" s="17" t="s">
        <v>250</v>
      </c>
      <c r="BM815" s="231" t="s">
        <v>1402</v>
      </c>
    </row>
    <row r="816" s="13" customFormat="1">
      <c r="A816" s="13"/>
      <c r="B816" s="233"/>
      <c r="C816" s="234"/>
      <c r="D816" s="235" t="s">
        <v>172</v>
      </c>
      <c r="E816" s="236" t="s">
        <v>1</v>
      </c>
      <c r="F816" s="237" t="s">
        <v>1403</v>
      </c>
      <c r="G816" s="234"/>
      <c r="H816" s="238">
        <v>29.899999999999999</v>
      </c>
      <c r="I816" s="239"/>
      <c r="J816" s="234"/>
      <c r="K816" s="234"/>
      <c r="L816" s="240"/>
      <c r="M816" s="241"/>
      <c r="N816" s="242"/>
      <c r="O816" s="242"/>
      <c r="P816" s="242"/>
      <c r="Q816" s="242"/>
      <c r="R816" s="242"/>
      <c r="S816" s="242"/>
      <c r="T816" s="24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44" t="s">
        <v>172</v>
      </c>
      <c r="AU816" s="244" t="s">
        <v>87</v>
      </c>
      <c r="AV816" s="13" t="s">
        <v>87</v>
      </c>
      <c r="AW816" s="13" t="s">
        <v>34</v>
      </c>
      <c r="AX816" s="13" t="s">
        <v>77</v>
      </c>
      <c r="AY816" s="244" t="s">
        <v>156</v>
      </c>
    </row>
    <row r="817" s="13" customFormat="1">
      <c r="A817" s="13"/>
      <c r="B817" s="233"/>
      <c r="C817" s="234"/>
      <c r="D817" s="235" t="s">
        <v>172</v>
      </c>
      <c r="E817" s="236" t="s">
        <v>1</v>
      </c>
      <c r="F817" s="237" t="s">
        <v>1404</v>
      </c>
      <c r="G817" s="234"/>
      <c r="H817" s="238">
        <v>29.98</v>
      </c>
      <c r="I817" s="239"/>
      <c r="J817" s="234"/>
      <c r="K817" s="234"/>
      <c r="L817" s="240"/>
      <c r="M817" s="241"/>
      <c r="N817" s="242"/>
      <c r="O817" s="242"/>
      <c r="P817" s="242"/>
      <c r="Q817" s="242"/>
      <c r="R817" s="242"/>
      <c r="S817" s="242"/>
      <c r="T817" s="24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4" t="s">
        <v>172</v>
      </c>
      <c r="AU817" s="244" t="s">
        <v>87</v>
      </c>
      <c r="AV817" s="13" t="s">
        <v>87</v>
      </c>
      <c r="AW817" s="13" t="s">
        <v>34</v>
      </c>
      <c r="AX817" s="13" t="s">
        <v>77</v>
      </c>
      <c r="AY817" s="244" t="s">
        <v>156</v>
      </c>
    </row>
    <row r="818" s="2" customFormat="1" ht="16.5" customHeight="1">
      <c r="A818" s="38"/>
      <c r="B818" s="39"/>
      <c r="C818" s="255" t="s">
        <v>1405</v>
      </c>
      <c r="D818" s="255" t="s">
        <v>332</v>
      </c>
      <c r="E818" s="256" t="s">
        <v>1406</v>
      </c>
      <c r="F818" s="257" t="s">
        <v>1407</v>
      </c>
      <c r="G818" s="258" t="s">
        <v>485</v>
      </c>
      <c r="H818" s="259">
        <v>61.078000000000003</v>
      </c>
      <c r="I818" s="260"/>
      <c r="J818" s="261">
        <f>ROUND(I818*H818,2)</f>
        <v>0</v>
      </c>
      <c r="K818" s="262"/>
      <c r="L818" s="263"/>
      <c r="M818" s="264" t="s">
        <v>1</v>
      </c>
      <c r="N818" s="265" t="s">
        <v>42</v>
      </c>
      <c r="O818" s="91"/>
      <c r="P818" s="229">
        <f>O818*H818</f>
        <v>0</v>
      </c>
      <c r="Q818" s="229">
        <v>2.0000000000000002E-05</v>
      </c>
      <c r="R818" s="229">
        <f>Q818*H818</f>
        <v>0.0012215600000000002</v>
      </c>
      <c r="S818" s="229">
        <v>0</v>
      </c>
      <c r="T818" s="230">
        <f>S818*H818</f>
        <v>0</v>
      </c>
      <c r="U818" s="38"/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  <c r="AR818" s="231" t="s">
        <v>326</v>
      </c>
      <c r="AT818" s="231" t="s">
        <v>332</v>
      </c>
      <c r="AU818" s="231" t="s">
        <v>87</v>
      </c>
      <c r="AY818" s="17" t="s">
        <v>156</v>
      </c>
      <c r="BE818" s="232">
        <f>IF(N818="základní",J818,0)</f>
        <v>0</v>
      </c>
      <c r="BF818" s="232">
        <f>IF(N818="snížená",J818,0)</f>
        <v>0</v>
      </c>
      <c r="BG818" s="232">
        <f>IF(N818="zákl. přenesená",J818,0)</f>
        <v>0</v>
      </c>
      <c r="BH818" s="232">
        <f>IF(N818="sníž. přenesená",J818,0)</f>
        <v>0</v>
      </c>
      <c r="BI818" s="232">
        <f>IF(N818="nulová",J818,0)</f>
        <v>0</v>
      </c>
      <c r="BJ818" s="17" t="s">
        <v>85</v>
      </c>
      <c r="BK818" s="232">
        <f>ROUND(I818*H818,2)</f>
        <v>0</v>
      </c>
      <c r="BL818" s="17" t="s">
        <v>250</v>
      </c>
      <c r="BM818" s="231" t="s">
        <v>1408</v>
      </c>
    </row>
    <row r="819" s="13" customFormat="1">
      <c r="A819" s="13"/>
      <c r="B819" s="233"/>
      <c r="C819" s="234"/>
      <c r="D819" s="235" t="s">
        <v>172</v>
      </c>
      <c r="E819" s="234"/>
      <c r="F819" s="237" t="s">
        <v>1409</v>
      </c>
      <c r="G819" s="234"/>
      <c r="H819" s="238">
        <v>61.078000000000003</v>
      </c>
      <c r="I819" s="239"/>
      <c r="J819" s="234"/>
      <c r="K819" s="234"/>
      <c r="L819" s="240"/>
      <c r="M819" s="241"/>
      <c r="N819" s="242"/>
      <c r="O819" s="242"/>
      <c r="P819" s="242"/>
      <c r="Q819" s="242"/>
      <c r="R819" s="242"/>
      <c r="S819" s="242"/>
      <c r="T819" s="24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44" t="s">
        <v>172</v>
      </c>
      <c r="AU819" s="244" t="s">
        <v>87</v>
      </c>
      <c r="AV819" s="13" t="s">
        <v>87</v>
      </c>
      <c r="AW819" s="13" t="s">
        <v>4</v>
      </c>
      <c r="AX819" s="13" t="s">
        <v>85</v>
      </c>
      <c r="AY819" s="244" t="s">
        <v>156</v>
      </c>
    </row>
    <row r="820" s="2" customFormat="1" ht="49.05" customHeight="1">
      <c r="A820" s="38"/>
      <c r="B820" s="39"/>
      <c r="C820" s="219" t="s">
        <v>1410</v>
      </c>
      <c r="D820" s="219" t="s">
        <v>158</v>
      </c>
      <c r="E820" s="220" t="s">
        <v>1411</v>
      </c>
      <c r="F820" s="221" t="s">
        <v>1412</v>
      </c>
      <c r="G820" s="222" t="s">
        <v>216</v>
      </c>
      <c r="H820" s="223">
        <v>0.371</v>
      </c>
      <c r="I820" s="224"/>
      <c r="J820" s="225">
        <f>ROUND(I820*H820,2)</f>
        <v>0</v>
      </c>
      <c r="K820" s="226"/>
      <c r="L820" s="44"/>
      <c r="M820" s="227" t="s">
        <v>1</v>
      </c>
      <c r="N820" s="228" t="s">
        <v>42</v>
      </c>
      <c r="O820" s="91"/>
      <c r="P820" s="229">
        <f>O820*H820</f>
        <v>0</v>
      </c>
      <c r="Q820" s="229">
        <v>0</v>
      </c>
      <c r="R820" s="229">
        <f>Q820*H820</f>
        <v>0</v>
      </c>
      <c r="S820" s="229">
        <v>0</v>
      </c>
      <c r="T820" s="230">
        <f>S820*H820</f>
        <v>0</v>
      </c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R820" s="231" t="s">
        <v>250</v>
      </c>
      <c r="AT820" s="231" t="s">
        <v>158</v>
      </c>
      <c r="AU820" s="231" t="s">
        <v>87</v>
      </c>
      <c r="AY820" s="17" t="s">
        <v>156</v>
      </c>
      <c r="BE820" s="232">
        <f>IF(N820="základní",J820,0)</f>
        <v>0</v>
      </c>
      <c r="BF820" s="232">
        <f>IF(N820="snížená",J820,0)</f>
        <v>0</v>
      </c>
      <c r="BG820" s="232">
        <f>IF(N820="zákl. přenesená",J820,0)</f>
        <v>0</v>
      </c>
      <c r="BH820" s="232">
        <f>IF(N820="sníž. přenesená",J820,0)</f>
        <v>0</v>
      </c>
      <c r="BI820" s="232">
        <f>IF(N820="nulová",J820,0)</f>
        <v>0</v>
      </c>
      <c r="BJ820" s="17" t="s">
        <v>85</v>
      </c>
      <c r="BK820" s="232">
        <f>ROUND(I820*H820,2)</f>
        <v>0</v>
      </c>
      <c r="BL820" s="17" t="s">
        <v>250</v>
      </c>
      <c r="BM820" s="231" t="s">
        <v>1413</v>
      </c>
    </row>
    <row r="821" s="12" customFormat="1" ht="22.8" customHeight="1">
      <c r="A821" s="12"/>
      <c r="B821" s="203"/>
      <c r="C821" s="204"/>
      <c r="D821" s="205" t="s">
        <v>76</v>
      </c>
      <c r="E821" s="217" t="s">
        <v>1414</v>
      </c>
      <c r="F821" s="217" t="s">
        <v>1415</v>
      </c>
      <c r="G821" s="204"/>
      <c r="H821" s="204"/>
      <c r="I821" s="207"/>
      <c r="J821" s="218">
        <f>BK821</f>
        <v>0</v>
      </c>
      <c r="K821" s="204"/>
      <c r="L821" s="209"/>
      <c r="M821" s="210"/>
      <c r="N821" s="211"/>
      <c r="O821" s="211"/>
      <c r="P821" s="212">
        <f>SUM(P822:P842)</f>
        <v>0</v>
      </c>
      <c r="Q821" s="211"/>
      <c r="R821" s="212">
        <f>SUM(R822:R842)</f>
        <v>2.0558801600000001</v>
      </c>
      <c r="S821" s="211"/>
      <c r="T821" s="213">
        <f>SUM(T822:T842)</f>
        <v>0</v>
      </c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R821" s="214" t="s">
        <v>87</v>
      </c>
      <c r="AT821" s="215" t="s">
        <v>76</v>
      </c>
      <c r="AU821" s="215" t="s">
        <v>85</v>
      </c>
      <c r="AY821" s="214" t="s">
        <v>156</v>
      </c>
      <c r="BK821" s="216">
        <f>SUM(BK822:BK842)</f>
        <v>0</v>
      </c>
    </row>
    <row r="822" s="2" customFormat="1" ht="24.15" customHeight="1">
      <c r="A822" s="38"/>
      <c r="B822" s="39"/>
      <c r="C822" s="219" t="s">
        <v>1416</v>
      </c>
      <c r="D822" s="219" t="s">
        <v>158</v>
      </c>
      <c r="E822" s="220" t="s">
        <v>1417</v>
      </c>
      <c r="F822" s="221" t="s">
        <v>1418</v>
      </c>
      <c r="G822" s="222" t="s">
        <v>170</v>
      </c>
      <c r="H822" s="223">
        <v>111.43000000000001</v>
      </c>
      <c r="I822" s="224"/>
      <c r="J822" s="225">
        <f>ROUND(I822*H822,2)</f>
        <v>0</v>
      </c>
      <c r="K822" s="226"/>
      <c r="L822" s="44"/>
      <c r="M822" s="227" t="s">
        <v>1</v>
      </c>
      <c r="N822" s="228" t="s">
        <v>42</v>
      </c>
      <c r="O822" s="91"/>
      <c r="P822" s="229">
        <f>O822*H822</f>
        <v>0</v>
      </c>
      <c r="Q822" s="229">
        <v>0.00029999999999999997</v>
      </c>
      <c r="R822" s="229">
        <f>Q822*H822</f>
        <v>0.033429</v>
      </c>
      <c r="S822" s="229">
        <v>0</v>
      </c>
      <c r="T822" s="230">
        <f>S822*H822</f>
        <v>0</v>
      </c>
      <c r="U822" s="38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R822" s="231" t="s">
        <v>250</v>
      </c>
      <c r="AT822" s="231" t="s">
        <v>158</v>
      </c>
      <c r="AU822" s="231" t="s">
        <v>87</v>
      </c>
      <c r="AY822" s="17" t="s">
        <v>156</v>
      </c>
      <c r="BE822" s="232">
        <f>IF(N822="základní",J822,0)</f>
        <v>0</v>
      </c>
      <c r="BF822" s="232">
        <f>IF(N822="snížená",J822,0)</f>
        <v>0</v>
      </c>
      <c r="BG822" s="232">
        <f>IF(N822="zákl. přenesená",J822,0)</f>
        <v>0</v>
      </c>
      <c r="BH822" s="232">
        <f>IF(N822="sníž. přenesená",J822,0)</f>
        <v>0</v>
      </c>
      <c r="BI822" s="232">
        <f>IF(N822="nulová",J822,0)</f>
        <v>0</v>
      </c>
      <c r="BJ822" s="17" t="s">
        <v>85</v>
      </c>
      <c r="BK822" s="232">
        <f>ROUND(I822*H822,2)</f>
        <v>0</v>
      </c>
      <c r="BL822" s="17" t="s">
        <v>250</v>
      </c>
      <c r="BM822" s="231" t="s">
        <v>1419</v>
      </c>
    </row>
    <row r="823" s="13" customFormat="1">
      <c r="A823" s="13"/>
      <c r="B823" s="233"/>
      <c r="C823" s="234"/>
      <c r="D823" s="235" t="s">
        <v>172</v>
      </c>
      <c r="E823" s="236" t="s">
        <v>1</v>
      </c>
      <c r="F823" s="237" t="s">
        <v>1420</v>
      </c>
      <c r="G823" s="234"/>
      <c r="H823" s="238">
        <v>111.43000000000001</v>
      </c>
      <c r="I823" s="239"/>
      <c r="J823" s="234"/>
      <c r="K823" s="234"/>
      <c r="L823" s="240"/>
      <c r="M823" s="241"/>
      <c r="N823" s="242"/>
      <c r="O823" s="242"/>
      <c r="P823" s="242"/>
      <c r="Q823" s="242"/>
      <c r="R823" s="242"/>
      <c r="S823" s="242"/>
      <c r="T823" s="24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4" t="s">
        <v>172</v>
      </c>
      <c r="AU823" s="244" t="s">
        <v>87</v>
      </c>
      <c r="AV823" s="13" t="s">
        <v>87</v>
      </c>
      <c r="AW823" s="13" t="s">
        <v>34</v>
      </c>
      <c r="AX823" s="13" t="s">
        <v>77</v>
      </c>
      <c r="AY823" s="244" t="s">
        <v>156</v>
      </c>
    </row>
    <row r="824" s="2" customFormat="1" ht="24.15" customHeight="1">
      <c r="A824" s="38"/>
      <c r="B824" s="39"/>
      <c r="C824" s="219" t="s">
        <v>1421</v>
      </c>
      <c r="D824" s="219" t="s">
        <v>158</v>
      </c>
      <c r="E824" s="220" t="s">
        <v>1422</v>
      </c>
      <c r="F824" s="221" t="s">
        <v>1423</v>
      </c>
      <c r="G824" s="222" t="s">
        <v>170</v>
      </c>
      <c r="H824" s="223">
        <v>39.942</v>
      </c>
      <c r="I824" s="224"/>
      <c r="J824" s="225">
        <f>ROUND(I824*H824,2)</f>
        <v>0</v>
      </c>
      <c r="K824" s="226"/>
      <c r="L824" s="44"/>
      <c r="M824" s="227" t="s">
        <v>1</v>
      </c>
      <c r="N824" s="228" t="s">
        <v>42</v>
      </c>
      <c r="O824" s="91"/>
      <c r="P824" s="229">
        <f>O824*H824</f>
        <v>0</v>
      </c>
      <c r="Q824" s="229">
        <v>0.0015</v>
      </c>
      <c r="R824" s="229">
        <f>Q824*H824</f>
        <v>0.059913000000000001</v>
      </c>
      <c r="S824" s="229">
        <v>0</v>
      </c>
      <c r="T824" s="230">
        <f>S824*H824</f>
        <v>0</v>
      </c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R824" s="231" t="s">
        <v>250</v>
      </c>
      <c r="AT824" s="231" t="s">
        <v>158</v>
      </c>
      <c r="AU824" s="231" t="s">
        <v>87</v>
      </c>
      <c r="AY824" s="17" t="s">
        <v>156</v>
      </c>
      <c r="BE824" s="232">
        <f>IF(N824="základní",J824,0)</f>
        <v>0</v>
      </c>
      <c r="BF824" s="232">
        <f>IF(N824="snížená",J824,0)</f>
        <v>0</v>
      </c>
      <c r="BG824" s="232">
        <f>IF(N824="zákl. přenesená",J824,0)</f>
        <v>0</v>
      </c>
      <c r="BH824" s="232">
        <f>IF(N824="sníž. přenesená",J824,0)</f>
        <v>0</v>
      </c>
      <c r="BI824" s="232">
        <f>IF(N824="nulová",J824,0)</f>
        <v>0</v>
      </c>
      <c r="BJ824" s="17" t="s">
        <v>85</v>
      </c>
      <c r="BK824" s="232">
        <f>ROUND(I824*H824,2)</f>
        <v>0</v>
      </c>
      <c r="BL824" s="17" t="s">
        <v>250</v>
      </c>
      <c r="BM824" s="231" t="s">
        <v>1424</v>
      </c>
    </row>
    <row r="825" s="13" customFormat="1">
      <c r="A825" s="13"/>
      <c r="B825" s="233"/>
      <c r="C825" s="234"/>
      <c r="D825" s="235" t="s">
        <v>172</v>
      </c>
      <c r="E825" s="236" t="s">
        <v>1</v>
      </c>
      <c r="F825" s="237" t="s">
        <v>1425</v>
      </c>
      <c r="G825" s="234"/>
      <c r="H825" s="238">
        <v>21.588000000000001</v>
      </c>
      <c r="I825" s="239"/>
      <c r="J825" s="234"/>
      <c r="K825" s="234"/>
      <c r="L825" s="240"/>
      <c r="M825" s="241"/>
      <c r="N825" s="242"/>
      <c r="O825" s="242"/>
      <c r="P825" s="242"/>
      <c r="Q825" s="242"/>
      <c r="R825" s="242"/>
      <c r="S825" s="242"/>
      <c r="T825" s="24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4" t="s">
        <v>172</v>
      </c>
      <c r="AU825" s="244" t="s">
        <v>87</v>
      </c>
      <c r="AV825" s="13" t="s">
        <v>87</v>
      </c>
      <c r="AW825" s="13" t="s">
        <v>34</v>
      </c>
      <c r="AX825" s="13" t="s">
        <v>77</v>
      </c>
      <c r="AY825" s="244" t="s">
        <v>156</v>
      </c>
    </row>
    <row r="826" s="13" customFormat="1">
      <c r="A826" s="13"/>
      <c r="B826" s="233"/>
      <c r="C826" s="234"/>
      <c r="D826" s="235" t="s">
        <v>172</v>
      </c>
      <c r="E826" s="236" t="s">
        <v>1</v>
      </c>
      <c r="F826" s="237" t="s">
        <v>1426</v>
      </c>
      <c r="G826" s="234"/>
      <c r="H826" s="238">
        <v>18.353999999999999</v>
      </c>
      <c r="I826" s="239"/>
      <c r="J826" s="234"/>
      <c r="K826" s="234"/>
      <c r="L826" s="240"/>
      <c r="M826" s="241"/>
      <c r="N826" s="242"/>
      <c r="O826" s="242"/>
      <c r="P826" s="242"/>
      <c r="Q826" s="242"/>
      <c r="R826" s="242"/>
      <c r="S826" s="242"/>
      <c r="T826" s="24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4" t="s">
        <v>172</v>
      </c>
      <c r="AU826" s="244" t="s">
        <v>87</v>
      </c>
      <c r="AV826" s="13" t="s">
        <v>87</v>
      </c>
      <c r="AW826" s="13" t="s">
        <v>34</v>
      </c>
      <c r="AX826" s="13" t="s">
        <v>77</v>
      </c>
      <c r="AY826" s="244" t="s">
        <v>156</v>
      </c>
    </row>
    <row r="827" s="2" customFormat="1" ht="37.8" customHeight="1">
      <c r="A827" s="38"/>
      <c r="B827" s="39"/>
      <c r="C827" s="219" t="s">
        <v>1427</v>
      </c>
      <c r="D827" s="219" t="s">
        <v>158</v>
      </c>
      <c r="E827" s="220" t="s">
        <v>1428</v>
      </c>
      <c r="F827" s="221" t="s">
        <v>1429</v>
      </c>
      <c r="G827" s="222" t="s">
        <v>170</v>
      </c>
      <c r="H827" s="223">
        <v>111.432</v>
      </c>
      <c r="I827" s="224"/>
      <c r="J827" s="225">
        <f>ROUND(I827*H827,2)</f>
        <v>0</v>
      </c>
      <c r="K827" s="226"/>
      <c r="L827" s="44"/>
      <c r="M827" s="227" t="s">
        <v>1</v>
      </c>
      <c r="N827" s="228" t="s">
        <v>42</v>
      </c>
      <c r="O827" s="91"/>
      <c r="P827" s="229">
        <f>O827*H827</f>
        <v>0</v>
      </c>
      <c r="Q827" s="229">
        <v>0.0053800000000000002</v>
      </c>
      <c r="R827" s="229">
        <f>Q827*H827</f>
        <v>0.59950416000000006</v>
      </c>
      <c r="S827" s="229">
        <v>0</v>
      </c>
      <c r="T827" s="230">
        <f>S827*H827</f>
        <v>0</v>
      </c>
      <c r="U827" s="38"/>
      <c r="V827" s="38"/>
      <c r="W827" s="38"/>
      <c r="X827" s="38"/>
      <c r="Y827" s="38"/>
      <c r="Z827" s="38"/>
      <c r="AA827" s="38"/>
      <c r="AB827" s="38"/>
      <c r="AC827" s="38"/>
      <c r="AD827" s="38"/>
      <c r="AE827" s="38"/>
      <c r="AR827" s="231" t="s">
        <v>250</v>
      </c>
      <c r="AT827" s="231" t="s">
        <v>158</v>
      </c>
      <c r="AU827" s="231" t="s">
        <v>87</v>
      </c>
      <c r="AY827" s="17" t="s">
        <v>156</v>
      </c>
      <c r="BE827" s="232">
        <f>IF(N827="základní",J827,0)</f>
        <v>0</v>
      </c>
      <c r="BF827" s="232">
        <f>IF(N827="snížená",J827,0)</f>
        <v>0</v>
      </c>
      <c r="BG827" s="232">
        <f>IF(N827="zákl. přenesená",J827,0)</f>
        <v>0</v>
      </c>
      <c r="BH827" s="232">
        <f>IF(N827="sníž. přenesená",J827,0)</f>
        <v>0</v>
      </c>
      <c r="BI827" s="232">
        <f>IF(N827="nulová",J827,0)</f>
        <v>0</v>
      </c>
      <c r="BJ827" s="17" t="s">
        <v>85</v>
      </c>
      <c r="BK827" s="232">
        <f>ROUND(I827*H827,2)</f>
        <v>0</v>
      </c>
      <c r="BL827" s="17" t="s">
        <v>250</v>
      </c>
      <c r="BM827" s="231" t="s">
        <v>1430</v>
      </c>
    </row>
    <row r="828" s="13" customFormat="1">
      <c r="A828" s="13"/>
      <c r="B828" s="233"/>
      <c r="C828" s="234"/>
      <c r="D828" s="235" t="s">
        <v>172</v>
      </c>
      <c r="E828" s="236" t="s">
        <v>1</v>
      </c>
      <c r="F828" s="237" t="s">
        <v>1431</v>
      </c>
      <c r="G828" s="234"/>
      <c r="H828" s="238">
        <v>8.6999999999999993</v>
      </c>
      <c r="I828" s="239"/>
      <c r="J828" s="234"/>
      <c r="K828" s="234"/>
      <c r="L828" s="240"/>
      <c r="M828" s="241"/>
      <c r="N828" s="242"/>
      <c r="O828" s="242"/>
      <c r="P828" s="242"/>
      <c r="Q828" s="242"/>
      <c r="R828" s="242"/>
      <c r="S828" s="242"/>
      <c r="T828" s="24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44" t="s">
        <v>172</v>
      </c>
      <c r="AU828" s="244" t="s">
        <v>87</v>
      </c>
      <c r="AV828" s="13" t="s">
        <v>87</v>
      </c>
      <c r="AW828" s="13" t="s">
        <v>34</v>
      </c>
      <c r="AX828" s="13" t="s">
        <v>77</v>
      </c>
      <c r="AY828" s="244" t="s">
        <v>156</v>
      </c>
    </row>
    <row r="829" s="13" customFormat="1">
      <c r="A829" s="13"/>
      <c r="B829" s="233"/>
      <c r="C829" s="234"/>
      <c r="D829" s="235" t="s">
        <v>172</v>
      </c>
      <c r="E829" s="236" t="s">
        <v>1</v>
      </c>
      <c r="F829" s="237" t="s">
        <v>1432</v>
      </c>
      <c r="G829" s="234"/>
      <c r="H829" s="238">
        <v>5.7000000000000002</v>
      </c>
      <c r="I829" s="239"/>
      <c r="J829" s="234"/>
      <c r="K829" s="234"/>
      <c r="L829" s="240"/>
      <c r="M829" s="241"/>
      <c r="N829" s="242"/>
      <c r="O829" s="242"/>
      <c r="P829" s="242"/>
      <c r="Q829" s="242"/>
      <c r="R829" s="242"/>
      <c r="S829" s="242"/>
      <c r="T829" s="24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4" t="s">
        <v>172</v>
      </c>
      <c r="AU829" s="244" t="s">
        <v>87</v>
      </c>
      <c r="AV829" s="13" t="s">
        <v>87</v>
      </c>
      <c r="AW829" s="13" t="s">
        <v>34</v>
      </c>
      <c r="AX829" s="13" t="s">
        <v>77</v>
      </c>
      <c r="AY829" s="244" t="s">
        <v>156</v>
      </c>
    </row>
    <row r="830" s="13" customFormat="1">
      <c r="A830" s="13"/>
      <c r="B830" s="233"/>
      <c r="C830" s="234"/>
      <c r="D830" s="235" t="s">
        <v>172</v>
      </c>
      <c r="E830" s="236" t="s">
        <v>1</v>
      </c>
      <c r="F830" s="237" t="s">
        <v>1433</v>
      </c>
      <c r="G830" s="234"/>
      <c r="H830" s="238">
        <v>5.7000000000000002</v>
      </c>
      <c r="I830" s="239"/>
      <c r="J830" s="234"/>
      <c r="K830" s="234"/>
      <c r="L830" s="240"/>
      <c r="M830" s="241"/>
      <c r="N830" s="242"/>
      <c r="O830" s="242"/>
      <c r="P830" s="242"/>
      <c r="Q830" s="242"/>
      <c r="R830" s="242"/>
      <c r="S830" s="242"/>
      <c r="T830" s="24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44" t="s">
        <v>172</v>
      </c>
      <c r="AU830" s="244" t="s">
        <v>87</v>
      </c>
      <c r="AV830" s="13" t="s">
        <v>87</v>
      </c>
      <c r="AW830" s="13" t="s">
        <v>34</v>
      </c>
      <c r="AX830" s="13" t="s">
        <v>77</v>
      </c>
      <c r="AY830" s="244" t="s">
        <v>156</v>
      </c>
    </row>
    <row r="831" s="13" customFormat="1">
      <c r="A831" s="13"/>
      <c r="B831" s="233"/>
      <c r="C831" s="234"/>
      <c r="D831" s="235" t="s">
        <v>172</v>
      </c>
      <c r="E831" s="236" t="s">
        <v>1</v>
      </c>
      <c r="F831" s="237" t="s">
        <v>1425</v>
      </c>
      <c r="G831" s="234"/>
      <c r="H831" s="238">
        <v>21.588000000000001</v>
      </c>
      <c r="I831" s="239"/>
      <c r="J831" s="234"/>
      <c r="K831" s="234"/>
      <c r="L831" s="240"/>
      <c r="M831" s="241"/>
      <c r="N831" s="242"/>
      <c r="O831" s="242"/>
      <c r="P831" s="242"/>
      <c r="Q831" s="242"/>
      <c r="R831" s="242"/>
      <c r="S831" s="242"/>
      <c r="T831" s="24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44" t="s">
        <v>172</v>
      </c>
      <c r="AU831" s="244" t="s">
        <v>87</v>
      </c>
      <c r="AV831" s="13" t="s">
        <v>87</v>
      </c>
      <c r="AW831" s="13" t="s">
        <v>34</v>
      </c>
      <c r="AX831" s="13" t="s">
        <v>77</v>
      </c>
      <c r="AY831" s="244" t="s">
        <v>156</v>
      </c>
    </row>
    <row r="832" s="13" customFormat="1">
      <c r="A832" s="13"/>
      <c r="B832" s="233"/>
      <c r="C832" s="234"/>
      <c r="D832" s="235" t="s">
        <v>172</v>
      </c>
      <c r="E832" s="236" t="s">
        <v>1</v>
      </c>
      <c r="F832" s="237" t="s">
        <v>1434</v>
      </c>
      <c r="G832" s="234"/>
      <c r="H832" s="238">
        <v>12.390000000000001</v>
      </c>
      <c r="I832" s="239"/>
      <c r="J832" s="234"/>
      <c r="K832" s="234"/>
      <c r="L832" s="240"/>
      <c r="M832" s="241"/>
      <c r="N832" s="242"/>
      <c r="O832" s="242"/>
      <c r="P832" s="242"/>
      <c r="Q832" s="242"/>
      <c r="R832" s="242"/>
      <c r="S832" s="242"/>
      <c r="T832" s="24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44" t="s">
        <v>172</v>
      </c>
      <c r="AU832" s="244" t="s">
        <v>87</v>
      </c>
      <c r="AV832" s="13" t="s">
        <v>87</v>
      </c>
      <c r="AW832" s="13" t="s">
        <v>34</v>
      </c>
      <c r="AX832" s="13" t="s">
        <v>77</v>
      </c>
      <c r="AY832" s="244" t="s">
        <v>156</v>
      </c>
    </row>
    <row r="833" s="13" customFormat="1">
      <c r="A833" s="13"/>
      <c r="B833" s="233"/>
      <c r="C833" s="234"/>
      <c r="D833" s="235" t="s">
        <v>172</v>
      </c>
      <c r="E833" s="236" t="s">
        <v>1</v>
      </c>
      <c r="F833" s="237" t="s">
        <v>1426</v>
      </c>
      <c r="G833" s="234"/>
      <c r="H833" s="238">
        <v>18.353999999999999</v>
      </c>
      <c r="I833" s="239"/>
      <c r="J833" s="234"/>
      <c r="K833" s="234"/>
      <c r="L833" s="240"/>
      <c r="M833" s="241"/>
      <c r="N833" s="242"/>
      <c r="O833" s="242"/>
      <c r="P833" s="242"/>
      <c r="Q833" s="242"/>
      <c r="R833" s="242"/>
      <c r="S833" s="242"/>
      <c r="T833" s="24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4" t="s">
        <v>172</v>
      </c>
      <c r="AU833" s="244" t="s">
        <v>87</v>
      </c>
      <c r="AV833" s="13" t="s">
        <v>87</v>
      </c>
      <c r="AW833" s="13" t="s">
        <v>34</v>
      </c>
      <c r="AX833" s="13" t="s">
        <v>77</v>
      </c>
      <c r="AY833" s="244" t="s">
        <v>156</v>
      </c>
    </row>
    <row r="834" s="13" customFormat="1">
      <c r="A834" s="13"/>
      <c r="B834" s="233"/>
      <c r="C834" s="234"/>
      <c r="D834" s="235" t="s">
        <v>172</v>
      </c>
      <c r="E834" s="236" t="s">
        <v>1</v>
      </c>
      <c r="F834" s="237" t="s">
        <v>1435</v>
      </c>
      <c r="G834" s="234"/>
      <c r="H834" s="238">
        <v>10.050000000000001</v>
      </c>
      <c r="I834" s="239"/>
      <c r="J834" s="234"/>
      <c r="K834" s="234"/>
      <c r="L834" s="240"/>
      <c r="M834" s="241"/>
      <c r="N834" s="242"/>
      <c r="O834" s="242"/>
      <c r="P834" s="242"/>
      <c r="Q834" s="242"/>
      <c r="R834" s="242"/>
      <c r="S834" s="242"/>
      <c r="T834" s="24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44" t="s">
        <v>172</v>
      </c>
      <c r="AU834" s="244" t="s">
        <v>87</v>
      </c>
      <c r="AV834" s="13" t="s">
        <v>87</v>
      </c>
      <c r="AW834" s="13" t="s">
        <v>34</v>
      </c>
      <c r="AX834" s="13" t="s">
        <v>77</v>
      </c>
      <c r="AY834" s="244" t="s">
        <v>156</v>
      </c>
    </row>
    <row r="835" s="13" customFormat="1">
      <c r="A835" s="13"/>
      <c r="B835" s="233"/>
      <c r="C835" s="234"/>
      <c r="D835" s="235" t="s">
        <v>172</v>
      </c>
      <c r="E835" s="236" t="s">
        <v>1</v>
      </c>
      <c r="F835" s="237" t="s">
        <v>1436</v>
      </c>
      <c r="G835" s="234"/>
      <c r="H835" s="238">
        <v>6.5999999999999996</v>
      </c>
      <c r="I835" s="239"/>
      <c r="J835" s="234"/>
      <c r="K835" s="234"/>
      <c r="L835" s="240"/>
      <c r="M835" s="241"/>
      <c r="N835" s="242"/>
      <c r="O835" s="242"/>
      <c r="P835" s="242"/>
      <c r="Q835" s="242"/>
      <c r="R835" s="242"/>
      <c r="S835" s="242"/>
      <c r="T835" s="24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44" t="s">
        <v>172</v>
      </c>
      <c r="AU835" s="244" t="s">
        <v>87</v>
      </c>
      <c r="AV835" s="13" t="s">
        <v>87</v>
      </c>
      <c r="AW835" s="13" t="s">
        <v>34</v>
      </c>
      <c r="AX835" s="13" t="s">
        <v>77</v>
      </c>
      <c r="AY835" s="244" t="s">
        <v>156</v>
      </c>
    </row>
    <row r="836" s="13" customFormat="1">
      <c r="A836" s="13"/>
      <c r="B836" s="233"/>
      <c r="C836" s="234"/>
      <c r="D836" s="235" t="s">
        <v>172</v>
      </c>
      <c r="E836" s="236" t="s">
        <v>1</v>
      </c>
      <c r="F836" s="237" t="s">
        <v>1437</v>
      </c>
      <c r="G836" s="234"/>
      <c r="H836" s="238">
        <v>6.5999999999999996</v>
      </c>
      <c r="I836" s="239"/>
      <c r="J836" s="234"/>
      <c r="K836" s="234"/>
      <c r="L836" s="240"/>
      <c r="M836" s="241"/>
      <c r="N836" s="242"/>
      <c r="O836" s="242"/>
      <c r="P836" s="242"/>
      <c r="Q836" s="242"/>
      <c r="R836" s="242"/>
      <c r="S836" s="242"/>
      <c r="T836" s="24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4" t="s">
        <v>172</v>
      </c>
      <c r="AU836" s="244" t="s">
        <v>87</v>
      </c>
      <c r="AV836" s="13" t="s">
        <v>87</v>
      </c>
      <c r="AW836" s="13" t="s">
        <v>34</v>
      </c>
      <c r="AX836" s="13" t="s">
        <v>77</v>
      </c>
      <c r="AY836" s="244" t="s">
        <v>156</v>
      </c>
    </row>
    <row r="837" s="13" customFormat="1">
      <c r="A837" s="13"/>
      <c r="B837" s="233"/>
      <c r="C837" s="234"/>
      <c r="D837" s="235" t="s">
        <v>172</v>
      </c>
      <c r="E837" s="236" t="s">
        <v>1</v>
      </c>
      <c r="F837" s="237" t="s">
        <v>1438</v>
      </c>
      <c r="G837" s="234"/>
      <c r="H837" s="238">
        <v>12.15</v>
      </c>
      <c r="I837" s="239"/>
      <c r="J837" s="234"/>
      <c r="K837" s="234"/>
      <c r="L837" s="240"/>
      <c r="M837" s="241"/>
      <c r="N837" s="242"/>
      <c r="O837" s="242"/>
      <c r="P837" s="242"/>
      <c r="Q837" s="242"/>
      <c r="R837" s="242"/>
      <c r="S837" s="242"/>
      <c r="T837" s="24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44" t="s">
        <v>172</v>
      </c>
      <c r="AU837" s="244" t="s">
        <v>87</v>
      </c>
      <c r="AV837" s="13" t="s">
        <v>87</v>
      </c>
      <c r="AW837" s="13" t="s">
        <v>34</v>
      </c>
      <c r="AX837" s="13" t="s">
        <v>77</v>
      </c>
      <c r="AY837" s="244" t="s">
        <v>156</v>
      </c>
    </row>
    <row r="838" s="13" customFormat="1">
      <c r="A838" s="13"/>
      <c r="B838" s="233"/>
      <c r="C838" s="234"/>
      <c r="D838" s="235" t="s">
        <v>172</v>
      </c>
      <c r="E838" s="236" t="s">
        <v>1</v>
      </c>
      <c r="F838" s="237" t="s">
        <v>1439</v>
      </c>
      <c r="G838" s="234"/>
      <c r="H838" s="238">
        <v>1.8</v>
      </c>
      <c r="I838" s="239"/>
      <c r="J838" s="234"/>
      <c r="K838" s="234"/>
      <c r="L838" s="240"/>
      <c r="M838" s="241"/>
      <c r="N838" s="242"/>
      <c r="O838" s="242"/>
      <c r="P838" s="242"/>
      <c r="Q838" s="242"/>
      <c r="R838" s="242"/>
      <c r="S838" s="242"/>
      <c r="T838" s="24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4" t="s">
        <v>172</v>
      </c>
      <c r="AU838" s="244" t="s">
        <v>87</v>
      </c>
      <c r="AV838" s="13" t="s">
        <v>87</v>
      </c>
      <c r="AW838" s="13" t="s">
        <v>34</v>
      </c>
      <c r="AX838" s="13" t="s">
        <v>77</v>
      </c>
      <c r="AY838" s="244" t="s">
        <v>156</v>
      </c>
    </row>
    <row r="839" s="13" customFormat="1">
      <c r="A839" s="13"/>
      <c r="B839" s="233"/>
      <c r="C839" s="234"/>
      <c r="D839" s="235" t="s">
        <v>172</v>
      </c>
      <c r="E839" s="236" t="s">
        <v>1</v>
      </c>
      <c r="F839" s="237" t="s">
        <v>1440</v>
      </c>
      <c r="G839" s="234"/>
      <c r="H839" s="238">
        <v>1.8</v>
      </c>
      <c r="I839" s="239"/>
      <c r="J839" s="234"/>
      <c r="K839" s="234"/>
      <c r="L839" s="240"/>
      <c r="M839" s="241"/>
      <c r="N839" s="242"/>
      <c r="O839" s="242"/>
      <c r="P839" s="242"/>
      <c r="Q839" s="242"/>
      <c r="R839" s="242"/>
      <c r="S839" s="242"/>
      <c r="T839" s="24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44" t="s">
        <v>172</v>
      </c>
      <c r="AU839" s="244" t="s">
        <v>87</v>
      </c>
      <c r="AV839" s="13" t="s">
        <v>87</v>
      </c>
      <c r="AW839" s="13" t="s">
        <v>34</v>
      </c>
      <c r="AX839" s="13" t="s">
        <v>77</v>
      </c>
      <c r="AY839" s="244" t="s">
        <v>156</v>
      </c>
    </row>
    <row r="840" s="2" customFormat="1" ht="24.15" customHeight="1">
      <c r="A840" s="38"/>
      <c r="B840" s="39"/>
      <c r="C840" s="255" t="s">
        <v>1441</v>
      </c>
      <c r="D840" s="255" t="s">
        <v>332</v>
      </c>
      <c r="E840" s="256" t="s">
        <v>1442</v>
      </c>
      <c r="F840" s="257" t="s">
        <v>1443</v>
      </c>
      <c r="G840" s="258" t="s">
        <v>170</v>
      </c>
      <c r="H840" s="259">
        <v>122.575</v>
      </c>
      <c r="I840" s="260"/>
      <c r="J840" s="261">
        <f>ROUND(I840*H840,2)</f>
        <v>0</v>
      </c>
      <c r="K840" s="262"/>
      <c r="L840" s="263"/>
      <c r="M840" s="264" t="s">
        <v>1</v>
      </c>
      <c r="N840" s="265" t="s">
        <v>42</v>
      </c>
      <c r="O840" s="91"/>
      <c r="P840" s="229">
        <f>O840*H840</f>
        <v>0</v>
      </c>
      <c r="Q840" s="229">
        <v>0.01112</v>
      </c>
      <c r="R840" s="229">
        <f>Q840*H840</f>
        <v>1.3630340000000001</v>
      </c>
      <c r="S840" s="229">
        <v>0</v>
      </c>
      <c r="T840" s="230">
        <f>S840*H840</f>
        <v>0</v>
      </c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R840" s="231" t="s">
        <v>326</v>
      </c>
      <c r="AT840" s="231" t="s">
        <v>332</v>
      </c>
      <c r="AU840" s="231" t="s">
        <v>87</v>
      </c>
      <c r="AY840" s="17" t="s">
        <v>156</v>
      </c>
      <c r="BE840" s="232">
        <f>IF(N840="základní",J840,0)</f>
        <v>0</v>
      </c>
      <c r="BF840" s="232">
        <f>IF(N840="snížená",J840,0)</f>
        <v>0</v>
      </c>
      <c r="BG840" s="232">
        <f>IF(N840="zákl. přenesená",J840,0)</f>
        <v>0</v>
      </c>
      <c r="BH840" s="232">
        <f>IF(N840="sníž. přenesená",J840,0)</f>
        <v>0</v>
      </c>
      <c r="BI840" s="232">
        <f>IF(N840="nulová",J840,0)</f>
        <v>0</v>
      </c>
      <c r="BJ840" s="17" t="s">
        <v>85</v>
      </c>
      <c r="BK840" s="232">
        <f>ROUND(I840*H840,2)</f>
        <v>0</v>
      </c>
      <c r="BL840" s="17" t="s">
        <v>250</v>
      </c>
      <c r="BM840" s="231" t="s">
        <v>1444</v>
      </c>
    </row>
    <row r="841" s="13" customFormat="1">
      <c r="A841" s="13"/>
      <c r="B841" s="233"/>
      <c r="C841" s="234"/>
      <c r="D841" s="235" t="s">
        <v>172</v>
      </c>
      <c r="E841" s="234"/>
      <c r="F841" s="237" t="s">
        <v>1445</v>
      </c>
      <c r="G841" s="234"/>
      <c r="H841" s="238">
        <v>122.575</v>
      </c>
      <c r="I841" s="239"/>
      <c r="J841" s="234"/>
      <c r="K841" s="234"/>
      <c r="L841" s="240"/>
      <c r="M841" s="241"/>
      <c r="N841" s="242"/>
      <c r="O841" s="242"/>
      <c r="P841" s="242"/>
      <c r="Q841" s="242"/>
      <c r="R841" s="242"/>
      <c r="S841" s="242"/>
      <c r="T841" s="24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4" t="s">
        <v>172</v>
      </c>
      <c r="AU841" s="244" t="s">
        <v>87</v>
      </c>
      <c r="AV841" s="13" t="s">
        <v>87</v>
      </c>
      <c r="AW841" s="13" t="s">
        <v>4</v>
      </c>
      <c r="AX841" s="13" t="s">
        <v>85</v>
      </c>
      <c r="AY841" s="244" t="s">
        <v>156</v>
      </c>
    </row>
    <row r="842" s="2" customFormat="1" ht="49.05" customHeight="1">
      <c r="A842" s="38"/>
      <c r="B842" s="39"/>
      <c r="C842" s="219" t="s">
        <v>1446</v>
      </c>
      <c r="D842" s="219" t="s">
        <v>158</v>
      </c>
      <c r="E842" s="220" t="s">
        <v>1447</v>
      </c>
      <c r="F842" s="221" t="s">
        <v>1448</v>
      </c>
      <c r="G842" s="222" t="s">
        <v>216</v>
      </c>
      <c r="H842" s="223">
        <v>2.056</v>
      </c>
      <c r="I842" s="224"/>
      <c r="J842" s="225">
        <f>ROUND(I842*H842,2)</f>
        <v>0</v>
      </c>
      <c r="K842" s="226"/>
      <c r="L842" s="44"/>
      <c r="M842" s="227" t="s">
        <v>1</v>
      </c>
      <c r="N842" s="228" t="s">
        <v>42</v>
      </c>
      <c r="O842" s="91"/>
      <c r="P842" s="229">
        <f>O842*H842</f>
        <v>0</v>
      </c>
      <c r="Q842" s="229">
        <v>0</v>
      </c>
      <c r="R842" s="229">
        <f>Q842*H842</f>
        <v>0</v>
      </c>
      <c r="S842" s="229">
        <v>0</v>
      </c>
      <c r="T842" s="230">
        <f>S842*H842</f>
        <v>0</v>
      </c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R842" s="231" t="s">
        <v>250</v>
      </c>
      <c r="AT842" s="231" t="s">
        <v>158</v>
      </c>
      <c r="AU842" s="231" t="s">
        <v>87</v>
      </c>
      <c r="AY842" s="17" t="s">
        <v>156</v>
      </c>
      <c r="BE842" s="232">
        <f>IF(N842="základní",J842,0)</f>
        <v>0</v>
      </c>
      <c r="BF842" s="232">
        <f>IF(N842="snížená",J842,0)</f>
        <v>0</v>
      </c>
      <c r="BG842" s="232">
        <f>IF(N842="zákl. přenesená",J842,0)</f>
        <v>0</v>
      </c>
      <c r="BH842" s="232">
        <f>IF(N842="sníž. přenesená",J842,0)</f>
        <v>0</v>
      </c>
      <c r="BI842" s="232">
        <f>IF(N842="nulová",J842,0)</f>
        <v>0</v>
      </c>
      <c r="BJ842" s="17" t="s">
        <v>85</v>
      </c>
      <c r="BK842" s="232">
        <f>ROUND(I842*H842,2)</f>
        <v>0</v>
      </c>
      <c r="BL842" s="17" t="s">
        <v>250</v>
      </c>
      <c r="BM842" s="231" t="s">
        <v>1449</v>
      </c>
    </row>
    <row r="843" s="12" customFormat="1" ht="22.8" customHeight="1">
      <c r="A843" s="12"/>
      <c r="B843" s="203"/>
      <c r="C843" s="204"/>
      <c r="D843" s="205" t="s">
        <v>76</v>
      </c>
      <c r="E843" s="217" t="s">
        <v>1450</v>
      </c>
      <c r="F843" s="217" t="s">
        <v>1451</v>
      </c>
      <c r="G843" s="204"/>
      <c r="H843" s="204"/>
      <c r="I843" s="207"/>
      <c r="J843" s="218">
        <f>BK843</f>
        <v>0</v>
      </c>
      <c r="K843" s="204"/>
      <c r="L843" s="209"/>
      <c r="M843" s="210"/>
      <c r="N843" s="211"/>
      <c r="O843" s="211"/>
      <c r="P843" s="212">
        <f>SUM(P844:P848)</f>
        <v>0</v>
      </c>
      <c r="Q843" s="211"/>
      <c r="R843" s="212">
        <f>SUM(R844:R848)</f>
        <v>0.043843800000000002</v>
      </c>
      <c r="S843" s="211"/>
      <c r="T843" s="213">
        <f>SUM(T844:T848)</f>
        <v>0</v>
      </c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R843" s="214" t="s">
        <v>87</v>
      </c>
      <c r="AT843" s="215" t="s">
        <v>76</v>
      </c>
      <c r="AU843" s="215" t="s">
        <v>85</v>
      </c>
      <c r="AY843" s="214" t="s">
        <v>156</v>
      </c>
      <c r="BK843" s="216">
        <f>SUM(BK844:BK848)</f>
        <v>0</v>
      </c>
    </row>
    <row r="844" s="2" customFormat="1" ht="24.15" customHeight="1">
      <c r="A844" s="38"/>
      <c r="B844" s="39"/>
      <c r="C844" s="219" t="s">
        <v>1452</v>
      </c>
      <c r="D844" s="219" t="s">
        <v>158</v>
      </c>
      <c r="E844" s="220" t="s">
        <v>1453</v>
      </c>
      <c r="F844" s="221" t="s">
        <v>1454</v>
      </c>
      <c r="G844" s="222" t="s">
        <v>170</v>
      </c>
      <c r="H844" s="223">
        <v>208.78</v>
      </c>
      <c r="I844" s="224"/>
      <c r="J844" s="225">
        <f>ROUND(I844*H844,2)</f>
        <v>0</v>
      </c>
      <c r="K844" s="226"/>
      <c r="L844" s="44"/>
      <c r="M844" s="227" t="s">
        <v>1</v>
      </c>
      <c r="N844" s="228" t="s">
        <v>42</v>
      </c>
      <c r="O844" s="91"/>
      <c r="P844" s="229">
        <f>O844*H844</f>
        <v>0</v>
      </c>
      <c r="Q844" s="229">
        <v>0.00021000000000000001</v>
      </c>
      <c r="R844" s="229">
        <f>Q844*H844</f>
        <v>0.043843800000000002</v>
      </c>
      <c r="S844" s="229">
        <v>0</v>
      </c>
      <c r="T844" s="230">
        <f>S844*H844</f>
        <v>0</v>
      </c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R844" s="231" t="s">
        <v>250</v>
      </c>
      <c r="AT844" s="231" t="s">
        <v>158</v>
      </c>
      <c r="AU844" s="231" t="s">
        <v>87</v>
      </c>
      <c r="AY844" s="17" t="s">
        <v>156</v>
      </c>
      <c r="BE844" s="232">
        <f>IF(N844="základní",J844,0)</f>
        <v>0</v>
      </c>
      <c r="BF844" s="232">
        <f>IF(N844="snížená",J844,0)</f>
        <v>0</v>
      </c>
      <c r="BG844" s="232">
        <f>IF(N844="zákl. přenesená",J844,0)</f>
        <v>0</v>
      </c>
      <c r="BH844" s="232">
        <f>IF(N844="sníž. přenesená",J844,0)</f>
        <v>0</v>
      </c>
      <c r="BI844" s="232">
        <f>IF(N844="nulová",J844,0)</f>
        <v>0</v>
      </c>
      <c r="BJ844" s="17" t="s">
        <v>85</v>
      </c>
      <c r="BK844" s="232">
        <f>ROUND(I844*H844,2)</f>
        <v>0</v>
      </c>
      <c r="BL844" s="17" t="s">
        <v>250</v>
      </c>
      <c r="BM844" s="231" t="s">
        <v>1455</v>
      </c>
    </row>
    <row r="845" s="14" customFormat="1">
      <c r="A845" s="14"/>
      <c r="B845" s="245"/>
      <c r="C845" s="246"/>
      <c r="D845" s="235" t="s">
        <v>172</v>
      </c>
      <c r="E845" s="247" t="s">
        <v>1</v>
      </c>
      <c r="F845" s="248" t="s">
        <v>1175</v>
      </c>
      <c r="G845" s="246"/>
      <c r="H845" s="247" t="s">
        <v>1</v>
      </c>
      <c r="I845" s="249"/>
      <c r="J845" s="246"/>
      <c r="K845" s="246"/>
      <c r="L845" s="250"/>
      <c r="M845" s="251"/>
      <c r="N845" s="252"/>
      <c r="O845" s="252"/>
      <c r="P845" s="252"/>
      <c r="Q845" s="252"/>
      <c r="R845" s="252"/>
      <c r="S845" s="252"/>
      <c r="T845" s="253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54" t="s">
        <v>172</v>
      </c>
      <c r="AU845" s="254" t="s">
        <v>87</v>
      </c>
      <c r="AV845" s="14" t="s">
        <v>85</v>
      </c>
      <c r="AW845" s="14" t="s">
        <v>34</v>
      </c>
      <c r="AX845" s="14" t="s">
        <v>77</v>
      </c>
      <c r="AY845" s="254" t="s">
        <v>156</v>
      </c>
    </row>
    <row r="846" s="13" customFormat="1">
      <c r="A846" s="13"/>
      <c r="B846" s="233"/>
      <c r="C846" s="234"/>
      <c r="D846" s="235" t="s">
        <v>172</v>
      </c>
      <c r="E846" s="236" t="s">
        <v>1</v>
      </c>
      <c r="F846" s="237" t="s">
        <v>1176</v>
      </c>
      <c r="G846" s="234"/>
      <c r="H846" s="238">
        <v>68.353999999999999</v>
      </c>
      <c r="I846" s="239"/>
      <c r="J846" s="234"/>
      <c r="K846" s="234"/>
      <c r="L846" s="240"/>
      <c r="M846" s="241"/>
      <c r="N846" s="242"/>
      <c r="O846" s="242"/>
      <c r="P846" s="242"/>
      <c r="Q846" s="242"/>
      <c r="R846" s="242"/>
      <c r="S846" s="242"/>
      <c r="T846" s="24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4" t="s">
        <v>172</v>
      </c>
      <c r="AU846" s="244" t="s">
        <v>87</v>
      </c>
      <c r="AV846" s="13" t="s">
        <v>87</v>
      </c>
      <c r="AW846" s="13" t="s">
        <v>34</v>
      </c>
      <c r="AX846" s="13" t="s">
        <v>77</v>
      </c>
      <c r="AY846" s="244" t="s">
        <v>156</v>
      </c>
    </row>
    <row r="847" s="13" customFormat="1">
      <c r="A847" s="13"/>
      <c r="B847" s="233"/>
      <c r="C847" s="234"/>
      <c r="D847" s="235" t="s">
        <v>172</v>
      </c>
      <c r="E847" s="236" t="s">
        <v>1</v>
      </c>
      <c r="F847" s="237" t="s">
        <v>1177</v>
      </c>
      <c r="G847" s="234"/>
      <c r="H847" s="238">
        <v>72.072000000000003</v>
      </c>
      <c r="I847" s="239"/>
      <c r="J847" s="234"/>
      <c r="K847" s="234"/>
      <c r="L847" s="240"/>
      <c r="M847" s="241"/>
      <c r="N847" s="242"/>
      <c r="O847" s="242"/>
      <c r="P847" s="242"/>
      <c r="Q847" s="242"/>
      <c r="R847" s="242"/>
      <c r="S847" s="242"/>
      <c r="T847" s="24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4" t="s">
        <v>172</v>
      </c>
      <c r="AU847" s="244" t="s">
        <v>87</v>
      </c>
      <c r="AV847" s="13" t="s">
        <v>87</v>
      </c>
      <c r="AW847" s="13" t="s">
        <v>34</v>
      </c>
      <c r="AX847" s="13" t="s">
        <v>77</v>
      </c>
      <c r="AY847" s="244" t="s">
        <v>156</v>
      </c>
    </row>
    <row r="848" s="13" customFormat="1">
      <c r="A848" s="13"/>
      <c r="B848" s="233"/>
      <c r="C848" s="234"/>
      <c r="D848" s="235" t="s">
        <v>172</v>
      </c>
      <c r="E848" s="236" t="s">
        <v>1</v>
      </c>
      <c r="F848" s="237" t="s">
        <v>1178</v>
      </c>
      <c r="G848" s="234"/>
      <c r="H848" s="238">
        <v>68.353999999999999</v>
      </c>
      <c r="I848" s="239"/>
      <c r="J848" s="234"/>
      <c r="K848" s="234"/>
      <c r="L848" s="240"/>
      <c r="M848" s="241"/>
      <c r="N848" s="242"/>
      <c r="O848" s="242"/>
      <c r="P848" s="242"/>
      <c r="Q848" s="242"/>
      <c r="R848" s="242"/>
      <c r="S848" s="242"/>
      <c r="T848" s="24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44" t="s">
        <v>172</v>
      </c>
      <c r="AU848" s="244" t="s">
        <v>87</v>
      </c>
      <c r="AV848" s="13" t="s">
        <v>87</v>
      </c>
      <c r="AW848" s="13" t="s">
        <v>34</v>
      </c>
      <c r="AX848" s="13" t="s">
        <v>77</v>
      </c>
      <c r="AY848" s="244" t="s">
        <v>156</v>
      </c>
    </row>
    <row r="849" s="12" customFormat="1" ht="22.8" customHeight="1">
      <c r="A849" s="12"/>
      <c r="B849" s="203"/>
      <c r="C849" s="204"/>
      <c r="D849" s="205" t="s">
        <v>76</v>
      </c>
      <c r="E849" s="217" t="s">
        <v>1456</v>
      </c>
      <c r="F849" s="217" t="s">
        <v>1457</v>
      </c>
      <c r="G849" s="204"/>
      <c r="H849" s="204"/>
      <c r="I849" s="207"/>
      <c r="J849" s="218">
        <f>BK849</f>
        <v>0</v>
      </c>
      <c r="K849" s="204"/>
      <c r="L849" s="209"/>
      <c r="M849" s="210"/>
      <c r="N849" s="211"/>
      <c r="O849" s="211"/>
      <c r="P849" s="212">
        <f>SUM(P850:P887)</f>
        <v>0</v>
      </c>
      <c r="Q849" s="211"/>
      <c r="R849" s="212">
        <f>SUM(R850:R887)</f>
        <v>0.25256658000000004</v>
      </c>
      <c r="S849" s="211"/>
      <c r="T849" s="213">
        <f>SUM(T850:T887)</f>
        <v>0</v>
      </c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R849" s="214" t="s">
        <v>87</v>
      </c>
      <c r="AT849" s="215" t="s">
        <v>76</v>
      </c>
      <c r="AU849" s="215" t="s">
        <v>85</v>
      </c>
      <c r="AY849" s="214" t="s">
        <v>156</v>
      </c>
      <c r="BK849" s="216">
        <f>SUM(BK850:BK887)</f>
        <v>0</v>
      </c>
    </row>
    <row r="850" s="2" customFormat="1" ht="33" customHeight="1">
      <c r="A850" s="38"/>
      <c r="B850" s="39"/>
      <c r="C850" s="219" t="s">
        <v>1458</v>
      </c>
      <c r="D850" s="219" t="s">
        <v>158</v>
      </c>
      <c r="E850" s="220" t="s">
        <v>1459</v>
      </c>
      <c r="F850" s="221" t="s">
        <v>1460</v>
      </c>
      <c r="G850" s="222" t="s">
        <v>170</v>
      </c>
      <c r="H850" s="223">
        <v>515.44200000000001</v>
      </c>
      <c r="I850" s="224"/>
      <c r="J850" s="225">
        <f>ROUND(I850*H850,2)</f>
        <v>0</v>
      </c>
      <c r="K850" s="226"/>
      <c r="L850" s="44"/>
      <c r="M850" s="227" t="s">
        <v>1</v>
      </c>
      <c r="N850" s="228" t="s">
        <v>42</v>
      </c>
      <c r="O850" s="91"/>
      <c r="P850" s="229">
        <f>O850*H850</f>
        <v>0</v>
      </c>
      <c r="Q850" s="229">
        <v>0.00020000000000000001</v>
      </c>
      <c r="R850" s="229">
        <f>Q850*H850</f>
        <v>0.10308840000000001</v>
      </c>
      <c r="S850" s="229">
        <v>0</v>
      </c>
      <c r="T850" s="230">
        <f>S850*H850</f>
        <v>0</v>
      </c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R850" s="231" t="s">
        <v>250</v>
      </c>
      <c r="AT850" s="231" t="s">
        <v>158</v>
      </c>
      <c r="AU850" s="231" t="s">
        <v>87</v>
      </c>
      <c r="AY850" s="17" t="s">
        <v>156</v>
      </c>
      <c r="BE850" s="232">
        <f>IF(N850="základní",J850,0)</f>
        <v>0</v>
      </c>
      <c r="BF850" s="232">
        <f>IF(N850="snížená",J850,0)</f>
        <v>0</v>
      </c>
      <c r="BG850" s="232">
        <f>IF(N850="zákl. přenesená",J850,0)</f>
        <v>0</v>
      </c>
      <c r="BH850" s="232">
        <f>IF(N850="sníž. přenesená",J850,0)</f>
        <v>0</v>
      </c>
      <c r="BI850" s="232">
        <f>IF(N850="nulová",J850,0)</f>
        <v>0</v>
      </c>
      <c r="BJ850" s="17" t="s">
        <v>85</v>
      </c>
      <c r="BK850" s="232">
        <f>ROUND(I850*H850,2)</f>
        <v>0</v>
      </c>
      <c r="BL850" s="17" t="s">
        <v>250</v>
      </c>
      <c r="BM850" s="231" t="s">
        <v>1461</v>
      </c>
    </row>
    <row r="851" s="13" customFormat="1">
      <c r="A851" s="13"/>
      <c r="B851" s="233"/>
      <c r="C851" s="234"/>
      <c r="D851" s="235" t="s">
        <v>172</v>
      </c>
      <c r="E851" s="236" t="s">
        <v>1</v>
      </c>
      <c r="F851" s="237" t="s">
        <v>539</v>
      </c>
      <c r="G851" s="234"/>
      <c r="H851" s="238">
        <v>45.259999999999998</v>
      </c>
      <c r="I851" s="239"/>
      <c r="J851" s="234"/>
      <c r="K851" s="234"/>
      <c r="L851" s="240"/>
      <c r="M851" s="241"/>
      <c r="N851" s="242"/>
      <c r="O851" s="242"/>
      <c r="P851" s="242"/>
      <c r="Q851" s="242"/>
      <c r="R851" s="242"/>
      <c r="S851" s="242"/>
      <c r="T851" s="24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44" t="s">
        <v>172</v>
      </c>
      <c r="AU851" s="244" t="s">
        <v>87</v>
      </c>
      <c r="AV851" s="13" t="s">
        <v>87</v>
      </c>
      <c r="AW851" s="13" t="s">
        <v>34</v>
      </c>
      <c r="AX851" s="13" t="s">
        <v>77</v>
      </c>
      <c r="AY851" s="244" t="s">
        <v>156</v>
      </c>
    </row>
    <row r="852" s="13" customFormat="1">
      <c r="A852" s="13"/>
      <c r="B852" s="233"/>
      <c r="C852" s="234"/>
      <c r="D852" s="235" t="s">
        <v>172</v>
      </c>
      <c r="E852" s="236" t="s">
        <v>1</v>
      </c>
      <c r="F852" s="237" t="s">
        <v>540</v>
      </c>
      <c r="G852" s="234"/>
      <c r="H852" s="238">
        <v>38.789999999999999</v>
      </c>
      <c r="I852" s="239"/>
      <c r="J852" s="234"/>
      <c r="K852" s="234"/>
      <c r="L852" s="240"/>
      <c r="M852" s="241"/>
      <c r="N852" s="242"/>
      <c r="O852" s="242"/>
      <c r="P852" s="242"/>
      <c r="Q852" s="242"/>
      <c r="R852" s="242"/>
      <c r="S852" s="242"/>
      <c r="T852" s="24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44" t="s">
        <v>172</v>
      </c>
      <c r="AU852" s="244" t="s">
        <v>87</v>
      </c>
      <c r="AV852" s="13" t="s">
        <v>87</v>
      </c>
      <c r="AW852" s="13" t="s">
        <v>34</v>
      </c>
      <c r="AX852" s="13" t="s">
        <v>77</v>
      </c>
      <c r="AY852" s="244" t="s">
        <v>156</v>
      </c>
    </row>
    <row r="853" s="13" customFormat="1">
      <c r="A853" s="13"/>
      <c r="B853" s="233"/>
      <c r="C853" s="234"/>
      <c r="D853" s="235" t="s">
        <v>172</v>
      </c>
      <c r="E853" s="236" t="s">
        <v>1</v>
      </c>
      <c r="F853" s="237" t="s">
        <v>541</v>
      </c>
      <c r="G853" s="234"/>
      <c r="H853" s="238">
        <v>50.456000000000003</v>
      </c>
      <c r="I853" s="239"/>
      <c r="J853" s="234"/>
      <c r="K853" s="234"/>
      <c r="L853" s="240"/>
      <c r="M853" s="241"/>
      <c r="N853" s="242"/>
      <c r="O853" s="242"/>
      <c r="P853" s="242"/>
      <c r="Q853" s="242"/>
      <c r="R853" s="242"/>
      <c r="S853" s="242"/>
      <c r="T853" s="24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4" t="s">
        <v>172</v>
      </c>
      <c r="AU853" s="244" t="s">
        <v>87</v>
      </c>
      <c r="AV853" s="13" t="s">
        <v>87</v>
      </c>
      <c r="AW853" s="13" t="s">
        <v>34</v>
      </c>
      <c r="AX853" s="13" t="s">
        <v>77</v>
      </c>
      <c r="AY853" s="244" t="s">
        <v>156</v>
      </c>
    </row>
    <row r="854" s="13" customFormat="1">
      <c r="A854" s="13"/>
      <c r="B854" s="233"/>
      <c r="C854" s="234"/>
      <c r="D854" s="235" t="s">
        <v>172</v>
      </c>
      <c r="E854" s="236" t="s">
        <v>1</v>
      </c>
      <c r="F854" s="237" t="s">
        <v>561</v>
      </c>
      <c r="G854" s="234"/>
      <c r="H854" s="238">
        <v>5</v>
      </c>
      <c r="I854" s="239"/>
      <c r="J854" s="234"/>
      <c r="K854" s="234"/>
      <c r="L854" s="240"/>
      <c r="M854" s="241"/>
      <c r="N854" s="242"/>
      <c r="O854" s="242"/>
      <c r="P854" s="242"/>
      <c r="Q854" s="242"/>
      <c r="R854" s="242"/>
      <c r="S854" s="242"/>
      <c r="T854" s="24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44" t="s">
        <v>172</v>
      </c>
      <c r="AU854" s="244" t="s">
        <v>87</v>
      </c>
      <c r="AV854" s="13" t="s">
        <v>87</v>
      </c>
      <c r="AW854" s="13" t="s">
        <v>34</v>
      </c>
      <c r="AX854" s="13" t="s">
        <v>77</v>
      </c>
      <c r="AY854" s="244" t="s">
        <v>156</v>
      </c>
    </row>
    <row r="855" s="13" customFormat="1">
      <c r="A855" s="13"/>
      <c r="B855" s="233"/>
      <c r="C855" s="234"/>
      <c r="D855" s="235" t="s">
        <v>172</v>
      </c>
      <c r="E855" s="236" t="s">
        <v>1</v>
      </c>
      <c r="F855" s="237" t="s">
        <v>562</v>
      </c>
      <c r="G855" s="234"/>
      <c r="H855" s="238">
        <v>3</v>
      </c>
      <c r="I855" s="239"/>
      <c r="J855" s="234"/>
      <c r="K855" s="234"/>
      <c r="L855" s="240"/>
      <c r="M855" s="241"/>
      <c r="N855" s="242"/>
      <c r="O855" s="242"/>
      <c r="P855" s="242"/>
      <c r="Q855" s="242"/>
      <c r="R855" s="242"/>
      <c r="S855" s="242"/>
      <c r="T855" s="24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4" t="s">
        <v>172</v>
      </c>
      <c r="AU855" s="244" t="s">
        <v>87</v>
      </c>
      <c r="AV855" s="13" t="s">
        <v>87</v>
      </c>
      <c r="AW855" s="13" t="s">
        <v>34</v>
      </c>
      <c r="AX855" s="13" t="s">
        <v>77</v>
      </c>
      <c r="AY855" s="244" t="s">
        <v>156</v>
      </c>
    </row>
    <row r="856" s="13" customFormat="1">
      <c r="A856" s="13"/>
      <c r="B856" s="233"/>
      <c r="C856" s="234"/>
      <c r="D856" s="235" t="s">
        <v>172</v>
      </c>
      <c r="E856" s="236" t="s">
        <v>1</v>
      </c>
      <c r="F856" s="237" t="s">
        <v>563</v>
      </c>
      <c r="G856" s="234"/>
      <c r="H856" s="238">
        <v>3</v>
      </c>
      <c r="I856" s="239"/>
      <c r="J856" s="234"/>
      <c r="K856" s="234"/>
      <c r="L856" s="240"/>
      <c r="M856" s="241"/>
      <c r="N856" s="242"/>
      <c r="O856" s="242"/>
      <c r="P856" s="242"/>
      <c r="Q856" s="242"/>
      <c r="R856" s="242"/>
      <c r="S856" s="242"/>
      <c r="T856" s="24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44" t="s">
        <v>172</v>
      </c>
      <c r="AU856" s="244" t="s">
        <v>87</v>
      </c>
      <c r="AV856" s="13" t="s">
        <v>87</v>
      </c>
      <c r="AW856" s="13" t="s">
        <v>34</v>
      </c>
      <c r="AX856" s="13" t="s">
        <v>77</v>
      </c>
      <c r="AY856" s="244" t="s">
        <v>156</v>
      </c>
    </row>
    <row r="857" s="13" customFormat="1">
      <c r="A857" s="13"/>
      <c r="B857" s="233"/>
      <c r="C857" s="234"/>
      <c r="D857" s="235" t="s">
        <v>172</v>
      </c>
      <c r="E857" s="236" t="s">
        <v>1</v>
      </c>
      <c r="F857" s="237" t="s">
        <v>564</v>
      </c>
      <c r="G857" s="234"/>
      <c r="H857" s="238">
        <v>7.3920000000000003</v>
      </c>
      <c r="I857" s="239"/>
      <c r="J857" s="234"/>
      <c r="K857" s="234"/>
      <c r="L857" s="240"/>
      <c r="M857" s="241"/>
      <c r="N857" s="242"/>
      <c r="O857" s="242"/>
      <c r="P857" s="242"/>
      <c r="Q857" s="242"/>
      <c r="R857" s="242"/>
      <c r="S857" s="242"/>
      <c r="T857" s="24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4" t="s">
        <v>172</v>
      </c>
      <c r="AU857" s="244" t="s">
        <v>87</v>
      </c>
      <c r="AV857" s="13" t="s">
        <v>87</v>
      </c>
      <c r="AW857" s="13" t="s">
        <v>34</v>
      </c>
      <c r="AX857" s="13" t="s">
        <v>77</v>
      </c>
      <c r="AY857" s="244" t="s">
        <v>156</v>
      </c>
    </row>
    <row r="858" s="13" customFormat="1">
      <c r="A858" s="13"/>
      <c r="B858" s="233"/>
      <c r="C858" s="234"/>
      <c r="D858" s="235" t="s">
        <v>172</v>
      </c>
      <c r="E858" s="236" t="s">
        <v>1</v>
      </c>
      <c r="F858" s="237" t="s">
        <v>565</v>
      </c>
      <c r="G858" s="234"/>
      <c r="H858" s="238">
        <v>6.9660000000000002</v>
      </c>
      <c r="I858" s="239"/>
      <c r="J858" s="234"/>
      <c r="K858" s="234"/>
      <c r="L858" s="240"/>
      <c r="M858" s="241"/>
      <c r="N858" s="242"/>
      <c r="O858" s="242"/>
      <c r="P858" s="242"/>
      <c r="Q858" s="242"/>
      <c r="R858" s="242"/>
      <c r="S858" s="242"/>
      <c r="T858" s="24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44" t="s">
        <v>172</v>
      </c>
      <c r="AU858" s="244" t="s">
        <v>87</v>
      </c>
      <c r="AV858" s="13" t="s">
        <v>87</v>
      </c>
      <c r="AW858" s="13" t="s">
        <v>34</v>
      </c>
      <c r="AX858" s="13" t="s">
        <v>77</v>
      </c>
      <c r="AY858" s="244" t="s">
        <v>156</v>
      </c>
    </row>
    <row r="859" s="13" customFormat="1">
      <c r="A859" s="13"/>
      <c r="B859" s="233"/>
      <c r="C859" s="234"/>
      <c r="D859" s="235" t="s">
        <v>172</v>
      </c>
      <c r="E859" s="236" t="s">
        <v>1</v>
      </c>
      <c r="F859" s="237" t="s">
        <v>566</v>
      </c>
      <c r="G859" s="234"/>
      <c r="H859" s="238">
        <v>23.449999999999999</v>
      </c>
      <c r="I859" s="239"/>
      <c r="J859" s="234"/>
      <c r="K859" s="234"/>
      <c r="L859" s="240"/>
      <c r="M859" s="241"/>
      <c r="N859" s="242"/>
      <c r="O859" s="242"/>
      <c r="P859" s="242"/>
      <c r="Q859" s="242"/>
      <c r="R859" s="242"/>
      <c r="S859" s="242"/>
      <c r="T859" s="24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4" t="s">
        <v>172</v>
      </c>
      <c r="AU859" s="244" t="s">
        <v>87</v>
      </c>
      <c r="AV859" s="13" t="s">
        <v>87</v>
      </c>
      <c r="AW859" s="13" t="s">
        <v>34</v>
      </c>
      <c r="AX859" s="13" t="s">
        <v>77</v>
      </c>
      <c r="AY859" s="244" t="s">
        <v>156</v>
      </c>
    </row>
    <row r="860" s="13" customFormat="1">
      <c r="A860" s="13"/>
      <c r="B860" s="233"/>
      <c r="C860" s="234"/>
      <c r="D860" s="235" t="s">
        <v>172</v>
      </c>
      <c r="E860" s="236" t="s">
        <v>1</v>
      </c>
      <c r="F860" s="237" t="s">
        <v>567</v>
      </c>
      <c r="G860" s="234"/>
      <c r="H860" s="238">
        <v>6.8959999999999999</v>
      </c>
      <c r="I860" s="239"/>
      <c r="J860" s="234"/>
      <c r="K860" s="234"/>
      <c r="L860" s="240"/>
      <c r="M860" s="241"/>
      <c r="N860" s="242"/>
      <c r="O860" s="242"/>
      <c r="P860" s="242"/>
      <c r="Q860" s="242"/>
      <c r="R860" s="242"/>
      <c r="S860" s="242"/>
      <c r="T860" s="24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4" t="s">
        <v>172</v>
      </c>
      <c r="AU860" s="244" t="s">
        <v>87</v>
      </c>
      <c r="AV860" s="13" t="s">
        <v>87</v>
      </c>
      <c r="AW860" s="13" t="s">
        <v>34</v>
      </c>
      <c r="AX860" s="13" t="s">
        <v>77</v>
      </c>
      <c r="AY860" s="244" t="s">
        <v>156</v>
      </c>
    </row>
    <row r="861" s="13" customFormat="1">
      <c r="A861" s="13"/>
      <c r="B861" s="233"/>
      <c r="C861" s="234"/>
      <c r="D861" s="235" t="s">
        <v>172</v>
      </c>
      <c r="E861" s="236" t="s">
        <v>1</v>
      </c>
      <c r="F861" s="237" t="s">
        <v>549</v>
      </c>
      <c r="G861" s="234"/>
      <c r="H861" s="238">
        <v>20</v>
      </c>
      <c r="I861" s="239"/>
      <c r="J861" s="234"/>
      <c r="K861" s="234"/>
      <c r="L861" s="240"/>
      <c r="M861" s="241"/>
      <c r="N861" s="242"/>
      <c r="O861" s="242"/>
      <c r="P861" s="242"/>
      <c r="Q861" s="242"/>
      <c r="R861" s="242"/>
      <c r="S861" s="242"/>
      <c r="T861" s="24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4" t="s">
        <v>172</v>
      </c>
      <c r="AU861" s="244" t="s">
        <v>87</v>
      </c>
      <c r="AV861" s="13" t="s">
        <v>87</v>
      </c>
      <c r="AW861" s="13" t="s">
        <v>34</v>
      </c>
      <c r="AX861" s="13" t="s">
        <v>77</v>
      </c>
      <c r="AY861" s="244" t="s">
        <v>156</v>
      </c>
    </row>
    <row r="862" s="13" customFormat="1">
      <c r="A862" s="13"/>
      <c r="B862" s="233"/>
      <c r="C862" s="234"/>
      <c r="D862" s="235" t="s">
        <v>172</v>
      </c>
      <c r="E862" s="236" t="s">
        <v>1</v>
      </c>
      <c r="F862" s="237" t="s">
        <v>568</v>
      </c>
      <c r="G862" s="234"/>
      <c r="H862" s="238">
        <v>4</v>
      </c>
      <c r="I862" s="239"/>
      <c r="J862" s="234"/>
      <c r="K862" s="234"/>
      <c r="L862" s="240"/>
      <c r="M862" s="241"/>
      <c r="N862" s="242"/>
      <c r="O862" s="242"/>
      <c r="P862" s="242"/>
      <c r="Q862" s="242"/>
      <c r="R862" s="242"/>
      <c r="S862" s="242"/>
      <c r="T862" s="24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44" t="s">
        <v>172</v>
      </c>
      <c r="AU862" s="244" t="s">
        <v>87</v>
      </c>
      <c r="AV862" s="13" t="s">
        <v>87</v>
      </c>
      <c r="AW862" s="13" t="s">
        <v>34</v>
      </c>
      <c r="AX862" s="13" t="s">
        <v>77</v>
      </c>
      <c r="AY862" s="244" t="s">
        <v>156</v>
      </c>
    </row>
    <row r="863" s="13" customFormat="1">
      <c r="A863" s="13"/>
      <c r="B863" s="233"/>
      <c r="C863" s="234"/>
      <c r="D863" s="235" t="s">
        <v>172</v>
      </c>
      <c r="E863" s="236" t="s">
        <v>1</v>
      </c>
      <c r="F863" s="237" t="s">
        <v>569</v>
      </c>
      <c r="G863" s="234"/>
      <c r="H863" s="238">
        <v>3.6000000000000001</v>
      </c>
      <c r="I863" s="239"/>
      <c r="J863" s="234"/>
      <c r="K863" s="234"/>
      <c r="L863" s="240"/>
      <c r="M863" s="241"/>
      <c r="N863" s="242"/>
      <c r="O863" s="242"/>
      <c r="P863" s="242"/>
      <c r="Q863" s="242"/>
      <c r="R863" s="242"/>
      <c r="S863" s="242"/>
      <c r="T863" s="24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4" t="s">
        <v>172</v>
      </c>
      <c r="AU863" s="244" t="s">
        <v>87</v>
      </c>
      <c r="AV863" s="13" t="s">
        <v>87</v>
      </c>
      <c r="AW863" s="13" t="s">
        <v>34</v>
      </c>
      <c r="AX863" s="13" t="s">
        <v>77</v>
      </c>
      <c r="AY863" s="244" t="s">
        <v>156</v>
      </c>
    </row>
    <row r="864" s="13" customFormat="1">
      <c r="A864" s="13"/>
      <c r="B864" s="233"/>
      <c r="C864" s="234"/>
      <c r="D864" s="235" t="s">
        <v>172</v>
      </c>
      <c r="E864" s="236" t="s">
        <v>1</v>
      </c>
      <c r="F864" s="237" t="s">
        <v>570</v>
      </c>
      <c r="G864" s="234"/>
      <c r="H864" s="238">
        <v>3.6000000000000001</v>
      </c>
      <c r="I864" s="239"/>
      <c r="J864" s="234"/>
      <c r="K864" s="234"/>
      <c r="L864" s="240"/>
      <c r="M864" s="241"/>
      <c r="N864" s="242"/>
      <c r="O864" s="242"/>
      <c r="P864" s="242"/>
      <c r="Q864" s="242"/>
      <c r="R864" s="242"/>
      <c r="S864" s="242"/>
      <c r="T864" s="24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4" t="s">
        <v>172</v>
      </c>
      <c r="AU864" s="244" t="s">
        <v>87</v>
      </c>
      <c r="AV864" s="13" t="s">
        <v>87</v>
      </c>
      <c r="AW864" s="13" t="s">
        <v>34</v>
      </c>
      <c r="AX864" s="13" t="s">
        <v>77</v>
      </c>
      <c r="AY864" s="244" t="s">
        <v>156</v>
      </c>
    </row>
    <row r="865" s="13" customFormat="1">
      <c r="A865" s="13"/>
      <c r="B865" s="233"/>
      <c r="C865" s="234"/>
      <c r="D865" s="235" t="s">
        <v>172</v>
      </c>
      <c r="E865" s="236" t="s">
        <v>1</v>
      </c>
      <c r="F865" s="237" t="s">
        <v>571</v>
      </c>
      <c r="G865" s="234"/>
      <c r="H865" s="238">
        <v>7.0999999999999996</v>
      </c>
      <c r="I865" s="239"/>
      <c r="J865" s="234"/>
      <c r="K865" s="234"/>
      <c r="L865" s="240"/>
      <c r="M865" s="241"/>
      <c r="N865" s="242"/>
      <c r="O865" s="242"/>
      <c r="P865" s="242"/>
      <c r="Q865" s="242"/>
      <c r="R865" s="242"/>
      <c r="S865" s="242"/>
      <c r="T865" s="24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44" t="s">
        <v>172</v>
      </c>
      <c r="AU865" s="244" t="s">
        <v>87</v>
      </c>
      <c r="AV865" s="13" t="s">
        <v>87</v>
      </c>
      <c r="AW865" s="13" t="s">
        <v>34</v>
      </c>
      <c r="AX865" s="13" t="s">
        <v>77</v>
      </c>
      <c r="AY865" s="244" t="s">
        <v>156</v>
      </c>
    </row>
    <row r="866" s="13" customFormat="1">
      <c r="A866" s="13"/>
      <c r="B866" s="233"/>
      <c r="C866" s="234"/>
      <c r="D866" s="235" t="s">
        <v>172</v>
      </c>
      <c r="E866" s="236" t="s">
        <v>1</v>
      </c>
      <c r="F866" s="237" t="s">
        <v>554</v>
      </c>
      <c r="G866" s="234"/>
      <c r="H866" s="238">
        <v>103.01000000000001</v>
      </c>
      <c r="I866" s="239"/>
      <c r="J866" s="234"/>
      <c r="K866" s="234"/>
      <c r="L866" s="240"/>
      <c r="M866" s="241"/>
      <c r="N866" s="242"/>
      <c r="O866" s="242"/>
      <c r="P866" s="242"/>
      <c r="Q866" s="242"/>
      <c r="R866" s="242"/>
      <c r="S866" s="242"/>
      <c r="T866" s="24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44" t="s">
        <v>172</v>
      </c>
      <c r="AU866" s="244" t="s">
        <v>87</v>
      </c>
      <c r="AV866" s="13" t="s">
        <v>87</v>
      </c>
      <c r="AW866" s="13" t="s">
        <v>34</v>
      </c>
      <c r="AX866" s="13" t="s">
        <v>77</v>
      </c>
      <c r="AY866" s="244" t="s">
        <v>156</v>
      </c>
    </row>
    <row r="867" s="13" customFormat="1">
      <c r="A867" s="13"/>
      <c r="B867" s="233"/>
      <c r="C867" s="234"/>
      <c r="D867" s="235" t="s">
        <v>172</v>
      </c>
      <c r="E867" s="236" t="s">
        <v>1</v>
      </c>
      <c r="F867" s="237" t="s">
        <v>555</v>
      </c>
      <c r="G867" s="234"/>
      <c r="H867" s="238">
        <v>90.540000000000006</v>
      </c>
      <c r="I867" s="239"/>
      <c r="J867" s="234"/>
      <c r="K867" s="234"/>
      <c r="L867" s="240"/>
      <c r="M867" s="241"/>
      <c r="N867" s="242"/>
      <c r="O867" s="242"/>
      <c r="P867" s="242"/>
      <c r="Q867" s="242"/>
      <c r="R867" s="242"/>
      <c r="S867" s="242"/>
      <c r="T867" s="24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4" t="s">
        <v>172</v>
      </c>
      <c r="AU867" s="244" t="s">
        <v>87</v>
      </c>
      <c r="AV867" s="13" t="s">
        <v>87</v>
      </c>
      <c r="AW867" s="13" t="s">
        <v>34</v>
      </c>
      <c r="AX867" s="13" t="s">
        <v>77</v>
      </c>
      <c r="AY867" s="244" t="s">
        <v>156</v>
      </c>
    </row>
    <row r="868" s="13" customFormat="1">
      <c r="A868" s="13"/>
      <c r="B868" s="233"/>
      <c r="C868" s="234"/>
      <c r="D868" s="235" t="s">
        <v>172</v>
      </c>
      <c r="E868" s="236" t="s">
        <v>1</v>
      </c>
      <c r="F868" s="237" t="s">
        <v>556</v>
      </c>
      <c r="G868" s="234"/>
      <c r="H868" s="238">
        <v>93.382000000000005</v>
      </c>
      <c r="I868" s="239"/>
      <c r="J868" s="234"/>
      <c r="K868" s="234"/>
      <c r="L868" s="240"/>
      <c r="M868" s="241"/>
      <c r="N868" s="242"/>
      <c r="O868" s="242"/>
      <c r="P868" s="242"/>
      <c r="Q868" s="242"/>
      <c r="R868" s="242"/>
      <c r="S868" s="242"/>
      <c r="T868" s="24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44" t="s">
        <v>172</v>
      </c>
      <c r="AU868" s="244" t="s">
        <v>87</v>
      </c>
      <c r="AV868" s="13" t="s">
        <v>87</v>
      </c>
      <c r="AW868" s="13" t="s">
        <v>34</v>
      </c>
      <c r="AX868" s="13" t="s">
        <v>77</v>
      </c>
      <c r="AY868" s="244" t="s">
        <v>156</v>
      </c>
    </row>
    <row r="869" s="2" customFormat="1" ht="37.8" customHeight="1">
      <c r="A869" s="38"/>
      <c r="B869" s="39"/>
      <c r="C869" s="219" t="s">
        <v>1462</v>
      </c>
      <c r="D869" s="219" t="s">
        <v>158</v>
      </c>
      <c r="E869" s="220" t="s">
        <v>1463</v>
      </c>
      <c r="F869" s="221" t="s">
        <v>1464</v>
      </c>
      <c r="G869" s="222" t="s">
        <v>170</v>
      </c>
      <c r="H869" s="223">
        <v>515.44200000000001</v>
      </c>
      <c r="I869" s="224"/>
      <c r="J869" s="225">
        <f>ROUND(I869*H869,2)</f>
        <v>0</v>
      </c>
      <c r="K869" s="226"/>
      <c r="L869" s="44"/>
      <c r="M869" s="227" t="s">
        <v>1</v>
      </c>
      <c r="N869" s="228" t="s">
        <v>42</v>
      </c>
      <c r="O869" s="91"/>
      <c r="P869" s="229">
        <f>O869*H869</f>
        <v>0</v>
      </c>
      <c r="Q869" s="229">
        <v>0.00029</v>
      </c>
      <c r="R869" s="229">
        <f>Q869*H869</f>
        <v>0.14947818000000002</v>
      </c>
      <c r="S869" s="229">
        <v>0</v>
      </c>
      <c r="T869" s="230">
        <f>S869*H869</f>
        <v>0</v>
      </c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R869" s="231" t="s">
        <v>250</v>
      </c>
      <c r="AT869" s="231" t="s">
        <v>158</v>
      </c>
      <c r="AU869" s="231" t="s">
        <v>87</v>
      </c>
      <c r="AY869" s="17" t="s">
        <v>156</v>
      </c>
      <c r="BE869" s="232">
        <f>IF(N869="základní",J869,0)</f>
        <v>0</v>
      </c>
      <c r="BF869" s="232">
        <f>IF(N869="snížená",J869,0)</f>
        <v>0</v>
      </c>
      <c r="BG869" s="232">
        <f>IF(N869="zákl. přenesená",J869,0)</f>
        <v>0</v>
      </c>
      <c r="BH869" s="232">
        <f>IF(N869="sníž. přenesená",J869,0)</f>
        <v>0</v>
      </c>
      <c r="BI869" s="232">
        <f>IF(N869="nulová",J869,0)</f>
        <v>0</v>
      </c>
      <c r="BJ869" s="17" t="s">
        <v>85</v>
      </c>
      <c r="BK869" s="232">
        <f>ROUND(I869*H869,2)</f>
        <v>0</v>
      </c>
      <c r="BL869" s="17" t="s">
        <v>250</v>
      </c>
      <c r="BM869" s="231" t="s">
        <v>1465</v>
      </c>
    </row>
    <row r="870" s="13" customFormat="1">
      <c r="A870" s="13"/>
      <c r="B870" s="233"/>
      <c r="C870" s="234"/>
      <c r="D870" s="235" t="s">
        <v>172</v>
      </c>
      <c r="E870" s="236" t="s">
        <v>1</v>
      </c>
      <c r="F870" s="237" t="s">
        <v>539</v>
      </c>
      <c r="G870" s="234"/>
      <c r="H870" s="238">
        <v>45.259999999999998</v>
      </c>
      <c r="I870" s="239"/>
      <c r="J870" s="234"/>
      <c r="K870" s="234"/>
      <c r="L870" s="240"/>
      <c r="M870" s="241"/>
      <c r="N870" s="242"/>
      <c r="O870" s="242"/>
      <c r="P870" s="242"/>
      <c r="Q870" s="242"/>
      <c r="R870" s="242"/>
      <c r="S870" s="242"/>
      <c r="T870" s="24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4" t="s">
        <v>172</v>
      </c>
      <c r="AU870" s="244" t="s">
        <v>87</v>
      </c>
      <c r="AV870" s="13" t="s">
        <v>87</v>
      </c>
      <c r="AW870" s="13" t="s">
        <v>34</v>
      </c>
      <c r="AX870" s="13" t="s">
        <v>77</v>
      </c>
      <c r="AY870" s="244" t="s">
        <v>156</v>
      </c>
    </row>
    <row r="871" s="13" customFormat="1">
      <c r="A871" s="13"/>
      <c r="B871" s="233"/>
      <c r="C871" s="234"/>
      <c r="D871" s="235" t="s">
        <v>172</v>
      </c>
      <c r="E871" s="236" t="s">
        <v>1</v>
      </c>
      <c r="F871" s="237" t="s">
        <v>540</v>
      </c>
      <c r="G871" s="234"/>
      <c r="H871" s="238">
        <v>38.789999999999999</v>
      </c>
      <c r="I871" s="239"/>
      <c r="J871" s="234"/>
      <c r="K871" s="234"/>
      <c r="L871" s="240"/>
      <c r="M871" s="241"/>
      <c r="N871" s="242"/>
      <c r="O871" s="242"/>
      <c r="P871" s="242"/>
      <c r="Q871" s="242"/>
      <c r="R871" s="242"/>
      <c r="S871" s="242"/>
      <c r="T871" s="24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44" t="s">
        <v>172</v>
      </c>
      <c r="AU871" s="244" t="s">
        <v>87</v>
      </c>
      <c r="AV871" s="13" t="s">
        <v>87</v>
      </c>
      <c r="AW871" s="13" t="s">
        <v>34</v>
      </c>
      <c r="AX871" s="13" t="s">
        <v>77</v>
      </c>
      <c r="AY871" s="244" t="s">
        <v>156</v>
      </c>
    </row>
    <row r="872" s="13" customFormat="1">
      <c r="A872" s="13"/>
      <c r="B872" s="233"/>
      <c r="C872" s="234"/>
      <c r="D872" s="235" t="s">
        <v>172</v>
      </c>
      <c r="E872" s="236" t="s">
        <v>1</v>
      </c>
      <c r="F872" s="237" t="s">
        <v>541</v>
      </c>
      <c r="G872" s="234"/>
      <c r="H872" s="238">
        <v>50.456000000000003</v>
      </c>
      <c r="I872" s="239"/>
      <c r="J872" s="234"/>
      <c r="K872" s="234"/>
      <c r="L872" s="240"/>
      <c r="M872" s="241"/>
      <c r="N872" s="242"/>
      <c r="O872" s="242"/>
      <c r="P872" s="242"/>
      <c r="Q872" s="242"/>
      <c r="R872" s="242"/>
      <c r="S872" s="242"/>
      <c r="T872" s="24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4" t="s">
        <v>172</v>
      </c>
      <c r="AU872" s="244" t="s">
        <v>87</v>
      </c>
      <c r="AV872" s="13" t="s">
        <v>87</v>
      </c>
      <c r="AW872" s="13" t="s">
        <v>34</v>
      </c>
      <c r="AX872" s="13" t="s">
        <v>77</v>
      </c>
      <c r="AY872" s="244" t="s">
        <v>156</v>
      </c>
    </row>
    <row r="873" s="13" customFormat="1">
      <c r="A873" s="13"/>
      <c r="B873" s="233"/>
      <c r="C873" s="234"/>
      <c r="D873" s="235" t="s">
        <v>172</v>
      </c>
      <c r="E873" s="236" t="s">
        <v>1</v>
      </c>
      <c r="F873" s="237" t="s">
        <v>561</v>
      </c>
      <c r="G873" s="234"/>
      <c r="H873" s="238">
        <v>5</v>
      </c>
      <c r="I873" s="239"/>
      <c r="J873" s="234"/>
      <c r="K873" s="234"/>
      <c r="L873" s="240"/>
      <c r="M873" s="241"/>
      <c r="N873" s="242"/>
      <c r="O873" s="242"/>
      <c r="P873" s="242"/>
      <c r="Q873" s="242"/>
      <c r="R873" s="242"/>
      <c r="S873" s="242"/>
      <c r="T873" s="24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4" t="s">
        <v>172</v>
      </c>
      <c r="AU873" s="244" t="s">
        <v>87</v>
      </c>
      <c r="AV873" s="13" t="s">
        <v>87</v>
      </c>
      <c r="AW873" s="13" t="s">
        <v>34</v>
      </c>
      <c r="AX873" s="13" t="s">
        <v>77</v>
      </c>
      <c r="AY873" s="244" t="s">
        <v>156</v>
      </c>
    </row>
    <row r="874" s="13" customFormat="1">
      <c r="A874" s="13"/>
      <c r="B874" s="233"/>
      <c r="C874" s="234"/>
      <c r="D874" s="235" t="s">
        <v>172</v>
      </c>
      <c r="E874" s="236" t="s">
        <v>1</v>
      </c>
      <c r="F874" s="237" t="s">
        <v>562</v>
      </c>
      <c r="G874" s="234"/>
      <c r="H874" s="238">
        <v>3</v>
      </c>
      <c r="I874" s="239"/>
      <c r="J874" s="234"/>
      <c r="K874" s="234"/>
      <c r="L874" s="240"/>
      <c r="M874" s="241"/>
      <c r="N874" s="242"/>
      <c r="O874" s="242"/>
      <c r="P874" s="242"/>
      <c r="Q874" s="242"/>
      <c r="R874" s="242"/>
      <c r="S874" s="242"/>
      <c r="T874" s="24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4" t="s">
        <v>172</v>
      </c>
      <c r="AU874" s="244" t="s">
        <v>87</v>
      </c>
      <c r="AV874" s="13" t="s">
        <v>87</v>
      </c>
      <c r="AW874" s="13" t="s">
        <v>34</v>
      </c>
      <c r="AX874" s="13" t="s">
        <v>77</v>
      </c>
      <c r="AY874" s="244" t="s">
        <v>156</v>
      </c>
    </row>
    <row r="875" s="13" customFormat="1">
      <c r="A875" s="13"/>
      <c r="B875" s="233"/>
      <c r="C875" s="234"/>
      <c r="D875" s="235" t="s">
        <v>172</v>
      </c>
      <c r="E875" s="236" t="s">
        <v>1</v>
      </c>
      <c r="F875" s="237" t="s">
        <v>563</v>
      </c>
      <c r="G875" s="234"/>
      <c r="H875" s="238">
        <v>3</v>
      </c>
      <c r="I875" s="239"/>
      <c r="J875" s="234"/>
      <c r="K875" s="234"/>
      <c r="L875" s="240"/>
      <c r="M875" s="241"/>
      <c r="N875" s="242"/>
      <c r="O875" s="242"/>
      <c r="P875" s="242"/>
      <c r="Q875" s="242"/>
      <c r="R875" s="242"/>
      <c r="S875" s="242"/>
      <c r="T875" s="24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4" t="s">
        <v>172</v>
      </c>
      <c r="AU875" s="244" t="s">
        <v>87</v>
      </c>
      <c r="AV875" s="13" t="s">
        <v>87</v>
      </c>
      <c r="AW875" s="13" t="s">
        <v>34</v>
      </c>
      <c r="AX875" s="13" t="s">
        <v>77</v>
      </c>
      <c r="AY875" s="244" t="s">
        <v>156</v>
      </c>
    </row>
    <row r="876" s="13" customFormat="1">
      <c r="A876" s="13"/>
      <c r="B876" s="233"/>
      <c r="C876" s="234"/>
      <c r="D876" s="235" t="s">
        <v>172</v>
      </c>
      <c r="E876" s="236" t="s">
        <v>1</v>
      </c>
      <c r="F876" s="237" t="s">
        <v>564</v>
      </c>
      <c r="G876" s="234"/>
      <c r="H876" s="238">
        <v>7.3920000000000003</v>
      </c>
      <c r="I876" s="239"/>
      <c r="J876" s="234"/>
      <c r="K876" s="234"/>
      <c r="L876" s="240"/>
      <c r="M876" s="241"/>
      <c r="N876" s="242"/>
      <c r="O876" s="242"/>
      <c r="P876" s="242"/>
      <c r="Q876" s="242"/>
      <c r="R876" s="242"/>
      <c r="S876" s="242"/>
      <c r="T876" s="24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44" t="s">
        <v>172</v>
      </c>
      <c r="AU876" s="244" t="s">
        <v>87</v>
      </c>
      <c r="AV876" s="13" t="s">
        <v>87</v>
      </c>
      <c r="AW876" s="13" t="s">
        <v>34</v>
      </c>
      <c r="AX876" s="13" t="s">
        <v>77</v>
      </c>
      <c r="AY876" s="244" t="s">
        <v>156</v>
      </c>
    </row>
    <row r="877" s="13" customFormat="1">
      <c r="A877" s="13"/>
      <c r="B877" s="233"/>
      <c r="C877" s="234"/>
      <c r="D877" s="235" t="s">
        <v>172</v>
      </c>
      <c r="E877" s="236" t="s">
        <v>1</v>
      </c>
      <c r="F877" s="237" t="s">
        <v>565</v>
      </c>
      <c r="G877" s="234"/>
      <c r="H877" s="238">
        <v>6.9660000000000002</v>
      </c>
      <c r="I877" s="239"/>
      <c r="J877" s="234"/>
      <c r="K877" s="234"/>
      <c r="L877" s="240"/>
      <c r="M877" s="241"/>
      <c r="N877" s="242"/>
      <c r="O877" s="242"/>
      <c r="P877" s="242"/>
      <c r="Q877" s="242"/>
      <c r="R877" s="242"/>
      <c r="S877" s="242"/>
      <c r="T877" s="24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44" t="s">
        <v>172</v>
      </c>
      <c r="AU877" s="244" t="s">
        <v>87</v>
      </c>
      <c r="AV877" s="13" t="s">
        <v>87</v>
      </c>
      <c r="AW877" s="13" t="s">
        <v>34</v>
      </c>
      <c r="AX877" s="13" t="s">
        <v>77</v>
      </c>
      <c r="AY877" s="244" t="s">
        <v>156</v>
      </c>
    </row>
    <row r="878" s="13" customFormat="1">
      <c r="A878" s="13"/>
      <c r="B878" s="233"/>
      <c r="C878" s="234"/>
      <c r="D878" s="235" t="s">
        <v>172</v>
      </c>
      <c r="E878" s="236" t="s">
        <v>1</v>
      </c>
      <c r="F878" s="237" t="s">
        <v>566</v>
      </c>
      <c r="G878" s="234"/>
      <c r="H878" s="238">
        <v>23.449999999999999</v>
      </c>
      <c r="I878" s="239"/>
      <c r="J878" s="234"/>
      <c r="K878" s="234"/>
      <c r="L878" s="240"/>
      <c r="M878" s="241"/>
      <c r="N878" s="242"/>
      <c r="O878" s="242"/>
      <c r="P878" s="242"/>
      <c r="Q878" s="242"/>
      <c r="R878" s="242"/>
      <c r="S878" s="242"/>
      <c r="T878" s="24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4" t="s">
        <v>172</v>
      </c>
      <c r="AU878" s="244" t="s">
        <v>87</v>
      </c>
      <c r="AV878" s="13" t="s">
        <v>87</v>
      </c>
      <c r="AW878" s="13" t="s">
        <v>34</v>
      </c>
      <c r="AX878" s="13" t="s">
        <v>77</v>
      </c>
      <c r="AY878" s="244" t="s">
        <v>156</v>
      </c>
    </row>
    <row r="879" s="13" customFormat="1">
      <c r="A879" s="13"/>
      <c r="B879" s="233"/>
      <c r="C879" s="234"/>
      <c r="D879" s="235" t="s">
        <v>172</v>
      </c>
      <c r="E879" s="236" t="s">
        <v>1</v>
      </c>
      <c r="F879" s="237" t="s">
        <v>567</v>
      </c>
      <c r="G879" s="234"/>
      <c r="H879" s="238">
        <v>6.8959999999999999</v>
      </c>
      <c r="I879" s="239"/>
      <c r="J879" s="234"/>
      <c r="K879" s="234"/>
      <c r="L879" s="240"/>
      <c r="M879" s="241"/>
      <c r="N879" s="242"/>
      <c r="O879" s="242"/>
      <c r="P879" s="242"/>
      <c r="Q879" s="242"/>
      <c r="R879" s="242"/>
      <c r="S879" s="242"/>
      <c r="T879" s="24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44" t="s">
        <v>172</v>
      </c>
      <c r="AU879" s="244" t="s">
        <v>87</v>
      </c>
      <c r="AV879" s="13" t="s">
        <v>87</v>
      </c>
      <c r="AW879" s="13" t="s">
        <v>34</v>
      </c>
      <c r="AX879" s="13" t="s">
        <v>77</v>
      </c>
      <c r="AY879" s="244" t="s">
        <v>156</v>
      </c>
    </row>
    <row r="880" s="13" customFormat="1">
      <c r="A880" s="13"/>
      <c r="B880" s="233"/>
      <c r="C880" s="234"/>
      <c r="D880" s="235" t="s">
        <v>172</v>
      </c>
      <c r="E880" s="236" t="s">
        <v>1</v>
      </c>
      <c r="F880" s="237" t="s">
        <v>549</v>
      </c>
      <c r="G880" s="234"/>
      <c r="H880" s="238">
        <v>20</v>
      </c>
      <c r="I880" s="239"/>
      <c r="J880" s="234"/>
      <c r="K880" s="234"/>
      <c r="L880" s="240"/>
      <c r="M880" s="241"/>
      <c r="N880" s="242"/>
      <c r="O880" s="242"/>
      <c r="P880" s="242"/>
      <c r="Q880" s="242"/>
      <c r="R880" s="242"/>
      <c r="S880" s="242"/>
      <c r="T880" s="24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44" t="s">
        <v>172</v>
      </c>
      <c r="AU880" s="244" t="s">
        <v>87</v>
      </c>
      <c r="AV880" s="13" t="s">
        <v>87</v>
      </c>
      <c r="AW880" s="13" t="s">
        <v>34</v>
      </c>
      <c r="AX880" s="13" t="s">
        <v>77</v>
      </c>
      <c r="AY880" s="244" t="s">
        <v>156</v>
      </c>
    </row>
    <row r="881" s="13" customFormat="1">
      <c r="A881" s="13"/>
      <c r="B881" s="233"/>
      <c r="C881" s="234"/>
      <c r="D881" s="235" t="s">
        <v>172</v>
      </c>
      <c r="E881" s="236" t="s">
        <v>1</v>
      </c>
      <c r="F881" s="237" t="s">
        <v>568</v>
      </c>
      <c r="G881" s="234"/>
      <c r="H881" s="238">
        <v>4</v>
      </c>
      <c r="I881" s="239"/>
      <c r="J881" s="234"/>
      <c r="K881" s="234"/>
      <c r="L881" s="240"/>
      <c r="M881" s="241"/>
      <c r="N881" s="242"/>
      <c r="O881" s="242"/>
      <c r="P881" s="242"/>
      <c r="Q881" s="242"/>
      <c r="R881" s="242"/>
      <c r="S881" s="242"/>
      <c r="T881" s="24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4" t="s">
        <v>172</v>
      </c>
      <c r="AU881" s="244" t="s">
        <v>87</v>
      </c>
      <c r="AV881" s="13" t="s">
        <v>87</v>
      </c>
      <c r="AW881" s="13" t="s">
        <v>34</v>
      </c>
      <c r="AX881" s="13" t="s">
        <v>77</v>
      </c>
      <c r="AY881" s="244" t="s">
        <v>156</v>
      </c>
    </row>
    <row r="882" s="13" customFormat="1">
      <c r="A882" s="13"/>
      <c r="B882" s="233"/>
      <c r="C882" s="234"/>
      <c r="D882" s="235" t="s">
        <v>172</v>
      </c>
      <c r="E882" s="236" t="s">
        <v>1</v>
      </c>
      <c r="F882" s="237" t="s">
        <v>569</v>
      </c>
      <c r="G882" s="234"/>
      <c r="H882" s="238">
        <v>3.6000000000000001</v>
      </c>
      <c r="I882" s="239"/>
      <c r="J882" s="234"/>
      <c r="K882" s="234"/>
      <c r="L882" s="240"/>
      <c r="M882" s="241"/>
      <c r="N882" s="242"/>
      <c r="O882" s="242"/>
      <c r="P882" s="242"/>
      <c r="Q882" s="242"/>
      <c r="R882" s="242"/>
      <c r="S882" s="242"/>
      <c r="T882" s="24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44" t="s">
        <v>172</v>
      </c>
      <c r="AU882" s="244" t="s">
        <v>87</v>
      </c>
      <c r="AV882" s="13" t="s">
        <v>87</v>
      </c>
      <c r="AW882" s="13" t="s">
        <v>34</v>
      </c>
      <c r="AX882" s="13" t="s">
        <v>77</v>
      </c>
      <c r="AY882" s="244" t="s">
        <v>156</v>
      </c>
    </row>
    <row r="883" s="13" customFormat="1">
      <c r="A883" s="13"/>
      <c r="B883" s="233"/>
      <c r="C883" s="234"/>
      <c r="D883" s="235" t="s">
        <v>172</v>
      </c>
      <c r="E883" s="236" t="s">
        <v>1</v>
      </c>
      <c r="F883" s="237" t="s">
        <v>570</v>
      </c>
      <c r="G883" s="234"/>
      <c r="H883" s="238">
        <v>3.6000000000000001</v>
      </c>
      <c r="I883" s="239"/>
      <c r="J883" s="234"/>
      <c r="K883" s="234"/>
      <c r="L883" s="240"/>
      <c r="M883" s="241"/>
      <c r="N883" s="242"/>
      <c r="O883" s="242"/>
      <c r="P883" s="242"/>
      <c r="Q883" s="242"/>
      <c r="R883" s="242"/>
      <c r="S883" s="242"/>
      <c r="T883" s="24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44" t="s">
        <v>172</v>
      </c>
      <c r="AU883" s="244" t="s">
        <v>87</v>
      </c>
      <c r="AV883" s="13" t="s">
        <v>87</v>
      </c>
      <c r="AW883" s="13" t="s">
        <v>34</v>
      </c>
      <c r="AX883" s="13" t="s">
        <v>77</v>
      </c>
      <c r="AY883" s="244" t="s">
        <v>156</v>
      </c>
    </row>
    <row r="884" s="13" customFormat="1">
      <c r="A884" s="13"/>
      <c r="B884" s="233"/>
      <c r="C884" s="234"/>
      <c r="D884" s="235" t="s">
        <v>172</v>
      </c>
      <c r="E884" s="236" t="s">
        <v>1</v>
      </c>
      <c r="F884" s="237" t="s">
        <v>571</v>
      </c>
      <c r="G884" s="234"/>
      <c r="H884" s="238">
        <v>7.0999999999999996</v>
      </c>
      <c r="I884" s="239"/>
      <c r="J884" s="234"/>
      <c r="K884" s="234"/>
      <c r="L884" s="240"/>
      <c r="M884" s="241"/>
      <c r="N884" s="242"/>
      <c r="O884" s="242"/>
      <c r="P884" s="242"/>
      <c r="Q884" s="242"/>
      <c r="R884" s="242"/>
      <c r="S884" s="242"/>
      <c r="T884" s="24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4" t="s">
        <v>172</v>
      </c>
      <c r="AU884" s="244" t="s">
        <v>87</v>
      </c>
      <c r="AV884" s="13" t="s">
        <v>87</v>
      </c>
      <c r="AW884" s="13" t="s">
        <v>34</v>
      </c>
      <c r="AX884" s="13" t="s">
        <v>77</v>
      </c>
      <c r="AY884" s="244" t="s">
        <v>156</v>
      </c>
    </row>
    <row r="885" s="13" customFormat="1">
      <c r="A885" s="13"/>
      <c r="B885" s="233"/>
      <c r="C885" s="234"/>
      <c r="D885" s="235" t="s">
        <v>172</v>
      </c>
      <c r="E885" s="236" t="s">
        <v>1</v>
      </c>
      <c r="F885" s="237" t="s">
        <v>554</v>
      </c>
      <c r="G885" s="234"/>
      <c r="H885" s="238">
        <v>103.01000000000001</v>
      </c>
      <c r="I885" s="239"/>
      <c r="J885" s="234"/>
      <c r="K885" s="234"/>
      <c r="L885" s="240"/>
      <c r="M885" s="241"/>
      <c r="N885" s="242"/>
      <c r="O885" s="242"/>
      <c r="P885" s="242"/>
      <c r="Q885" s="242"/>
      <c r="R885" s="242"/>
      <c r="S885" s="242"/>
      <c r="T885" s="24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4" t="s">
        <v>172</v>
      </c>
      <c r="AU885" s="244" t="s">
        <v>87</v>
      </c>
      <c r="AV885" s="13" t="s">
        <v>87</v>
      </c>
      <c r="AW885" s="13" t="s">
        <v>34</v>
      </c>
      <c r="AX885" s="13" t="s">
        <v>77</v>
      </c>
      <c r="AY885" s="244" t="s">
        <v>156</v>
      </c>
    </row>
    <row r="886" s="13" customFormat="1">
      <c r="A886" s="13"/>
      <c r="B886" s="233"/>
      <c r="C886" s="234"/>
      <c r="D886" s="235" t="s">
        <v>172</v>
      </c>
      <c r="E886" s="236" t="s">
        <v>1</v>
      </c>
      <c r="F886" s="237" t="s">
        <v>555</v>
      </c>
      <c r="G886" s="234"/>
      <c r="H886" s="238">
        <v>90.540000000000006</v>
      </c>
      <c r="I886" s="239"/>
      <c r="J886" s="234"/>
      <c r="K886" s="234"/>
      <c r="L886" s="240"/>
      <c r="M886" s="241"/>
      <c r="N886" s="242"/>
      <c r="O886" s="242"/>
      <c r="P886" s="242"/>
      <c r="Q886" s="242"/>
      <c r="R886" s="242"/>
      <c r="S886" s="242"/>
      <c r="T886" s="24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44" t="s">
        <v>172</v>
      </c>
      <c r="AU886" s="244" t="s">
        <v>87</v>
      </c>
      <c r="AV886" s="13" t="s">
        <v>87</v>
      </c>
      <c r="AW886" s="13" t="s">
        <v>34</v>
      </c>
      <c r="AX886" s="13" t="s">
        <v>77</v>
      </c>
      <c r="AY886" s="244" t="s">
        <v>156</v>
      </c>
    </row>
    <row r="887" s="13" customFormat="1">
      <c r="A887" s="13"/>
      <c r="B887" s="233"/>
      <c r="C887" s="234"/>
      <c r="D887" s="235" t="s">
        <v>172</v>
      </c>
      <c r="E887" s="236" t="s">
        <v>1</v>
      </c>
      <c r="F887" s="237" t="s">
        <v>556</v>
      </c>
      <c r="G887" s="234"/>
      <c r="H887" s="238">
        <v>93.382000000000005</v>
      </c>
      <c r="I887" s="239"/>
      <c r="J887" s="234"/>
      <c r="K887" s="234"/>
      <c r="L887" s="240"/>
      <c r="M887" s="266"/>
      <c r="N887" s="267"/>
      <c r="O887" s="267"/>
      <c r="P887" s="267"/>
      <c r="Q887" s="267"/>
      <c r="R887" s="267"/>
      <c r="S887" s="267"/>
      <c r="T887" s="268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4" t="s">
        <v>172</v>
      </c>
      <c r="AU887" s="244" t="s">
        <v>87</v>
      </c>
      <c r="AV887" s="13" t="s">
        <v>87</v>
      </c>
      <c r="AW887" s="13" t="s">
        <v>34</v>
      </c>
      <c r="AX887" s="13" t="s">
        <v>77</v>
      </c>
      <c r="AY887" s="244" t="s">
        <v>156</v>
      </c>
    </row>
    <row r="888" s="2" customFormat="1" ht="6.96" customHeight="1">
      <c r="A888" s="38"/>
      <c r="B888" s="66"/>
      <c r="C888" s="67"/>
      <c r="D888" s="67"/>
      <c r="E888" s="67"/>
      <c r="F888" s="67"/>
      <c r="G888" s="67"/>
      <c r="H888" s="67"/>
      <c r="I888" s="67"/>
      <c r="J888" s="67"/>
      <c r="K888" s="67"/>
      <c r="L888" s="44"/>
      <c r="M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38"/>
      <c r="AD888" s="38"/>
      <c r="AE888" s="38"/>
    </row>
  </sheetData>
  <sheetProtection sheet="1" autoFilter="0" formatColumns="0" formatRows="0" objects="1" scenarios="1" spinCount="100000" saltValue="tC/fqhbuav47h9FK3Bxz3tqDx9sX6ZLd1/Yeck1VnjsbxwUtScQ0M9o4Lqby8B2vT1cpGJPwPgzgOvV8aPi8vg==" hashValue="QeZU4KJiBBf53y95OAsmW//zRRBUn3PfUMRhkXNyDRAU8AdFfQ31AL9RwEr/SL7UjKTmyWBn/uAGL6GR1nEi4A==" algorithmName="SHA-512" password="CC35"/>
  <autoFilter ref="C141:K887"/>
  <mergeCells count="9">
    <mergeCell ref="E7:H7"/>
    <mergeCell ref="E9:H9"/>
    <mergeCell ref="E18:H18"/>
    <mergeCell ref="E27:H27"/>
    <mergeCell ref="E85:H85"/>
    <mergeCell ref="E87:H87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1466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22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tr">
        <f>IF('Rekapitulace stavby'!E11="","",'Rekapitulace stavby'!E11)</f>
        <v>Obec Tuklaty</v>
      </c>
      <c r="F15" s="38"/>
      <c r="G15" s="38"/>
      <c r="H15" s="38"/>
      <c r="I15" s="140" t="s">
        <v>28</v>
      </c>
      <c r="J15" s="143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1467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tr">
        <f>IF('Rekapitulace stavby'!AN19="","",'Rekapitulace stavby'!AN19)</f>
        <v>06553044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28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ROUND(J129,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ROUND((SUM(BE129:BE270)),  2)</f>
        <v>0</v>
      </c>
      <c r="G33" s="38"/>
      <c r="H33" s="38"/>
      <c r="I33" s="155">
        <v>0.20999999999999999</v>
      </c>
      <c r="J33" s="154">
        <f>ROUND(((SUM(BE129:BE270))*I33),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ROUND((SUM(BF129:BF270)),  2)</f>
        <v>0</v>
      </c>
      <c r="G34" s="38"/>
      <c r="H34" s="38"/>
      <c r="I34" s="155">
        <v>0.12</v>
      </c>
      <c r="J34" s="154">
        <f>ROUND(((SUM(BF129:BF270))*I34),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ROUND((SUM(BG129:BG270)),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ROUND((SUM(BH129:BH270)),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ROUND((SUM(BI129:BI270)),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D1.4.a - Zdravotechnické instalace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 xml:space="preserve"> 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Ondřej Zikán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J129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115</v>
      </c>
      <c r="E97" s="182"/>
      <c r="F97" s="182"/>
      <c r="G97" s="182"/>
      <c r="H97" s="182"/>
      <c r="I97" s="182"/>
      <c r="J97" s="183">
        <f>J130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116</v>
      </c>
      <c r="E98" s="188"/>
      <c r="F98" s="188"/>
      <c r="G98" s="188"/>
      <c r="H98" s="188"/>
      <c r="I98" s="188"/>
      <c r="J98" s="189">
        <f>J131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1468</v>
      </c>
      <c r="E99" s="188"/>
      <c r="F99" s="188"/>
      <c r="G99" s="188"/>
      <c r="H99" s="188"/>
      <c r="I99" s="188"/>
      <c r="J99" s="189">
        <f>J156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79"/>
      <c r="C100" s="180"/>
      <c r="D100" s="181" t="s">
        <v>1469</v>
      </c>
      <c r="E100" s="182"/>
      <c r="F100" s="182"/>
      <c r="G100" s="182"/>
      <c r="H100" s="182"/>
      <c r="I100" s="182"/>
      <c r="J100" s="183">
        <f>J163</f>
        <v>0</v>
      </c>
      <c r="K100" s="180"/>
      <c r="L100" s="18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79"/>
      <c r="C101" s="180"/>
      <c r="D101" s="181" t="s">
        <v>1470</v>
      </c>
      <c r="E101" s="182"/>
      <c r="F101" s="182"/>
      <c r="G101" s="182"/>
      <c r="H101" s="182"/>
      <c r="I101" s="182"/>
      <c r="J101" s="183">
        <f>J187</f>
        <v>0</v>
      </c>
      <c r="K101" s="180"/>
      <c r="L101" s="18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79"/>
      <c r="C102" s="180"/>
      <c r="D102" s="181" t="s">
        <v>1471</v>
      </c>
      <c r="E102" s="182"/>
      <c r="F102" s="182"/>
      <c r="G102" s="182"/>
      <c r="H102" s="182"/>
      <c r="I102" s="182"/>
      <c r="J102" s="183">
        <f>J230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79"/>
      <c r="C103" s="180"/>
      <c r="D103" s="181" t="s">
        <v>1472</v>
      </c>
      <c r="E103" s="182"/>
      <c r="F103" s="182"/>
      <c r="G103" s="182"/>
      <c r="H103" s="182"/>
      <c r="I103" s="182"/>
      <c r="J103" s="183">
        <f>J241</f>
        <v>0</v>
      </c>
      <c r="K103" s="180"/>
      <c r="L103" s="18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79"/>
      <c r="C104" s="180"/>
      <c r="D104" s="181" t="s">
        <v>124</v>
      </c>
      <c r="E104" s="182"/>
      <c r="F104" s="182"/>
      <c r="G104" s="182"/>
      <c r="H104" s="182"/>
      <c r="I104" s="182"/>
      <c r="J104" s="183">
        <f>J245</f>
        <v>0</v>
      </c>
      <c r="K104" s="180"/>
      <c r="L104" s="18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5"/>
      <c r="C105" s="186"/>
      <c r="D105" s="187" t="s">
        <v>1473</v>
      </c>
      <c r="E105" s="188"/>
      <c r="F105" s="188"/>
      <c r="G105" s="188"/>
      <c r="H105" s="188"/>
      <c r="I105" s="188"/>
      <c r="J105" s="189">
        <f>J246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5"/>
      <c r="C106" s="186"/>
      <c r="D106" s="187" t="s">
        <v>1474</v>
      </c>
      <c r="E106" s="188"/>
      <c r="F106" s="188"/>
      <c r="G106" s="188"/>
      <c r="H106" s="188"/>
      <c r="I106" s="188"/>
      <c r="J106" s="189">
        <f>J252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5"/>
      <c r="C107" s="186"/>
      <c r="D107" s="187" t="s">
        <v>1475</v>
      </c>
      <c r="E107" s="188"/>
      <c r="F107" s="188"/>
      <c r="G107" s="188"/>
      <c r="H107" s="188"/>
      <c r="I107" s="188"/>
      <c r="J107" s="189">
        <f>J257</f>
        <v>0</v>
      </c>
      <c r="K107" s="186"/>
      <c r="L107" s="19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79"/>
      <c r="C108" s="180"/>
      <c r="D108" s="181" t="s">
        <v>1476</v>
      </c>
      <c r="E108" s="182"/>
      <c r="F108" s="182"/>
      <c r="G108" s="182"/>
      <c r="H108" s="182"/>
      <c r="I108" s="182"/>
      <c r="J108" s="183">
        <f>J260</f>
        <v>0</v>
      </c>
      <c r="K108" s="180"/>
      <c r="L108" s="18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79"/>
      <c r="C109" s="180"/>
      <c r="D109" s="181" t="s">
        <v>1477</v>
      </c>
      <c r="E109" s="182"/>
      <c r="F109" s="182"/>
      <c r="G109" s="182"/>
      <c r="H109" s="182"/>
      <c r="I109" s="182"/>
      <c r="J109" s="183">
        <f>J267</f>
        <v>0</v>
      </c>
      <c r="K109" s="180"/>
      <c r="L109" s="184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5" s="2" customFormat="1" ht="6.96" customHeight="1">
      <c r="A115" s="38"/>
      <c r="B115" s="68"/>
      <c r="C115" s="69"/>
      <c r="D115" s="69"/>
      <c r="E115" s="69"/>
      <c r="F115" s="69"/>
      <c r="G115" s="69"/>
      <c r="H115" s="69"/>
      <c r="I115" s="69"/>
      <c r="J115" s="69"/>
      <c r="K115" s="69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4.96" customHeight="1">
      <c r="A116" s="38"/>
      <c r="B116" s="39"/>
      <c r="C116" s="23" t="s">
        <v>141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16</v>
      </c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174" t="str">
        <f>E7</f>
        <v>Základní škola Tuklaty – Přístavba tělocvičny a učeben</v>
      </c>
      <c r="F119" s="32"/>
      <c r="G119" s="32"/>
      <c r="H119" s="32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107</v>
      </c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76" t="str">
        <f>E9</f>
        <v>D1.4.a - Zdravotechnické instalace</v>
      </c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21</v>
      </c>
      <c r="D123" s="40"/>
      <c r="E123" s="40"/>
      <c r="F123" s="27" t="str">
        <f>F12</f>
        <v xml:space="preserve"> </v>
      </c>
      <c r="G123" s="40"/>
      <c r="H123" s="40"/>
      <c r="I123" s="32" t="s">
        <v>23</v>
      </c>
      <c r="J123" s="79" t="str">
        <f>IF(J12="","",J12)</f>
        <v>23. 2. 2024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25</v>
      </c>
      <c r="D125" s="40"/>
      <c r="E125" s="40"/>
      <c r="F125" s="27" t="str">
        <f>E15</f>
        <v>Obec Tuklaty</v>
      </c>
      <c r="G125" s="40"/>
      <c r="H125" s="40"/>
      <c r="I125" s="32" t="s">
        <v>31</v>
      </c>
      <c r="J125" s="36" t="str">
        <f>E21</f>
        <v>Ondřej Zikán</v>
      </c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5.15" customHeight="1">
      <c r="A126" s="38"/>
      <c r="B126" s="39"/>
      <c r="C126" s="32" t="s">
        <v>29</v>
      </c>
      <c r="D126" s="40"/>
      <c r="E126" s="40"/>
      <c r="F126" s="27" t="str">
        <f>IF(E18="","",E18)</f>
        <v>Vyplň údaj</v>
      </c>
      <c r="G126" s="40"/>
      <c r="H126" s="40"/>
      <c r="I126" s="32" t="s">
        <v>35</v>
      </c>
      <c r="J126" s="36" t="str">
        <f>E24</f>
        <v xml:space="preserve"> 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0.32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1" customFormat="1" ht="29.28" customHeight="1">
      <c r="A128" s="191"/>
      <c r="B128" s="192"/>
      <c r="C128" s="193" t="s">
        <v>142</v>
      </c>
      <c r="D128" s="194" t="s">
        <v>62</v>
      </c>
      <c r="E128" s="194" t="s">
        <v>58</v>
      </c>
      <c r="F128" s="194" t="s">
        <v>59</v>
      </c>
      <c r="G128" s="194" t="s">
        <v>143</v>
      </c>
      <c r="H128" s="194" t="s">
        <v>144</v>
      </c>
      <c r="I128" s="194" t="s">
        <v>145</v>
      </c>
      <c r="J128" s="195" t="s">
        <v>112</v>
      </c>
      <c r="K128" s="196" t="s">
        <v>146</v>
      </c>
      <c r="L128" s="197"/>
      <c r="M128" s="100" t="s">
        <v>1</v>
      </c>
      <c r="N128" s="101" t="s">
        <v>41</v>
      </c>
      <c r="O128" s="101" t="s">
        <v>147</v>
      </c>
      <c r="P128" s="101" t="s">
        <v>148</v>
      </c>
      <c r="Q128" s="101" t="s">
        <v>149</v>
      </c>
      <c r="R128" s="101" t="s">
        <v>150</v>
      </c>
      <c r="S128" s="101" t="s">
        <v>151</v>
      </c>
      <c r="T128" s="102" t="s">
        <v>152</v>
      </c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</row>
    <row r="129" s="2" customFormat="1" ht="22.8" customHeight="1">
      <c r="A129" s="38"/>
      <c r="B129" s="39"/>
      <c r="C129" s="107" t="s">
        <v>153</v>
      </c>
      <c r="D129" s="40"/>
      <c r="E129" s="40"/>
      <c r="F129" s="40"/>
      <c r="G129" s="40"/>
      <c r="H129" s="40"/>
      <c r="I129" s="40"/>
      <c r="J129" s="198">
        <f>BK129</f>
        <v>0</v>
      </c>
      <c r="K129" s="40"/>
      <c r="L129" s="44"/>
      <c r="M129" s="103"/>
      <c r="N129" s="199"/>
      <c r="O129" s="104"/>
      <c r="P129" s="200">
        <f>P130+P163+P187+P230+P241+P245+P260+P267</f>
        <v>0</v>
      </c>
      <c r="Q129" s="104"/>
      <c r="R129" s="200">
        <f>R130+R163+R187+R230+R241+R245+R260+R267</f>
        <v>0.11130000000000001</v>
      </c>
      <c r="S129" s="104"/>
      <c r="T129" s="201">
        <f>T130+T163+T187+T230+T241+T245+T260+T267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76</v>
      </c>
      <c r="AU129" s="17" t="s">
        <v>114</v>
      </c>
      <c r="BK129" s="202">
        <f>BK130+BK163+BK187+BK230+BK241+BK245+BK260+BK267</f>
        <v>0</v>
      </c>
    </row>
    <row r="130" s="12" customFormat="1" ht="25.92" customHeight="1">
      <c r="A130" s="12"/>
      <c r="B130" s="203"/>
      <c r="C130" s="204"/>
      <c r="D130" s="205" t="s">
        <v>76</v>
      </c>
      <c r="E130" s="206" t="s">
        <v>154</v>
      </c>
      <c r="F130" s="206" t="s">
        <v>155</v>
      </c>
      <c r="G130" s="204"/>
      <c r="H130" s="204"/>
      <c r="I130" s="207"/>
      <c r="J130" s="208">
        <f>BK130</f>
        <v>0</v>
      </c>
      <c r="K130" s="204"/>
      <c r="L130" s="209"/>
      <c r="M130" s="210"/>
      <c r="N130" s="211"/>
      <c r="O130" s="211"/>
      <c r="P130" s="212">
        <f>P131+P156</f>
        <v>0</v>
      </c>
      <c r="Q130" s="211"/>
      <c r="R130" s="212">
        <f>R131+R156</f>
        <v>0</v>
      </c>
      <c r="S130" s="211"/>
      <c r="T130" s="213">
        <f>T131+T156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4" t="s">
        <v>85</v>
      </c>
      <c r="AT130" s="215" t="s">
        <v>76</v>
      </c>
      <c r="AU130" s="215" t="s">
        <v>77</v>
      </c>
      <c r="AY130" s="214" t="s">
        <v>156</v>
      </c>
      <c r="BK130" s="216">
        <f>BK131+BK156</f>
        <v>0</v>
      </c>
    </row>
    <row r="131" s="12" customFormat="1" ht="22.8" customHeight="1">
      <c r="A131" s="12"/>
      <c r="B131" s="203"/>
      <c r="C131" s="204"/>
      <c r="D131" s="205" t="s">
        <v>76</v>
      </c>
      <c r="E131" s="217" t="s">
        <v>85</v>
      </c>
      <c r="F131" s="217" t="s">
        <v>157</v>
      </c>
      <c r="G131" s="204"/>
      <c r="H131" s="204"/>
      <c r="I131" s="207"/>
      <c r="J131" s="218">
        <f>BK131</f>
        <v>0</v>
      </c>
      <c r="K131" s="204"/>
      <c r="L131" s="209"/>
      <c r="M131" s="210"/>
      <c r="N131" s="211"/>
      <c r="O131" s="211"/>
      <c r="P131" s="212">
        <f>SUM(P132:P155)</f>
        <v>0</v>
      </c>
      <c r="Q131" s="211"/>
      <c r="R131" s="212">
        <f>SUM(R132:R155)</f>
        <v>0</v>
      </c>
      <c r="S131" s="211"/>
      <c r="T131" s="213">
        <f>SUM(T132:T155)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4" t="s">
        <v>85</v>
      </c>
      <c r="AT131" s="215" t="s">
        <v>76</v>
      </c>
      <c r="AU131" s="215" t="s">
        <v>85</v>
      </c>
      <c r="AY131" s="214" t="s">
        <v>156</v>
      </c>
      <c r="BK131" s="216">
        <f>SUM(BK132:BK155)</f>
        <v>0</v>
      </c>
    </row>
    <row r="132" s="2" customFormat="1" ht="24.15" customHeight="1">
      <c r="A132" s="38"/>
      <c r="B132" s="39"/>
      <c r="C132" s="219" t="s">
        <v>85</v>
      </c>
      <c r="D132" s="219" t="s">
        <v>158</v>
      </c>
      <c r="E132" s="220" t="s">
        <v>1478</v>
      </c>
      <c r="F132" s="221" t="s">
        <v>1479</v>
      </c>
      <c r="G132" s="222" t="s">
        <v>179</v>
      </c>
      <c r="H132" s="223">
        <v>90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42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162</v>
      </c>
      <c r="AT132" s="231" t="s">
        <v>158</v>
      </c>
      <c r="AU132" s="231" t="s">
        <v>87</v>
      </c>
      <c r="AY132" s="17" t="s">
        <v>156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85</v>
      </c>
      <c r="BK132" s="232">
        <f>ROUND(I132*H132,2)</f>
        <v>0</v>
      </c>
      <c r="BL132" s="17" t="s">
        <v>162</v>
      </c>
      <c r="BM132" s="231" t="s">
        <v>87</v>
      </c>
    </row>
    <row r="133" s="2" customFormat="1" ht="24.15" customHeight="1">
      <c r="A133" s="38"/>
      <c r="B133" s="39"/>
      <c r="C133" s="219" t="s">
        <v>87</v>
      </c>
      <c r="D133" s="219" t="s">
        <v>158</v>
      </c>
      <c r="E133" s="220" t="s">
        <v>1480</v>
      </c>
      <c r="F133" s="221" t="s">
        <v>1481</v>
      </c>
      <c r="G133" s="222" t="s">
        <v>179</v>
      </c>
      <c r="H133" s="223">
        <v>117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42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162</v>
      </c>
      <c r="AT133" s="231" t="s">
        <v>158</v>
      </c>
      <c r="AU133" s="231" t="s">
        <v>87</v>
      </c>
      <c r="AY133" s="17" t="s">
        <v>156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162</v>
      </c>
      <c r="BM133" s="231" t="s">
        <v>162</v>
      </c>
    </row>
    <row r="134" s="13" customFormat="1">
      <c r="A134" s="13"/>
      <c r="B134" s="233"/>
      <c r="C134" s="234"/>
      <c r="D134" s="235" t="s">
        <v>172</v>
      </c>
      <c r="E134" s="236" t="s">
        <v>1</v>
      </c>
      <c r="F134" s="237" t="s">
        <v>1482</v>
      </c>
      <c r="G134" s="234"/>
      <c r="H134" s="238">
        <v>117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172</v>
      </c>
      <c r="AU134" s="244" t="s">
        <v>87</v>
      </c>
      <c r="AV134" s="13" t="s">
        <v>87</v>
      </c>
      <c r="AW134" s="13" t="s">
        <v>34</v>
      </c>
      <c r="AX134" s="13" t="s">
        <v>77</v>
      </c>
      <c r="AY134" s="244" t="s">
        <v>156</v>
      </c>
    </row>
    <row r="135" s="15" customFormat="1">
      <c r="A135" s="15"/>
      <c r="B135" s="269"/>
      <c r="C135" s="270"/>
      <c r="D135" s="235" t="s">
        <v>172</v>
      </c>
      <c r="E135" s="271" t="s">
        <v>1</v>
      </c>
      <c r="F135" s="272" t="s">
        <v>1483</v>
      </c>
      <c r="G135" s="270"/>
      <c r="H135" s="273">
        <v>117</v>
      </c>
      <c r="I135" s="274"/>
      <c r="J135" s="270"/>
      <c r="K135" s="270"/>
      <c r="L135" s="275"/>
      <c r="M135" s="276"/>
      <c r="N135" s="277"/>
      <c r="O135" s="277"/>
      <c r="P135" s="277"/>
      <c r="Q135" s="277"/>
      <c r="R135" s="277"/>
      <c r="S135" s="277"/>
      <c r="T135" s="278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79" t="s">
        <v>172</v>
      </c>
      <c r="AU135" s="279" t="s">
        <v>87</v>
      </c>
      <c r="AV135" s="15" t="s">
        <v>162</v>
      </c>
      <c r="AW135" s="15" t="s">
        <v>34</v>
      </c>
      <c r="AX135" s="15" t="s">
        <v>85</v>
      </c>
      <c r="AY135" s="279" t="s">
        <v>156</v>
      </c>
    </row>
    <row r="136" s="2" customFormat="1" ht="24.15" customHeight="1">
      <c r="A136" s="38"/>
      <c r="B136" s="39"/>
      <c r="C136" s="219" t="s">
        <v>167</v>
      </c>
      <c r="D136" s="219" t="s">
        <v>158</v>
      </c>
      <c r="E136" s="220" t="s">
        <v>1484</v>
      </c>
      <c r="F136" s="221" t="s">
        <v>1485</v>
      </c>
      <c r="G136" s="222" t="s">
        <v>179</v>
      </c>
      <c r="H136" s="223">
        <v>207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42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162</v>
      </c>
      <c r="AT136" s="231" t="s">
        <v>158</v>
      </c>
      <c r="AU136" s="231" t="s">
        <v>87</v>
      </c>
      <c r="AY136" s="17" t="s">
        <v>156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85</v>
      </c>
      <c r="BK136" s="232">
        <f>ROUND(I136*H136,2)</f>
        <v>0</v>
      </c>
      <c r="BL136" s="17" t="s">
        <v>162</v>
      </c>
      <c r="BM136" s="231" t="s">
        <v>194</v>
      </c>
    </row>
    <row r="137" s="13" customFormat="1">
      <c r="A137" s="13"/>
      <c r="B137" s="233"/>
      <c r="C137" s="234"/>
      <c r="D137" s="235" t="s">
        <v>172</v>
      </c>
      <c r="E137" s="236" t="s">
        <v>1</v>
      </c>
      <c r="F137" s="237" t="s">
        <v>1486</v>
      </c>
      <c r="G137" s="234"/>
      <c r="H137" s="238">
        <v>207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172</v>
      </c>
      <c r="AU137" s="244" t="s">
        <v>87</v>
      </c>
      <c r="AV137" s="13" t="s">
        <v>87</v>
      </c>
      <c r="AW137" s="13" t="s">
        <v>34</v>
      </c>
      <c r="AX137" s="13" t="s">
        <v>77</v>
      </c>
      <c r="AY137" s="244" t="s">
        <v>156</v>
      </c>
    </row>
    <row r="138" s="15" customFormat="1">
      <c r="A138" s="15"/>
      <c r="B138" s="269"/>
      <c r="C138" s="270"/>
      <c r="D138" s="235" t="s">
        <v>172</v>
      </c>
      <c r="E138" s="271" t="s">
        <v>1</v>
      </c>
      <c r="F138" s="272" t="s">
        <v>1483</v>
      </c>
      <c r="G138" s="270"/>
      <c r="H138" s="273">
        <v>207</v>
      </c>
      <c r="I138" s="274"/>
      <c r="J138" s="270"/>
      <c r="K138" s="270"/>
      <c r="L138" s="275"/>
      <c r="M138" s="276"/>
      <c r="N138" s="277"/>
      <c r="O138" s="277"/>
      <c r="P138" s="277"/>
      <c r="Q138" s="277"/>
      <c r="R138" s="277"/>
      <c r="S138" s="277"/>
      <c r="T138" s="278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9" t="s">
        <v>172</v>
      </c>
      <c r="AU138" s="279" t="s">
        <v>87</v>
      </c>
      <c r="AV138" s="15" t="s">
        <v>162</v>
      </c>
      <c r="AW138" s="15" t="s">
        <v>34</v>
      </c>
      <c r="AX138" s="15" t="s">
        <v>85</v>
      </c>
      <c r="AY138" s="279" t="s">
        <v>156</v>
      </c>
    </row>
    <row r="139" s="2" customFormat="1" ht="24.15" customHeight="1">
      <c r="A139" s="38"/>
      <c r="B139" s="39"/>
      <c r="C139" s="219" t="s">
        <v>162</v>
      </c>
      <c r="D139" s="219" t="s">
        <v>158</v>
      </c>
      <c r="E139" s="220" t="s">
        <v>1487</v>
      </c>
      <c r="F139" s="221" t="s">
        <v>1488</v>
      </c>
      <c r="G139" s="222" t="s">
        <v>179</v>
      </c>
      <c r="H139" s="223">
        <v>50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42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162</v>
      </c>
      <c r="AT139" s="231" t="s">
        <v>158</v>
      </c>
      <c r="AU139" s="231" t="s">
        <v>87</v>
      </c>
      <c r="AY139" s="17" t="s">
        <v>156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85</v>
      </c>
      <c r="BK139" s="232">
        <f>ROUND(I139*H139,2)</f>
        <v>0</v>
      </c>
      <c r="BL139" s="17" t="s">
        <v>162</v>
      </c>
      <c r="BM139" s="231" t="s">
        <v>205</v>
      </c>
    </row>
    <row r="140" s="2" customFormat="1" ht="16.5" customHeight="1">
      <c r="A140" s="38"/>
      <c r="B140" s="39"/>
      <c r="C140" s="219" t="s">
        <v>187</v>
      </c>
      <c r="D140" s="219" t="s">
        <v>158</v>
      </c>
      <c r="E140" s="220" t="s">
        <v>1489</v>
      </c>
      <c r="F140" s="221" t="s">
        <v>1490</v>
      </c>
      <c r="G140" s="222" t="s">
        <v>179</v>
      </c>
      <c r="H140" s="223">
        <v>50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42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162</v>
      </c>
      <c r="AT140" s="231" t="s">
        <v>158</v>
      </c>
      <c r="AU140" s="231" t="s">
        <v>87</v>
      </c>
      <c r="AY140" s="17" t="s">
        <v>156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85</v>
      </c>
      <c r="BK140" s="232">
        <f>ROUND(I140*H140,2)</f>
        <v>0</v>
      </c>
      <c r="BL140" s="17" t="s">
        <v>162</v>
      </c>
      <c r="BM140" s="231" t="s">
        <v>213</v>
      </c>
    </row>
    <row r="141" s="2" customFormat="1" ht="16.5" customHeight="1">
      <c r="A141" s="38"/>
      <c r="B141" s="39"/>
      <c r="C141" s="219" t="s">
        <v>194</v>
      </c>
      <c r="D141" s="219" t="s">
        <v>158</v>
      </c>
      <c r="E141" s="220" t="s">
        <v>1491</v>
      </c>
      <c r="F141" s="221" t="s">
        <v>1492</v>
      </c>
      <c r="G141" s="222" t="s">
        <v>179</v>
      </c>
      <c r="H141" s="223">
        <v>50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42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162</v>
      </c>
      <c r="AT141" s="231" t="s">
        <v>158</v>
      </c>
      <c r="AU141" s="231" t="s">
        <v>87</v>
      </c>
      <c r="AY141" s="17" t="s">
        <v>156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85</v>
      </c>
      <c r="BK141" s="232">
        <f>ROUND(I141*H141,2)</f>
        <v>0</v>
      </c>
      <c r="BL141" s="17" t="s">
        <v>162</v>
      </c>
      <c r="BM141" s="231" t="s">
        <v>8</v>
      </c>
    </row>
    <row r="142" s="2" customFormat="1" ht="24.15" customHeight="1">
      <c r="A142" s="38"/>
      <c r="B142" s="39"/>
      <c r="C142" s="255" t="s">
        <v>201</v>
      </c>
      <c r="D142" s="255" t="s">
        <v>332</v>
      </c>
      <c r="E142" s="256" t="s">
        <v>1493</v>
      </c>
      <c r="F142" s="257" t="s">
        <v>1494</v>
      </c>
      <c r="G142" s="258" t="s">
        <v>216</v>
      </c>
      <c r="H142" s="259">
        <v>198</v>
      </c>
      <c r="I142" s="260"/>
      <c r="J142" s="261">
        <f>ROUND(I142*H142,2)</f>
        <v>0</v>
      </c>
      <c r="K142" s="262"/>
      <c r="L142" s="263"/>
      <c r="M142" s="264" t="s">
        <v>1</v>
      </c>
      <c r="N142" s="265" t="s">
        <v>42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205</v>
      </c>
      <c r="AT142" s="231" t="s">
        <v>332</v>
      </c>
      <c r="AU142" s="231" t="s">
        <v>87</v>
      </c>
      <c r="AY142" s="17" t="s">
        <v>156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85</v>
      </c>
      <c r="BK142" s="232">
        <f>ROUND(I142*H142,2)</f>
        <v>0</v>
      </c>
      <c r="BL142" s="17" t="s">
        <v>162</v>
      </c>
      <c r="BM142" s="231" t="s">
        <v>235</v>
      </c>
    </row>
    <row r="143" s="13" customFormat="1">
      <c r="A143" s="13"/>
      <c r="B143" s="233"/>
      <c r="C143" s="234"/>
      <c r="D143" s="235" t="s">
        <v>172</v>
      </c>
      <c r="E143" s="236" t="s">
        <v>1</v>
      </c>
      <c r="F143" s="237" t="s">
        <v>1495</v>
      </c>
      <c r="G143" s="234"/>
      <c r="H143" s="238">
        <v>198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172</v>
      </c>
      <c r="AU143" s="244" t="s">
        <v>87</v>
      </c>
      <c r="AV143" s="13" t="s">
        <v>87</v>
      </c>
      <c r="AW143" s="13" t="s">
        <v>34</v>
      </c>
      <c r="AX143" s="13" t="s">
        <v>77</v>
      </c>
      <c r="AY143" s="244" t="s">
        <v>156</v>
      </c>
    </row>
    <row r="144" s="15" customFormat="1">
      <c r="A144" s="15"/>
      <c r="B144" s="269"/>
      <c r="C144" s="270"/>
      <c r="D144" s="235" t="s">
        <v>172</v>
      </c>
      <c r="E144" s="271" t="s">
        <v>1</v>
      </c>
      <c r="F144" s="272" t="s">
        <v>1483</v>
      </c>
      <c r="G144" s="270"/>
      <c r="H144" s="273">
        <v>198</v>
      </c>
      <c r="I144" s="274"/>
      <c r="J144" s="270"/>
      <c r="K144" s="270"/>
      <c r="L144" s="275"/>
      <c r="M144" s="276"/>
      <c r="N144" s="277"/>
      <c r="O144" s="277"/>
      <c r="P144" s="277"/>
      <c r="Q144" s="277"/>
      <c r="R144" s="277"/>
      <c r="S144" s="277"/>
      <c r="T144" s="278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9" t="s">
        <v>172</v>
      </c>
      <c r="AU144" s="279" t="s">
        <v>87</v>
      </c>
      <c r="AV144" s="15" t="s">
        <v>162</v>
      </c>
      <c r="AW144" s="15" t="s">
        <v>34</v>
      </c>
      <c r="AX144" s="15" t="s">
        <v>85</v>
      </c>
      <c r="AY144" s="279" t="s">
        <v>156</v>
      </c>
    </row>
    <row r="145" s="2" customFormat="1" ht="24.15" customHeight="1">
      <c r="A145" s="38"/>
      <c r="B145" s="39"/>
      <c r="C145" s="219" t="s">
        <v>205</v>
      </c>
      <c r="D145" s="219" t="s">
        <v>158</v>
      </c>
      <c r="E145" s="220" t="s">
        <v>1496</v>
      </c>
      <c r="F145" s="221" t="s">
        <v>1497</v>
      </c>
      <c r="G145" s="222" t="s">
        <v>179</v>
      </c>
      <c r="H145" s="223">
        <v>157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42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162</v>
      </c>
      <c r="AT145" s="231" t="s">
        <v>158</v>
      </c>
      <c r="AU145" s="231" t="s">
        <v>87</v>
      </c>
      <c r="AY145" s="17" t="s">
        <v>156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85</v>
      </c>
      <c r="BK145" s="232">
        <f>ROUND(I145*H145,2)</f>
        <v>0</v>
      </c>
      <c r="BL145" s="17" t="s">
        <v>162</v>
      </c>
      <c r="BM145" s="231" t="s">
        <v>250</v>
      </c>
    </row>
    <row r="146" s="13" customFormat="1">
      <c r="A146" s="13"/>
      <c r="B146" s="233"/>
      <c r="C146" s="234"/>
      <c r="D146" s="235" t="s">
        <v>172</v>
      </c>
      <c r="E146" s="236" t="s">
        <v>1</v>
      </c>
      <c r="F146" s="237" t="s">
        <v>1498</v>
      </c>
      <c r="G146" s="234"/>
      <c r="H146" s="238">
        <v>157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172</v>
      </c>
      <c r="AU146" s="244" t="s">
        <v>87</v>
      </c>
      <c r="AV146" s="13" t="s">
        <v>87</v>
      </c>
      <c r="AW146" s="13" t="s">
        <v>34</v>
      </c>
      <c r="AX146" s="13" t="s">
        <v>77</v>
      </c>
      <c r="AY146" s="244" t="s">
        <v>156</v>
      </c>
    </row>
    <row r="147" s="15" customFormat="1">
      <c r="A147" s="15"/>
      <c r="B147" s="269"/>
      <c r="C147" s="270"/>
      <c r="D147" s="235" t="s">
        <v>172</v>
      </c>
      <c r="E147" s="271" t="s">
        <v>1</v>
      </c>
      <c r="F147" s="272" t="s">
        <v>1483</v>
      </c>
      <c r="G147" s="270"/>
      <c r="H147" s="273">
        <v>157</v>
      </c>
      <c r="I147" s="274"/>
      <c r="J147" s="270"/>
      <c r="K147" s="270"/>
      <c r="L147" s="275"/>
      <c r="M147" s="276"/>
      <c r="N147" s="277"/>
      <c r="O147" s="277"/>
      <c r="P147" s="277"/>
      <c r="Q147" s="277"/>
      <c r="R147" s="277"/>
      <c r="S147" s="277"/>
      <c r="T147" s="278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9" t="s">
        <v>172</v>
      </c>
      <c r="AU147" s="279" t="s">
        <v>87</v>
      </c>
      <c r="AV147" s="15" t="s">
        <v>162</v>
      </c>
      <c r="AW147" s="15" t="s">
        <v>34</v>
      </c>
      <c r="AX147" s="15" t="s">
        <v>85</v>
      </c>
      <c r="AY147" s="279" t="s">
        <v>156</v>
      </c>
    </row>
    <row r="148" s="2" customFormat="1" ht="37.8" customHeight="1">
      <c r="A148" s="38"/>
      <c r="B148" s="39"/>
      <c r="C148" s="219" t="s">
        <v>209</v>
      </c>
      <c r="D148" s="219" t="s">
        <v>158</v>
      </c>
      <c r="E148" s="220" t="s">
        <v>1499</v>
      </c>
      <c r="F148" s="221" t="s">
        <v>1500</v>
      </c>
      <c r="G148" s="222" t="s">
        <v>179</v>
      </c>
      <c r="H148" s="223">
        <v>49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42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162</v>
      </c>
      <c r="AT148" s="231" t="s">
        <v>158</v>
      </c>
      <c r="AU148" s="231" t="s">
        <v>87</v>
      </c>
      <c r="AY148" s="17" t="s">
        <v>156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85</v>
      </c>
      <c r="BK148" s="232">
        <f>ROUND(I148*H148,2)</f>
        <v>0</v>
      </c>
      <c r="BL148" s="17" t="s">
        <v>162</v>
      </c>
      <c r="BM148" s="231" t="s">
        <v>262</v>
      </c>
    </row>
    <row r="149" s="13" customFormat="1">
      <c r="A149" s="13"/>
      <c r="B149" s="233"/>
      <c r="C149" s="234"/>
      <c r="D149" s="235" t="s">
        <v>172</v>
      </c>
      <c r="E149" s="236" t="s">
        <v>1</v>
      </c>
      <c r="F149" s="237" t="s">
        <v>1501</v>
      </c>
      <c r="G149" s="234"/>
      <c r="H149" s="238">
        <v>49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172</v>
      </c>
      <c r="AU149" s="244" t="s">
        <v>87</v>
      </c>
      <c r="AV149" s="13" t="s">
        <v>87</v>
      </c>
      <c r="AW149" s="13" t="s">
        <v>34</v>
      </c>
      <c r="AX149" s="13" t="s">
        <v>77</v>
      </c>
      <c r="AY149" s="244" t="s">
        <v>156</v>
      </c>
    </row>
    <row r="150" s="15" customFormat="1">
      <c r="A150" s="15"/>
      <c r="B150" s="269"/>
      <c r="C150" s="270"/>
      <c r="D150" s="235" t="s">
        <v>172</v>
      </c>
      <c r="E150" s="271" t="s">
        <v>1</v>
      </c>
      <c r="F150" s="272" t="s">
        <v>1483</v>
      </c>
      <c r="G150" s="270"/>
      <c r="H150" s="273">
        <v>49</v>
      </c>
      <c r="I150" s="274"/>
      <c r="J150" s="270"/>
      <c r="K150" s="270"/>
      <c r="L150" s="275"/>
      <c r="M150" s="276"/>
      <c r="N150" s="277"/>
      <c r="O150" s="277"/>
      <c r="P150" s="277"/>
      <c r="Q150" s="277"/>
      <c r="R150" s="277"/>
      <c r="S150" s="277"/>
      <c r="T150" s="278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79" t="s">
        <v>172</v>
      </c>
      <c r="AU150" s="279" t="s">
        <v>87</v>
      </c>
      <c r="AV150" s="15" t="s">
        <v>162</v>
      </c>
      <c r="AW150" s="15" t="s">
        <v>34</v>
      </c>
      <c r="AX150" s="15" t="s">
        <v>85</v>
      </c>
      <c r="AY150" s="279" t="s">
        <v>156</v>
      </c>
    </row>
    <row r="151" s="2" customFormat="1" ht="16.5" customHeight="1">
      <c r="A151" s="38"/>
      <c r="B151" s="39"/>
      <c r="C151" s="219" t="s">
        <v>213</v>
      </c>
      <c r="D151" s="219" t="s">
        <v>158</v>
      </c>
      <c r="E151" s="220" t="s">
        <v>1502</v>
      </c>
      <c r="F151" s="221" t="s">
        <v>1503</v>
      </c>
      <c r="G151" s="222" t="s">
        <v>170</v>
      </c>
      <c r="H151" s="223">
        <v>200</v>
      </c>
      <c r="I151" s="224"/>
      <c r="J151" s="225">
        <f>ROUND(I151*H151,2)</f>
        <v>0</v>
      </c>
      <c r="K151" s="226"/>
      <c r="L151" s="44"/>
      <c r="M151" s="227" t="s">
        <v>1</v>
      </c>
      <c r="N151" s="228" t="s">
        <v>42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162</v>
      </c>
      <c r="AT151" s="231" t="s">
        <v>158</v>
      </c>
      <c r="AU151" s="231" t="s">
        <v>87</v>
      </c>
      <c r="AY151" s="17" t="s">
        <v>156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85</v>
      </c>
      <c r="BK151" s="232">
        <f>ROUND(I151*H151,2)</f>
        <v>0</v>
      </c>
      <c r="BL151" s="17" t="s">
        <v>162</v>
      </c>
      <c r="BM151" s="231" t="s">
        <v>273</v>
      </c>
    </row>
    <row r="152" s="2" customFormat="1" ht="16.5" customHeight="1">
      <c r="A152" s="38"/>
      <c r="B152" s="39"/>
      <c r="C152" s="255" t="s">
        <v>219</v>
      </c>
      <c r="D152" s="255" t="s">
        <v>332</v>
      </c>
      <c r="E152" s="256" t="s">
        <v>1504</v>
      </c>
      <c r="F152" s="257" t="s">
        <v>1505</v>
      </c>
      <c r="G152" s="258" t="s">
        <v>1506</v>
      </c>
      <c r="H152" s="259">
        <v>20</v>
      </c>
      <c r="I152" s="260"/>
      <c r="J152" s="261">
        <f>ROUND(I152*H152,2)</f>
        <v>0</v>
      </c>
      <c r="K152" s="262"/>
      <c r="L152" s="263"/>
      <c r="M152" s="264" t="s">
        <v>1</v>
      </c>
      <c r="N152" s="265" t="s">
        <v>42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205</v>
      </c>
      <c r="AT152" s="231" t="s">
        <v>332</v>
      </c>
      <c r="AU152" s="231" t="s">
        <v>87</v>
      </c>
      <c r="AY152" s="17" t="s">
        <v>156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85</v>
      </c>
      <c r="BK152" s="232">
        <f>ROUND(I152*H152,2)</f>
        <v>0</v>
      </c>
      <c r="BL152" s="17" t="s">
        <v>162</v>
      </c>
      <c r="BM152" s="231" t="s">
        <v>283</v>
      </c>
    </row>
    <row r="153" s="13" customFormat="1">
      <c r="A153" s="13"/>
      <c r="B153" s="233"/>
      <c r="C153" s="234"/>
      <c r="D153" s="235" t="s">
        <v>172</v>
      </c>
      <c r="E153" s="236" t="s">
        <v>1</v>
      </c>
      <c r="F153" s="237" t="s">
        <v>1507</v>
      </c>
      <c r="G153" s="234"/>
      <c r="H153" s="238">
        <v>20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172</v>
      </c>
      <c r="AU153" s="244" t="s">
        <v>87</v>
      </c>
      <c r="AV153" s="13" t="s">
        <v>87</v>
      </c>
      <c r="AW153" s="13" t="s">
        <v>34</v>
      </c>
      <c r="AX153" s="13" t="s">
        <v>77</v>
      </c>
      <c r="AY153" s="244" t="s">
        <v>156</v>
      </c>
    </row>
    <row r="154" s="15" customFormat="1">
      <c r="A154" s="15"/>
      <c r="B154" s="269"/>
      <c r="C154" s="270"/>
      <c r="D154" s="235" t="s">
        <v>172</v>
      </c>
      <c r="E154" s="271" t="s">
        <v>1</v>
      </c>
      <c r="F154" s="272" t="s">
        <v>1483</v>
      </c>
      <c r="G154" s="270"/>
      <c r="H154" s="273">
        <v>20</v>
      </c>
      <c r="I154" s="274"/>
      <c r="J154" s="270"/>
      <c r="K154" s="270"/>
      <c r="L154" s="275"/>
      <c r="M154" s="276"/>
      <c r="N154" s="277"/>
      <c r="O154" s="277"/>
      <c r="P154" s="277"/>
      <c r="Q154" s="277"/>
      <c r="R154" s="277"/>
      <c r="S154" s="277"/>
      <c r="T154" s="278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9" t="s">
        <v>172</v>
      </c>
      <c r="AU154" s="279" t="s">
        <v>87</v>
      </c>
      <c r="AV154" s="15" t="s">
        <v>162</v>
      </c>
      <c r="AW154" s="15" t="s">
        <v>34</v>
      </c>
      <c r="AX154" s="15" t="s">
        <v>85</v>
      </c>
      <c r="AY154" s="279" t="s">
        <v>156</v>
      </c>
    </row>
    <row r="155" s="2" customFormat="1" ht="33" customHeight="1">
      <c r="A155" s="38"/>
      <c r="B155" s="39"/>
      <c r="C155" s="219" t="s">
        <v>8</v>
      </c>
      <c r="D155" s="219" t="s">
        <v>158</v>
      </c>
      <c r="E155" s="220" t="s">
        <v>1508</v>
      </c>
      <c r="F155" s="221" t="s">
        <v>1509</v>
      </c>
      <c r="G155" s="222" t="s">
        <v>170</v>
      </c>
      <c r="H155" s="223">
        <v>200</v>
      </c>
      <c r="I155" s="224"/>
      <c r="J155" s="225">
        <f>ROUND(I155*H155,2)</f>
        <v>0</v>
      </c>
      <c r="K155" s="226"/>
      <c r="L155" s="44"/>
      <c r="M155" s="227" t="s">
        <v>1</v>
      </c>
      <c r="N155" s="228" t="s">
        <v>42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162</v>
      </c>
      <c r="AT155" s="231" t="s">
        <v>158</v>
      </c>
      <c r="AU155" s="231" t="s">
        <v>87</v>
      </c>
      <c r="AY155" s="17" t="s">
        <v>156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85</v>
      </c>
      <c r="BK155" s="232">
        <f>ROUND(I155*H155,2)</f>
        <v>0</v>
      </c>
      <c r="BL155" s="17" t="s">
        <v>162</v>
      </c>
      <c r="BM155" s="231" t="s">
        <v>294</v>
      </c>
    </row>
    <row r="156" s="12" customFormat="1" ht="22.8" customHeight="1">
      <c r="A156" s="12"/>
      <c r="B156" s="203"/>
      <c r="C156" s="204"/>
      <c r="D156" s="205" t="s">
        <v>76</v>
      </c>
      <c r="E156" s="217" t="s">
        <v>205</v>
      </c>
      <c r="F156" s="217" t="s">
        <v>1510</v>
      </c>
      <c r="G156" s="204"/>
      <c r="H156" s="204"/>
      <c r="I156" s="207"/>
      <c r="J156" s="218">
        <f>BK156</f>
        <v>0</v>
      </c>
      <c r="K156" s="204"/>
      <c r="L156" s="209"/>
      <c r="M156" s="210"/>
      <c r="N156" s="211"/>
      <c r="O156" s="211"/>
      <c r="P156" s="212">
        <f>SUM(P157:P162)</f>
        <v>0</v>
      </c>
      <c r="Q156" s="211"/>
      <c r="R156" s="212">
        <f>SUM(R157:R162)</f>
        <v>0</v>
      </c>
      <c r="S156" s="211"/>
      <c r="T156" s="213">
        <f>SUM(T157:T162)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4" t="s">
        <v>85</v>
      </c>
      <c r="AT156" s="215" t="s">
        <v>76</v>
      </c>
      <c r="AU156" s="215" t="s">
        <v>85</v>
      </c>
      <c r="AY156" s="214" t="s">
        <v>156</v>
      </c>
      <c r="BK156" s="216">
        <f>SUM(BK157:BK162)</f>
        <v>0</v>
      </c>
    </row>
    <row r="157" s="2" customFormat="1" ht="24.15" customHeight="1">
      <c r="A157" s="38"/>
      <c r="B157" s="39"/>
      <c r="C157" s="219" t="s">
        <v>231</v>
      </c>
      <c r="D157" s="219" t="s">
        <v>158</v>
      </c>
      <c r="E157" s="220" t="s">
        <v>1511</v>
      </c>
      <c r="F157" s="221" t="s">
        <v>1512</v>
      </c>
      <c r="G157" s="222" t="s">
        <v>161</v>
      </c>
      <c r="H157" s="223">
        <v>4</v>
      </c>
      <c r="I157" s="224"/>
      <c r="J157" s="225">
        <f>ROUND(I157*H157,2)</f>
        <v>0</v>
      </c>
      <c r="K157" s="226"/>
      <c r="L157" s="44"/>
      <c r="M157" s="227" t="s">
        <v>1</v>
      </c>
      <c r="N157" s="228" t="s">
        <v>42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162</v>
      </c>
      <c r="AT157" s="231" t="s">
        <v>158</v>
      </c>
      <c r="AU157" s="231" t="s">
        <v>87</v>
      </c>
      <c r="AY157" s="17" t="s">
        <v>156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85</v>
      </c>
      <c r="BK157" s="232">
        <f>ROUND(I157*H157,2)</f>
        <v>0</v>
      </c>
      <c r="BL157" s="17" t="s">
        <v>162</v>
      </c>
      <c r="BM157" s="231" t="s">
        <v>310</v>
      </c>
    </row>
    <row r="158" s="2" customFormat="1" ht="24.15" customHeight="1">
      <c r="A158" s="38"/>
      <c r="B158" s="39"/>
      <c r="C158" s="219" t="s">
        <v>235</v>
      </c>
      <c r="D158" s="219" t="s">
        <v>158</v>
      </c>
      <c r="E158" s="220" t="s">
        <v>1513</v>
      </c>
      <c r="F158" s="221" t="s">
        <v>1514</v>
      </c>
      <c r="G158" s="222" t="s">
        <v>161</v>
      </c>
      <c r="H158" s="223">
        <v>4</v>
      </c>
      <c r="I158" s="224"/>
      <c r="J158" s="225">
        <f>ROUND(I158*H158,2)</f>
        <v>0</v>
      </c>
      <c r="K158" s="226"/>
      <c r="L158" s="44"/>
      <c r="M158" s="227" t="s">
        <v>1</v>
      </c>
      <c r="N158" s="228" t="s">
        <v>42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162</v>
      </c>
      <c r="AT158" s="231" t="s">
        <v>158</v>
      </c>
      <c r="AU158" s="231" t="s">
        <v>87</v>
      </c>
      <c r="AY158" s="17" t="s">
        <v>156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85</v>
      </c>
      <c r="BK158" s="232">
        <f>ROUND(I158*H158,2)</f>
        <v>0</v>
      </c>
      <c r="BL158" s="17" t="s">
        <v>162</v>
      </c>
      <c r="BM158" s="231" t="s">
        <v>318</v>
      </c>
    </row>
    <row r="159" s="2" customFormat="1" ht="24.15" customHeight="1">
      <c r="A159" s="38"/>
      <c r="B159" s="39"/>
      <c r="C159" s="219" t="s">
        <v>244</v>
      </c>
      <c r="D159" s="219" t="s">
        <v>158</v>
      </c>
      <c r="E159" s="220" t="s">
        <v>1515</v>
      </c>
      <c r="F159" s="221" t="s">
        <v>1516</v>
      </c>
      <c r="G159" s="222" t="s">
        <v>161</v>
      </c>
      <c r="H159" s="223">
        <v>4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42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162</v>
      </c>
      <c r="AT159" s="231" t="s">
        <v>158</v>
      </c>
      <c r="AU159" s="231" t="s">
        <v>87</v>
      </c>
      <c r="AY159" s="17" t="s">
        <v>156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85</v>
      </c>
      <c r="BK159" s="232">
        <f>ROUND(I159*H159,2)</f>
        <v>0</v>
      </c>
      <c r="BL159" s="17" t="s">
        <v>162</v>
      </c>
      <c r="BM159" s="231" t="s">
        <v>326</v>
      </c>
    </row>
    <row r="160" s="2" customFormat="1" ht="33" customHeight="1">
      <c r="A160" s="38"/>
      <c r="B160" s="39"/>
      <c r="C160" s="219" t="s">
        <v>250</v>
      </c>
      <c r="D160" s="219" t="s">
        <v>158</v>
      </c>
      <c r="E160" s="220" t="s">
        <v>1517</v>
      </c>
      <c r="F160" s="221" t="s">
        <v>1518</v>
      </c>
      <c r="G160" s="222" t="s">
        <v>161</v>
      </c>
      <c r="H160" s="223">
        <v>4</v>
      </c>
      <c r="I160" s="224"/>
      <c r="J160" s="225">
        <f>ROUND(I160*H160,2)</f>
        <v>0</v>
      </c>
      <c r="K160" s="226"/>
      <c r="L160" s="44"/>
      <c r="M160" s="227" t="s">
        <v>1</v>
      </c>
      <c r="N160" s="228" t="s">
        <v>42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162</v>
      </c>
      <c r="AT160" s="231" t="s">
        <v>158</v>
      </c>
      <c r="AU160" s="231" t="s">
        <v>87</v>
      </c>
      <c r="AY160" s="17" t="s">
        <v>156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85</v>
      </c>
      <c r="BK160" s="232">
        <f>ROUND(I160*H160,2)</f>
        <v>0</v>
      </c>
      <c r="BL160" s="17" t="s">
        <v>162</v>
      </c>
      <c r="BM160" s="231" t="s">
        <v>336</v>
      </c>
    </row>
    <row r="161" s="2" customFormat="1" ht="16.5" customHeight="1">
      <c r="A161" s="38"/>
      <c r="B161" s="39"/>
      <c r="C161" s="219" t="s">
        <v>256</v>
      </c>
      <c r="D161" s="219" t="s">
        <v>158</v>
      </c>
      <c r="E161" s="220" t="s">
        <v>1519</v>
      </c>
      <c r="F161" s="221" t="s">
        <v>1520</v>
      </c>
      <c r="G161" s="222" t="s">
        <v>161</v>
      </c>
      <c r="H161" s="223">
        <v>1</v>
      </c>
      <c r="I161" s="224"/>
      <c r="J161" s="225">
        <f>ROUND(I161*H161,2)</f>
        <v>0</v>
      </c>
      <c r="K161" s="226"/>
      <c r="L161" s="44"/>
      <c r="M161" s="227" t="s">
        <v>1</v>
      </c>
      <c r="N161" s="228" t="s">
        <v>42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162</v>
      </c>
      <c r="AT161" s="231" t="s">
        <v>158</v>
      </c>
      <c r="AU161" s="231" t="s">
        <v>87</v>
      </c>
      <c r="AY161" s="17" t="s">
        <v>156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85</v>
      </c>
      <c r="BK161" s="232">
        <f>ROUND(I161*H161,2)</f>
        <v>0</v>
      </c>
      <c r="BL161" s="17" t="s">
        <v>162</v>
      </c>
      <c r="BM161" s="231" t="s">
        <v>359</v>
      </c>
    </row>
    <row r="162" s="2" customFormat="1" ht="24.15" customHeight="1">
      <c r="A162" s="38"/>
      <c r="B162" s="39"/>
      <c r="C162" s="255" t="s">
        <v>262</v>
      </c>
      <c r="D162" s="255" t="s">
        <v>332</v>
      </c>
      <c r="E162" s="256" t="s">
        <v>1521</v>
      </c>
      <c r="F162" s="257" t="s">
        <v>1522</v>
      </c>
      <c r="G162" s="258" t="s">
        <v>485</v>
      </c>
      <c r="H162" s="259">
        <v>36</v>
      </c>
      <c r="I162" s="260"/>
      <c r="J162" s="261">
        <f>ROUND(I162*H162,2)</f>
        <v>0</v>
      </c>
      <c r="K162" s="262"/>
      <c r="L162" s="263"/>
      <c r="M162" s="264" t="s">
        <v>1</v>
      </c>
      <c r="N162" s="265" t="s">
        <v>42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205</v>
      </c>
      <c r="AT162" s="231" t="s">
        <v>332</v>
      </c>
      <c r="AU162" s="231" t="s">
        <v>87</v>
      </c>
      <c r="AY162" s="17" t="s">
        <v>156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85</v>
      </c>
      <c r="BK162" s="232">
        <f>ROUND(I162*H162,2)</f>
        <v>0</v>
      </c>
      <c r="BL162" s="17" t="s">
        <v>162</v>
      </c>
      <c r="BM162" s="231" t="s">
        <v>380</v>
      </c>
    </row>
    <row r="163" s="12" customFormat="1" ht="25.92" customHeight="1">
      <c r="A163" s="12"/>
      <c r="B163" s="203"/>
      <c r="C163" s="204"/>
      <c r="D163" s="205" t="s">
        <v>76</v>
      </c>
      <c r="E163" s="206" t="s">
        <v>1523</v>
      </c>
      <c r="F163" s="206" t="s">
        <v>1524</v>
      </c>
      <c r="G163" s="204"/>
      <c r="H163" s="204"/>
      <c r="I163" s="207"/>
      <c r="J163" s="208">
        <f>BK163</f>
        <v>0</v>
      </c>
      <c r="K163" s="204"/>
      <c r="L163" s="209"/>
      <c r="M163" s="210"/>
      <c r="N163" s="211"/>
      <c r="O163" s="211"/>
      <c r="P163" s="212">
        <f>SUM(P164:P186)</f>
        <v>0</v>
      </c>
      <c r="Q163" s="211"/>
      <c r="R163" s="212">
        <f>SUM(R164:R186)</f>
        <v>0</v>
      </c>
      <c r="S163" s="211"/>
      <c r="T163" s="213">
        <f>SUM(T164:T186)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4" t="s">
        <v>87</v>
      </c>
      <c r="AT163" s="215" t="s">
        <v>76</v>
      </c>
      <c r="AU163" s="215" t="s">
        <v>77</v>
      </c>
      <c r="AY163" s="214" t="s">
        <v>156</v>
      </c>
      <c r="BK163" s="216">
        <f>SUM(BK164:BK186)</f>
        <v>0</v>
      </c>
    </row>
    <row r="164" s="2" customFormat="1" ht="24.15" customHeight="1">
      <c r="A164" s="38"/>
      <c r="B164" s="39"/>
      <c r="C164" s="219" t="s">
        <v>269</v>
      </c>
      <c r="D164" s="219" t="s">
        <v>158</v>
      </c>
      <c r="E164" s="220" t="s">
        <v>1525</v>
      </c>
      <c r="F164" s="221" t="s">
        <v>1526</v>
      </c>
      <c r="G164" s="222" t="s">
        <v>485</v>
      </c>
      <c r="H164" s="223">
        <v>60</v>
      </c>
      <c r="I164" s="224"/>
      <c r="J164" s="225">
        <f>ROUND(I164*H164,2)</f>
        <v>0</v>
      </c>
      <c r="K164" s="226"/>
      <c r="L164" s="44"/>
      <c r="M164" s="227" t="s">
        <v>1</v>
      </c>
      <c r="N164" s="228" t="s">
        <v>42</v>
      </c>
      <c r="O164" s="91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1" t="s">
        <v>250</v>
      </c>
      <c r="AT164" s="231" t="s">
        <v>158</v>
      </c>
      <c r="AU164" s="231" t="s">
        <v>85</v>
      </c>
      <c r="AY164" s="17" t="s">
        <v>156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7" t="s">
        <v>85</v>
      </c>
      <c r="BK164" s="232">
        <f>ROUND(I164*H164,2)</f>
        <v>0</v>
      </c>
      <c r="BL164" s="17" t="s">
        <v>250</v>
      </c>
      <c r="BM164" s="231" t="s">
        <v>395</v>
      </c>
    </row>
    <row r="165" s="2" customFormat="1" ht="24.15" customHeight="1">
      <c r="A165" s="38"/>
      <c r="B165" s="39"/>
      <c r="C165" s="219" t="s">
        <v>273</v>
      </c>
      <c r="D165" s="219" t="s">
        <v>158</v>
      </c>
      <c r="E165" s="220" t="s">
        <v>1527</v>
      </c>
      <c r="F165" s="221" t="s">
        <v>1528</v>
      </c>
      <c r="G165" s="222" t="s">
        <v>485</v>
      </c>
      <c r="H165" s="223">
        <v>50</v>
      </c>
      <c r="I165" s="224"/>
      <c r="J165" s="225">
        <f>ROUND(I165*H165,2)</f>
        <v>0</v>
      </c>
      <c r="K165" s="226"/>
      <c r="L165" s="44"/>
      <c r="M165" s="227" t="s">
        <v>1</v>
      </c>
      <c r="N165" s="228" t="s">
        <v>42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250</v>
      </c>
      <c r="AT165" s="231" t="s">
        <v>158</v>
      </c>
      <c r="AU165" s="231" t="s">
        <v>85</v>
      </c>
      <c r="AY165" s="17" t="s">
        <v>156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85</v>
      </c>
      <c r="BK165" s="232">
        <f>ROUND(I165*H165,2)</f>
        <v>0</v>
      </c>
      <c r="BL165" s="17" t="s">
        <v>250</v>
      </c>
      <c r="BM165" s="231" t="s">
        <v>407</v>
      </c>
    </row>
    <row r="166" s="2" customFormat="1" ht="24.15" customHeight="1">
      <c r="A166" s="38"/>
      <c r="B166" s="39"/>
      <c r="C166" s="219" t="s">
        <v>7</v>
      </c>
      <c r="D166" s="219" t="s">
        <v>158</v>
      </c>
      <c r="E166" s="220" t="s">
        <v>1529</v>
      </c>
      <c r="F166" s="221" t="s">
        <v>1530</v>
      </c>
      <c r="G166" s="222" t="s">
        <v>485</v>
      </c>
      <c r="H166" s="223">
        <v>30</v>
      </c>
      <c r="I166" s="224"/>
      <c r="J166" s="225">
        <f>ROUND(I166*H166,2)</f>
        <v>0</v>
      </c>
      <c r="K166" s="226"/>
      <c r="L166" s="44"/>
      <c r="M166" s="227" t="s">
        <v>1</v>
      </c>
      <c r="N166" s="228" t="s">
        <v>42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250</v>
      </c>
      <c r="AT166" s="231" t="s">
        <v>158</v>
      </c>
      <c r="AU166" s="231" t="s">
        <v>85</v>
      </c>
      <c r="AY166" s="17" t="s">
        <v>156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85</v>
      </c>
      <c r="BK166" s="232">
        <f>ROUND(I166*H166,2)</f>
        <v>0</v>
      </c>
      <c r="BL166" s="17" t="s">
        <v>250</v>
      </c>
      <c r="BM166" s="231" t="s">
        <v>422</v>
      </c>
    </row>
    <row r="167" s="2" customFormat="1" ht="24.15" customHeight="1">
      <c r="A167" s="38"/>
      <c r="B167" s="39"/>
      <c r="C167" s="219" t="s">
        <v>283</v>
      </c>
      <c r="D167" s="219" t="s">
        <v>158</v>
      </c>
      <c r="E167" s="220" t="s">
        <v>1531</v>
      </c>
      <c r="F167" s="221" t="s">
        <v>1532</v>
      </c>
      <c r="G167" s="222" t="s">
        <v>485</v>
      </c>
      <c r="H167" s="223">
        <v>72</v>
      </c>
      <c r="I167" s="224"/>
      <c r="J167" s="225">
        <f>ROUND(I167*H167,2)</f>
        <v>0</v>
      </c>
      <c r="K167" s="226"/>
      <c r="L167" s="44"/>
      <c r="M167" s="227" t="s">
        <v>1</v>
      </c>
      <c r="N167" s="228" t="s">
        <v>42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250</v>
      </c>
      <c r="AT167" s="231" t="s">
        <v>158</v>
      </c>
      <c r="AU167" s="231" t="s">
        <v>85</v>
      </c>
      <c r="AY167" s="17" t="s">
        <v>156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85</v>
      </c>
      <c r="BK167" s="232">
        <f>ROUND(I167*H167,2)</f>
        <v>0</v>
      </c>
      <c r="BL167" s="17" t="s">
        <v>250</v>
      </c>
      <c r="BM167" s="231" t="s">
        <v>435</v>
      </c>
    </row>
    <row r="168" s="2" customFormat="1" ht="24.15" customHeight="1">
      <c r="A168" s="38"/>
      <c r="B168" s="39"/>
      <c r="C168" s="219" t="s">
        <v>287</v>
      </c>
      <c r="D168" s="219" t="s">
        <v>158</v>
      </c>
      <c r="E168" s="220" t="s">
        <v>1533</v>
      </c>
      <c r="F168" s="221" t="s">
        <v>1534</v>
      </c>
      <c r="G168" s="222" t="s">
        <v>485</v>
      </c>
      <c r="H168" s="223">
        <v>48</v>
      </c>
      <c r="I168" s="224"/>
      <c r="J168" s="225">
        <f>ROUND(I168*H168,2)</f>
        <v>0</v>
      </c>
      <c r="K168" s="226"/>
      <c r="L168" s="44"/>
      <c r="M168" s="227" t="s">
        <v>1</v>
      </c>
      <c r="N168" s="228" t="s">
        <v>42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250</v>
      </c>
      <c r="AT168" s="231" t="s">
        <v>158</v>
      </c>
      <c r="AU168" s="231" t="s">
        <v>85</v>
      </c>
      <c r="AY168" s="17" t="s">
        <v>156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85</v>
      </c>
      <c r="BK168" s="232">
        <f>ROUND(I168*H168,2)</f>
        <v>0</v>
      </c>
      <c r="BL168" s="17" t="s">
        <v>250</v>
      </c>
      <c r="BM168" s="231" t="s">
        <v>455</v>
      </c>
    </row>
    <row r="169" s="2" customFormat="1" ht="24.15" customHeight="1">
      <c r="A169" s="38"/>
      <c r="B169" s="39"/>
      <c r="C169" s="219" t="s">
        <v>294</v>
      </c>
      <c r="D169" s="219" t="s">
        <v>158</v>
      </c>
      <c r="E169" s="220" t="s">
        <v>1535</v>
      </c>
      <c r="F169" s="221" t="s">
        <v>1536</v>
      </c>
      <c r="G169" s="222" t="s">
        <v>485</v>
      </c>
      <c r="H169" s="223">
        <v>60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42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250</v>
      </c>
      <c r="AT169" s="231" t="s">
        <v>158</v>
      </c>
      <c r="AU169" s="231" t="s">
        <v>85</v>
      </c>
      <c r="AY169" s="17" t="s">
        <v>156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85</v>
      </c>
      <c r="BK169" s="232">
        <f>ROUND(I169*H169,2)</f>
        <v>0</v>
      </c>
      <c r="BL169" s="17" t="s">
        <v>250</v>
      </c>
      <c r="BM169" s="231" t="s">
        <v>465</v>
      </c>
    </row>
    <row r="170" s="2" customFormat="1" ht="16.5" customHeight="1">
      <c r="A170" s="38"/>
      <c r="B170" s="39"/>
      <c r="C170" s="219" t="s">
        <v>298</v>
      </c>
      <c r="D170" s="219" t="s">
        <v>158</v>
      </c>
      <c r="E170" s="220" t="s">
        <v>1537</v>
      </c>
      <c r="F170" s="221" t="s">
        <v>1538</v>
      </c>
      <c r="G170" s="222" t="s">
        <v>485</v>
      </c>
      <c r="H170" s="223">
        <v>9</v>
      </c>
      <c r="I170" s="224"/>
      <c r="J170" s="225">
        <f>ROUND(I170*H170,2)</f>
        <v>0</v>
      </c>
      <c r="K170" s="226"/>
      <c r="L170" s="44"/>
      <c r="M170" s="227" t="s">
        <v>1</v>
      </c>
      <c r="N170" s="228" t="s">
        <v>42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250</v>
      </c>
      <c r="AT170" s="231" t="s">
        <v>158</v>
      </c>
      <c r="AU170" s="231" t="s">
        <v>85</v>
      </c>
      <c r="AY170" s="17" t="s">
        <v>156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85</v>
      </c>
      <c r="BK170" s="232">
        <f>ROUND(I170*H170,2)</f>
        <v>0</v>
      </c>
      <c r="BL170" s="17" t="s">
        <v>250</v>
      </c>
      <c r="BM170" s="231" t="s">
        <v>478</v>
      </c>
    </row>
    <row r="171" s="2" customFormat="1" ht="16.5" customHeight="1">
      <c r="A171" s="38"/>
      <c r="B171" s="39"/>
      <c r="C171" s="219" t="s">
        <v>302</v>
      </c>
      <c r="D171" s="219" t="s">
        <v>158</v>
      </c>
      <c r="E171" s="220" t="s">
        <v>1539</v>
      </c>
      <c r="F171" s="221" t="s">
        <v>1540</v>
      </c>
      <c r="G171" s="222" t="s">
        <v>485</v>
      </c>
      <c r="H171" s="223">
        <v>96</v>
      </c>
      <c r="I171" s="224"/>
      <c r="J171" s="225">
        <f>ROUND(I171*H171,2)</f>
        <v>0</v>
      </c>
      <c r="K171" s="226"/>
      <c r="L171" s="44"/>
      <c r="M171" s="227" t="s">
        <v>1</v>
      </c>
      <c r="N171" s="228" t="s">
        <v>42</v>
      </c>
      <c r="O171" s="91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250</v>
      </c>
      <c r="AT171" s="231" t="s">
        <v>158</v>
      </c>
      <c r="AU171" s="231" t="s">
        <v>85</v>
      </c>
      <c r="AY171" s="17" t="s">
        <v>156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85</v>
      </c>
      <c r="BK171" s="232">
        <f>ROUND(I171*H171,2)</f>
        <v>0</v>
      </c>
      <c r="BL171" s="17" t="s">
        <v>250</v>
      </c>
      <c r="BM171" s="231" t="s">
        <v>487</v>
      </c>
    </row>
    <row r="172" s="2" customFormat="1" ht="16.5" customHeight="1">
      <c r="A172" s="38"/>
      <c r="B172" s="39"/>
      <c r="C172" s="219" t="s">
        <v>306</v>
      </c>
      <c r="D172" s="219" t="s">
        <v>158</v>
      </c>
      <c r="E172" s="220" t="s">
        <v>1541</v>
      </c>
      <c r="F172" s="221" t="s">
        <v>1542</v>
      </c>
      <c r="G172" s="222" t="s">
        <v>485</v>
      </c>
      <c r="H172" s="223">
        <v>66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250</v>
      </c>
      <c r="AT172" s="231" t="s">
        <v>158</v>
      </c>
      <c r="AU172" s="231" t="s">
        <v>85</v>
      </c>
      <c r="AY172" s="17" t="s">
        <v>156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85</v>
      </c>
      <c r="BK172" s="232">
        <f>ROUND(I172*H172,2)</f>
        <v>0</v>
      </c>
      <c r="BL172" s="17" t="s">
        <v>250</v>
      </c>
      <c r="BM172" s="231" t="s">
        <v>496</v>
      </c>
    </row>
    <row r="173" s="2" customFormat="1" ht="16.5" customHeight="1">
      <c r="A173" s="38"/>
      <c r="B173" s="39"/>
      <c r="C173" s="219" t="s">
        <v>310</v>
      </c>
      <c r="D173" s="219" t="s">
        <v>158</v>
      </c>
      <c r="E173" s="220" t="s">
        <v>1543</v>
      </c>
      <c r="F173" s="221" t="s">
        <v>1544</v>
      </c>
      <c r="G173" s="222" t="s">
        <v>485</v>
      </c>
      <c r="H173" s="223">
        <v>20</v>
      </c>
      <c r="I173" s="224"/>
      <c r="J173" s="225">
        <f>ROUND(I173*H173,2)</f>
        <v>0</v>
      </c>
      <c r="K173" s="226"/>
      <c r="L173" s="44"/>
      <c r="M173" s="227" t="s">
        <v>1</v>
      </c>
      <c r="N173" s="228" t="s">
        <v>42</v>
      </c>
      <c r="O173" s="91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1" t="s">
        <v>250</v>
      </c>
      <c r="AT173" s="231" t="s">
        <v>158</v>
      </c>
      <c r="AU173" s="231" t="s">
        <v>85</v>
      </c>
      <c r="AY173" s="17" t="s">
        <v>156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7" t="s">
        <v>85</v>
      </c>
      <c r="BK173" s="232">
        <f>ROUND(I173*H173,2)</f>
        <v>0</v>
      </c>
      <c r="BL173" s="17" t="s">
        <v>250</v>
      </c>
      <c r="BM173" s="231" t="s">
        <v>507</v>
      </c>
    </row>
    <row r="174" s="2" customFormat="1" ht="16.5" customHeight="1">
      <c r="A174" s="38"/>
      <c r="B174" s="39"/>
      <c r="C174" s="219" t="s">
        <v>314</v>
      </c>
      <c r="D174" s="219" t="s">
        <v>158</v>
      </c>
      <c r="E174" s="220" t="s">
        <v>1545</v>
      </c>
      <c r="F174" s="221" t="s">
        <v>1546</v>
      </c>
      <c r="G174" s="222" t="s">
        <v>485</v>
      </c>
      <c r="H174" s="223">
        <v>24</v>
      </c>
      <c r="I174" s="224"/>
      <c r="J174" s="225">
        <f>ROUND(I174*H174,2)</f>
        <v>0</v>
      </c>
      <c r="K174" s="226"/>
      <c r="L174" s="44"/>
      <c r="M174" s="227" t="s">
        <v>1</v>
      </c>
      <c r="N174" s="228" t="s">
        <v>42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250</v>
      </c>
      <c r="AT174" s="231" t="s">
        <v>158</v>
      </c>
      <c r="AU174" s="231" t="s">
        <v>85</v>
      </c>
      <c r="AY174" s="17" t="s">
        <v>156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85</v>
      </c>
      <c r="BK174" s="232">
        <f>ROUND(I174*H174,2)</f>
        <v>0</v>
      </c>
      <c r="BL174" s="17" t="s">
        <v>250</v>
      </c>
      <c r="BM174" s="231" t="s">
        <v>516</v>
      </c>
    </row>
    <row r="175" s="2" customFormat="1" ht="24.15" customHeight="1">
      <c r="A175" s="38"/>
      <c r="B175" s="39"/>
      <c r="C175" s="219" t="s">
        <v>318</v>
      </c>
      <c r="D175" s="219" t="s">
        <v>158</v>
      </c>
      <c r="E175" s="220" t="s">
        <v>1547</v>
      </c>
      <c r="F175" s="221" t="s">
        <v>1548</v>
      </c>
      <c r="G175" s="222" t="s">
        <v>161</v>
      </c>
      <c r="H175" s="223">
        <v>50</v>
      </c>
      <c r="I175" s="224"/>
      <c r="J175" s="225">
        <f>ROUND(I175*H175,2)</f>
        <v>0</v>
      </c>
      <c r="K175" s="226"/>
      <c r="L175" s="44"/>
      <c r="M175" s="227" t="s">
        <v>1</v>
      </c>
      <c r="N175" s="228" t="s">
        <v>42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250</v>
      </c>
      <c r="AT175" s="231" t="s">
        <v>158</v>
      </c>
      <c r="AU175" s="231" t="s">
        <v>85</v>
      </c>
      <c r="AY175" s="17" t="s">
        <v>156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85</v>
      </c>
      <c r="BK175" s="232">
        <f>ROUND(I175*H175,2)</f>
        <v>0</v>
      </c>
      <c r="BL175" s="17" t="s">
        <v>250</v>
      </c>
      <c r="BM175" s="231" t="s">
        <v>524</v>
      </c>
    </row>
    <row r="176" s="2" customFormat="1" ht="16.5" customHeight="1">
      <c r="A176" s="38"/>
      <c r="B176" s="39"/>
      <c r="C176" s="219" t="s">
        <v>322</v>
      </c>
      <c r="D176" s="219" t="s">
        <v>158</v>
      </c>
      <c r="E176" s="220" t="s">
        <v>1549</v>
      </c>
      <c r="F176" s="221" t="s">
        <v>1550</v>
      </c>
      <c r="G176" s="222" t="s">
        <v>161</v>
      </c>
      <c r="H176" s="223">
        <v>30</v>
      </c>
      <c r="I176" s="224"/>
      <c r="J176" s="225">
        <f>ROUND(I176*H176,2)</f>
        <v>0</v>
      </c>
      <c r="K176" s="226"/>
      <c r="L176" s="44"/>
      <c r="M176" s="227" t="s">
        <v>1</v>
      </c>
      <c r="N176" s="228" t="s">
        <v>42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250</v>
      </c>
      <c r="AT176" s="231" t="s">
        <v>158</v>
      </c>
      <c r="AU176" s="231" t="s">
        <v>85</v>
      </c>
      <c r="AY176" s="17" t="s">
        <v>156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85</v>
      </c>
      <c r="BK176" s="232">
        <f>ROUND(I176*H176,2)</f>
        <v>0</v>
      </c>
      <c r="BL176" s="17" t="s">
        <v>250</v>
      </c>
      <c r="BM176" s="231" t="s">
        <v>535</v>
      </c>
    </row>
    <row r="177" s="2" customFormat="1" ht="21.75" customHeight="1">
      <c r="A177" s="38"/>
      <c r="B177" s="39"/>
      <c r="C177" s="219" t="s">
        <v>326</v>
      </c>
      <c r="D177" s="219" t="s">
        <v>158</v>
      </c>
      <c r="E177" s="220" t="s">
        <v>1551</v>
      </c>
      <c r="F177" s="221" t="s">
        <v>1552</v>
      </c>
      <c r="G177" s="222" t="s">
        <v>161</v>
      </c>
      <c r="H177" s="223">
        <v>20</v>
      </c>
      <c r="I177" s="224"/>
      <c r="J177" s="225">
        <f>ROUND(I177*H177,2)</f>
        <v>0</v>
      </c>
      <c r="K177" s="226"/>
      <c r="L177" s="44"/>
      <c r="M177" s="227" t="s">
        <v>1</v>
      </c>
      <c r="N177" s="228" t="s">
        <v>42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250</v>
      </c>
      <c r="AT177" s="231" t="s">
        <v>158</v>
      </c>
      <c r="AU177" s="231" t="s">
        <v>85</v>
      </c>
      <c r="AY177" s="17" t="s">
        <v>156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85</v>
      </c>
      <c r="BK177" s="232">
        <f>ROUND(I177*H177,2)</f>
        <v>0</v>
      </c>
      <c r="BL177" s="17" t="s">
        <v>250</v>
      </c>
      <c r="BM177" s="231" t="s">
        <v>572</v>
      </c>
    </row>
    <row r="178" s="2" customFormat="1" ht="24.15" customHeight="1">
      <c r="A178" s="38"/>
      <c r="B178" s="39"/>
      <c r="C178" s="219" t="s">
        <v>331</v>
      </c>
      <c r="D178" s="219" t="s">
        <v>158</v>
      </c>
      <c r="E178" s="220" t="s">
        <v>1553</v>
      </c>
      <c r="F178" s="221" t="s">
        <v>1554</v>
      </c>
      <c r="G178" s="222" t="s">
        <v>161</v>
      </c>
      <c r="H178" s="223">
        <v>4</v>
      </c>
      <c r="I178" s="224"/>
      <c r="J178" s="225">
        <f>ROUND(I178*H178,2)</f>
        <v>0</v>
      </c>
      <c r="K178" s="226"/>
      <c r="L178" s="44"/>
      <c r="M178" s="227" t="s">
        <v>1</v>
      </c>
      <c r="N178" s="228" t="s">
        <v>42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250</v>
      </c>
      <c r="AT178" s="231" t="s">
        <v>158</v>
      </c>
      <c r="AU178" s="231" t="s">
        <v>85</v>
      </c>
      <c r="AY178" s="17" t="s">
        <v>156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85</v>
      </c>
      <c r="BK178" s="232">
        <f>ROUND(I178*H178,2)</f>
        <v>0</v>
      </c>
      <c r="BL178" s="17" t="s">
        <v>250</v>
      </c>
      <c r="BM178" s="231" t="s">
        <v>583</v>
      </c>
    </row>
    <row r="179" s="2" customFormat="1" ht="24.15" customHeight="1">
      <c r="A179" s="38"/>
      <c r="B179" s="39"/>
      <c r="C179" s="219" t="s">
        <v>336</v>
      </c>
      <c r="D179" s="219" t="s">
        <v>158</v>
      </c>
      <c r="E179" s="220" t="s">
        <v>1555</v>
      </c>
      <c r="F179" s="221" t="s">
        <v>1556</v>
      </c>
      <c r="G179" s="222" t="s">
        <v>161</v>
      </c>
      <c r="H179" s="223">
        <v>7</v>
      </c>
      <c r="I179" s="224"/>
      <c r="J179" s="225">
        <f>ROUND(I179*H179,2)</f>
        <v>0</v>
      </c>
      <c r="K179" s="226"/>
      <c r="L179" s="44"/>
      <c r="M179" s="227" t="s">
        <v>1</v>
      </c>
      <c r="N179" s="228" t="s">
        <v>42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250</v>
      </c>
      <c r="AT179" s="231" t="s">
        <v>158</v>
      </c>
      <c r="AU179" s="231" t="s">
        <v>85</v>
      </c>
      <c r="AY179" s="17" t="s">
        <v>156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85</v>
      </c>
      <c r="BK179" s="232">
        <f>ROUND(I179*H179,2)</f>
        <v>0</v>
      </c>
      <c r="BL179" s="17" t="s">
        <v>250</v>
      </c>
      <c r="BM179" s="231" t="s">
        <v>593</v>
      </c>
    </row>
    <row r="180" s="2" customFormat="1" ht="16.5" customHeight="1">
      <c r="A180" s="38"/>
      <c r="B180" s="39"/>
      <c r="C180" s="219" t="s">
        <v>354</v>
      </c>
      <c r="D180" s="219" t="s">
        <v>158</v>
      </c>
      <c r="E180" s="220" t="s">
        <v>1557</v>
      </c>
      <c r="F180" s="221" t="s">
        <v>1558</v>
      </c>
      <c r="G180" s="222" t="s">
        <v>161</v>
      </c>
      <c r="H180" s="223">
        <v>3</v>
      </c>
      <c r="I180" s="224"/>
      <c r="J180" s="225">
        <f>ROUND(I180*H180,2)</f>
        <v>0</v>
      </c>
      <c r="K180" s="226"/>
      <c r="L180" s="44"/>
      <c r="M180" s="227" t="s">
        <v>1</v>
      </c>
      <c r="N180" s="228" t="s">
        <v>42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250</v>
      </c>
      <c r="AT180" s="231" t="s">
        <v>158</v>
      </c>
      <c r="AU180" s="231" t="s">
        <v>85</v>
      </c>
      <c r="AY180" s="17" t="s">
        <v>156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85</v>
      </c>
      <c r="BK180" s="232">
        <f>ROUND(I180*H180,2)</f>
        <v>0</v>
      </c>
      <c r="BL180" s="17" t="s">
        <v>250</v>
      </c>
      <c r="BM180" s="231" t="s">
        <v>603</v>
      </c>
    </row>
    <row r="181" s="2" customFormat="1" ht="21.75" customHeight="1">
      <c r="A181" s="38"/>
      <c r="B181" s="39"/>
      <c r="C181" s="219" t="s">
        <v>359</v>
      </c>
      <c r="D181" s="219" t="s">
        <v>158</v>
      </c>
      <c r="E181" s="220" t="s">
        <v>1559</v>
      </c>
      <c r="F181" s="221" t="s">
        <v>1560</v>
      </c>
      <c r="G181" s="222" t="s">
        <v>485</v>
      </c>
      <c r="H181" s="223">
        <v>460</v>
      </c>
      <c r="I181" s="224"/>
      <c r="J181" s="225">
        <f>ROUND(I181*H181,2)</f>
        <v>0</v>
      </c>
      <c r="K181" s="226"/>
      <c r="L181" s="44"/>
      <c r="M181" s="227" t="s">
        <v>1</v>
      </c>
      <c r="N181" s="228" t="s">
        <v>42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250</v>
      </c>
      <c r="AT181" s="231" t="s">
        <v>158</v>
      </c>
      <c r="AU181" s="231" t="s">
        <v>85</v>
      </c>
      <c r="AY181" s="17" t="s">
        <v>156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85</v>
      </c>
      <c r="BK181" s="232">
        <f>ROUND(I181*H181,2)</f>
        <v>0</v>
      </c>
      <c r="BL181" s="17" t="s">
        <v>250</v>
      </c>
      <c r="BM181" s="231" t="s">
        <v>613</v>
      </c>
    </row>
    <row r="182" s="2" customFormat="1" ht="24.15" customHeight="1">
      <c r="A182" s="38"/>
      <c r="B182" s="39"/>
      <c r="C182" s="255" t="s">
        <v>375</v>
      </c>
      <c r="D182" s="255" t="s">
        <v>332</v>
      </c>
      <c r="E182" s="256" t="s">
        <v>1561</v>
      </c>
      <c r="F182" s="257" t="s">
        <v>1562</v>
      </c>
      <c r="G182" s="258" t="s">
        <v>161</v>
      </c>
      <c r="H182" s="259">
        <v>2</v>
      </c>
      <c r="I182" s="260"/>
      <c r="J182" s="261">
        <f>ROUND(I182*H182,2)</f>
        <v>0</v>
      </c>
      <c r="K182" s="262"/>
      <c r="L182" s="263"/>
      <c r="M182" s="264" t="s">
        <v>1</v>
      </c>
      <c r="N182" s="265" t="s">
        <v>42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326</v>
      </c>
      <c r="AT182" s="231" t="s">
        <v>332</v>
      </c>
      <c r="AU182" s="231" t="s">
        <v>85</v>
      </c>
      <c r="AY182" s="17" t="s">
        <v>156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85</v>
      </c>
      <c r="BK182" s="232">
        <f>ROUND(I182*H182,2)</f>
        <v>0</v>
      </c>
      <c r="BL182" s="17" t="s">
        <v>250</v>
      </c>
      <c r="BM182" s="231" t="s">
        <v>625</v>
      </c>
    </row>
    <row r="183" s="2" customFormat="1" ht="55.5" customHeight="1">
      <c r="A183" s="38"/>
      <c r="B183" s="39"/>
      <c r="C183" s="255" t="s">
        <v>380</v>
      </c>
      <c r="D183" s="255" t="s">
        <v>332</v>
      </c>
      <c r="E183" s="256" t="s">
        <v>1563</v>
      </c>
      <c r="F183" s="257" t="s">
        <v>1564</v>
      </c>
      <c r="G183" s="258" t="s">
        <v>161</v>
      </c>
      <c r="H183" s="259">
        <v>9</v>
      </c>
      <c r="I183" s="260"/>
      <c r="J183" s="261">
        <f>ROUND(I183*H183,2)</f>
        <v>0</v>
      </c>
      <c r="K183" s="262"/>
      <c r="L183" s="263"/>
      <c r="M183" s="264" t="s">
        <v>1</v>
      </c>
      <c r="N183" s="265" t="s">
        <v>42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326</v>
      </c>
      <c r="AT183" s="231" t="s">
        <v>332</v>
      </c>
      <c r="AU183" s="231" t="s">
        <v>85</v>
      </c>
      <c r="AY183" s="17" t="s">
        <v>156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85</v>
      </c>
      <c r="BK183" s="232">
        <f>ROUND(I183*H183,2)</f>
        <v>0</v>
      </c>
      <c r="BL183" s="17" t="s">
        <v>250</v>
      </c>
      <c r="BM183" s="231" t="s">
        <v>633</v>
      </c>
    </row>
    <row r="184" s="2" customFormat="1" ht="37.8" customHeight="1">
      <c r="A184" s="38"/>
      <c r="B184" s="39"/>
      <c r="C184" s="255" t="s">
        <v>387</v>
      </c>
      <c r="D184" s="255" t="s">
        <v>332</v>
      </c>
      <c r="E184" s="256" t="s">
        <v>1565</v>
      </c>
      <c r="F184" s="257" t="s">
        <v>1566</v>
      </c>
      <c r="G184" s="258" t="s">
        <v>161</v>
      </c>
      <c r="H184" s="259">
        <v>4</v>
      </c>
      <c r="I184" s="260"/>
      <c r="J184" s="261">
        <f>ROUND(I184*H184,2)</f>
        <v>0</v>
      </c>
      <c r="K184" s="262"/>
      <c r="L184" s="263"/>
      <c r="M184" s="264" t="s">
        <v>1</v>
      </c>
      <c r="N184" s="265" t="s">
        <v>42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326</v>
      </c>
      <c r="AT184" s="231" t="s">
        <v>332</v>
      </c>
      <c r="AU184" s="231" t="s">
        <v>85</v>
      </c>
      <c r="AY184" s="17" t="s">
        <v>156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85</v>
      </c>
      <c r="BK184" s="232">
        <f>ROUND(I184*H184,2)</f>
        <v>0</v>
      </c>
      <c r="BL184" s="17" t="s">
        <v>250</v>
      </c>
      <c r="BM184" s="231" t="s">
        <v>647</v>
      </c>
    </row>
    <row r="185" s="2" customFormat="1" ht="16.5" customHeight="1">
      <c r="A185" s="38"/>
      <c r="B185" s="39"/>
      <c r="C185" s="255" t="s">
        <v>395</v>
      </c>
      <c r="D185" s="255" t="s">
        <v>332</v>
      </c>
      <c r="E185" s="256" t="s">
        <v>1567</v>
      </c>
      <c r="F185" s="257" t="s">
        <v>1568</v>
      </c>
      <c r="G185" s="258" t="s">
        <v>161</v>
      </c>
      <c r="H185" s="259">
        <v>30</v>
      </c>
      <c r="I185" s="260"/>
      <c r="J185" s="261">
        <f>ROUND(I185*H185,2)</f>
        <v>0</v>
      </c>
      <c r="K185" s="262"/>
      <c r="L185" s="263"/>
      <c r="M185" s="264" t="s">
        <v>1</v>
      </c>
      <c r="N185" s="265" t="s">
        <v>42</v>
      </c>
      <c r="O185" s="91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326</v>
      </c>
      <c r="AT185" s="231" t="s">
        <v>332</v>
      </c>
      <c r="AU185" s="231" t="s">
        <v>85</v>
      </c>
      <c r="AY185" s="17" t="s">
        <v>156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85</v>
      </c>
      <c r="BK185" s="232">
        <f>ROUND(I185*H185,2)</f>
        <v>0</v>
      </c>
      <c r="BL185" s="17" t="s">
        <v>250</v>
      </c>
      <c r="BM185" s="231" t="s">
        <v>657</v>
      </c>
    </row>
    <row r="186" s="2" customFormat="1" ht="16.5" customHeight="1">
      <c r="A186" s="38"/>
      <c r="B186" s="39"/>
      <c r="C186" s="255" t="s">
        <v>401</v>
      </c>
      <c r="D186" s="255" t="s">
        <v>332</v>
      </c>
      <c r="E186" s="256" t="s">
        <v>1569</v>
      </c>
      <c r="F186" s="257" t="s">
        <v>1570</v>
      </c>
      <c r="G186" s="258" t="s">
        <v>161</v>
      </c>
      <c r="H186" s="259">
        <v>6</v>
      </c>
      <c r="I186" s="260"/>
      <c r="J186" s="261">
        <f>ROUND(I186*H186,2)</f>
        <v>0</v>
      </c>
      <c r="K186" s="262"/>
      <c r="L186" s="263"/>
      <c r="M186" s="264" t="s">
        <v>1</v>
      </c>
      <c r="N186" s="265" t="s">
        <v>42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326</v>
      </c>
      <c r="AT186" s="231" t="s">
        <v>332</v>
      </c>
      <c r="AU186" s="231" t="s">
        <v>85</v>
      </c>
      <c r="AY186" s="17" t="s">
        <v>156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85</v>
      </c>
      <c r="BK186" s="232">
        <f>ROUND(I186*H186,2)</f>
        <v>0</v>
      </c>
      <c r="BL186" s="17" t="s">
        <v>250</v>
      </c>
      <c r="BM186" s="231" t="s">
        <v>665</v>
      </c>
    </row>
    <row r="187" s="12" customFormat="1" ht="25.92" customHeight="1">
      <c r="A187" s="12"/>
      <c r="B187" s="203"/>
      <c r="C187" s="204"/>
      <c r="D187" s="205" t="s">
        <v>76</v>
      </c>
      <c r="E187" s="206" t="s">
        <v>1571</v>
      </c>
      <c r="F187" s="206" t="s">
        <v>1572</v>
      </c>
      <c r="G187" s="204"/>
      <c r="H187" s="204"/>
      <c r="I187" s="207"/>
      <c r="J187" s="208">
        <f>BK187</f>
        <v>0</v>
      </c>
      <c r="K187" s="204"/>
      <c r="L187" s="209"/>
      <c r="M187" s="210"/>
      <c r="N187" s="211"/>
      <c r="O187" s="211"/>
      <c r="P187" s="212">
        <f>SUM(P188:P229)</f>
        <v>0</v>
      </c>
      <c r="Q187" s="211"/>
      <c r="R187" s="212">
        <f>SUM(R188:R229)</f>
        <v>0.11130000000000001</v>
      </c>
      <c r="S187" s="211"/>
      <c r="T187" s="213">
        <f>SUM(T188:T229)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4" t="s">
        <v>87</v>
      </c>
      <c r="AT187" s="215" t="s">
        <v>76</v>
      </c>
      <c r="AU187" s="215" t="s">
        <v>77</v>
      </c>
      <c r="AY187" s="214" t="s">
        <v>156</v>
      </c>
      <c r="BK187" s="216">
        <f>SUM(BK188:BK229)</f>
        <v>0</v>
      </c>
    </row>
    <row r="188" s="2" customFormat="1" ht="24.15" customHeight="1">
      <c r="A188" s="38"/>
      <c r="B188" s="39"/>
      <c r="C188" s="219" t="s">
        <v>407</v>
      </c>
      <c r="D188" s="219" t="s">
        <v>158</v>
      </c>
      <c r="E188" s="220" t="s">
        <v>1573</v>
      </c>
      <c r="F188" s="221" t="s">
        <v>1574</v>
      </c>
      <c r="G188" s="222" t="s">
        <v>485</v>
      </c>
      <c r="H188" s="223">
        <v>24</v>
      </c>
      <c r="I188" s="224"/>
      <c r="J188" s="225">
        <f>ROUND(I188*H188,2)</f>
        <v>0</v>
      </c>
      <c r="K188" s="226"/>
      <c r="L188" s="44"/>
      <c r="M188" s="227" t="s">
        <v>1</v>
      </c>
      <c r="N188" s="228" t="s">
        <v>42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250</v>
      </c>
      <c r="AT188" s="231" t="s">
        <v>158</v>
      </c>
      <c r="AU188" s="231" t="s">
        <v>85</v>
      </c>
      <c r="AY188" s="17" t="s">
        <v>156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85</v>
      </c>
      <c r="BK188" s="232">
        <f>ROUND(I188*H188,2)</f>
        <v>0</v>
      </c>
      <c r="BL188" s="17" t="s">
        <v>250</v>
      </c>
      <c r="BM188" s="231" t="s">
        <v>684</v>
      </c>
    </row>
    <row r="189" s="2" customFormat="1" ht="24.15" customHeight="1">
      <c r="A189" s="38"/>
      <c r="B189" s="39"/>
      <c r="C189" s="219" t="s">
        <v>412</v>
      </c>
      <c r="D189" s="219" t="s">
        <v>158</v>
      </c>
      <c r="E189" s="220" t="s">
        <v>1575</v>
      </c>
      <c r="F189" s="221" t="s">
        <v>1576</v>
      </c>
      <c r="G189" s="222" t="s">
        <v>485</v>
      </c>
      <c r="H189" s="223">
        <v>42</v>
      </c>
      <c r="I189" s="224"/>
      <c r="J189" s="225">
        <f>ROUND(I189*H189,2)</f>
        <v>0</v>
      </c>
      <c r="K189" s="226"/>
      <c r="L189" s="44"/>
      <c r="M189" s="227" t="s">
        <v>1</v>
      </c>
      <c r="N189" s="228" t="s">
        <v>42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250</v>
      </c>
      <c r="AT189" s="231" t="s">
        <v>158</v>
      </c>
      <c r="AU189" s="231" t="s">
        <v>85</v>
      </c>
      <c r="AY189" s="17" t="s">
        <v>156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85</v>
      </c>
      <c r="BK189" s="232">
        <f>ROUND(I189*H189,2)</f>
        <v>0</v>
      </c>
      <c r="BL189" s="17" t="s">
        <v>250</v>
      </c>
      <c r="BM189" s="231" t="s">
        <v>695</v>
      </c>
    </row>
    <row r="190" s="2" customFormat="1" ht="24.15" customHeight="1">
      <c r="A190" s="38"/>
      <c r="B190" s="39"/>
      <c r="C190" s="219" t="s">
        <v>422</v>
      </c>
      <c r="D190" s="219" t="s">
        <v>158</v>
      </c>
      <c r="E190" s="220" t="s">
        <v>1577</v>
      </c>
      <c r="F190" s="221" t="s">
        <v>1578</v>
      </c>
      <c r="G190" s="222" t="s">
        <v>161</v>
      </c>
      <c r="H190" s="223">
        <v>2</v>
      </c>
      <c r="I190" s="224"/>
      <c r="J190" s="225">
        <f>ROUND(I190*H190,2)</f>
        <v>0</v>
      </c>
      <c r="K190" s="226"/>
      <c r="L190" s="44"/>
      <c r="M190" s="227" t="s">
        <v>1</v>
      </c>
      <c r="N190" s="228" t="s">
        <v>42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250</v>
      </c>
      <c r="AT190" s="231" t="s">
        <v>158</v>
      </c>
      <c r="AU190" s="231" t="s">
        <v>85</v>
      </c>
      <c r="AY190" s="17" t="s">
        <v>156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85</v>
      </c>
      <c r="BK190" s="232">
        <f>ROUND(I190*H190,2)</f>
        <v>0</v>
      </c>
      <c r="BL190" s="17" t="s">
        <v>250</v>
      </c>
      <c r="BM190" s="231" t="s">
        <v>704</v>
      </c>
    </row>
    <row r="191" s="2" customFormat="1" ht="37.8" customHeight="1">
      <c r="A191" s="38"/>
      <c r="B191" s="39"/>
      <c r="C191" s="219" t="s">
        <v>428</v>
      </c>
      <c r="D191" s="219" t="s">
        <v>158</v>
      </c>
      <c r="E191" s="220" t="s">
        <v>1579</v>
      </c>
      <c r="F191" s="221" t="s">
        <v>1580</v>
      </c>
      <c r="G191" s="222" t="s">
        <v>485</v>
      </c>
      <c r="H191" s="223">
        <v>70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42</v>
      </c>
      <c r="O191" s="91"/>
      <c r="P191" s="229">
        <f>O191*H191</f>
        <v>0</v>
      </c>
      <c r="Q191" s="229">
        <v>0.0015900000000000001</v>
      </c>
      <c r="R191" s="229">
        <f>Q191*H191</f>
        <v>0.11130000000000001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250</v>
      </c>
      <c r="AT191" s="231" t="s">
        <v>158</v>
      </c>
      <c r="AU191" s="231" t="s">
        <v>85</v>
      </c>
      <c r="AY191" s="17" t="s">
        <v>156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85</v>
      </c>
      <c r="BK191" s="232">
        <f>ROUND(I191*H191,2)</f>
        <v>0</v>
      </c>
      <c r="BL191" s="17" t="s">
        <v>250</v>
      </c>
      <c r="BM191" s="231" t="s">
        <v>1581</v>
      </c>
    </row>
    <row r="192" s="2" customFormat="1" ht="24.15" customHeight="1">
      <c r="A192" s="38"/>
      <c r="B192" s="39"/>
      <c r="C192" s="219" t="s">
        <v>435</v>
      </c>
      <c r="D192" s="219" t="s">
        <v>158</v>
      </c>
      <c r="E192" s="220" t="s">
        <v>1582</v>
      </c>
      <c r="F192" s="221" t="s">
        <v>1583</v>
      </c>
      <c r="G192" s="222" t="s">
        <v>485</v>
      </c>
      <c r="H192" s="223">
        <v>27</v>
      </c>
      <c r="I192" s="224"/>
      <c r="J192" s="225">
        <f>ROUND(I192*H192,2)</f>
        <v>0</v>
      </c>
      <c r="K192" s="226"/>
      <c r="L192" s="44"/>
      <c r="M192" s="227" t="s">
        <v>1</v>
      </c>
      <c r="N192" s="228" t="s">
        <v>42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250</v>
      </c>
      <c r="AT192" s="231" t="s">
        <v>158</v>
      </c>
      <c r="AU192" s="231" t="s">
        <v>85</v>
      </c>
      <c r="AY192" s="17" t="s">
        <v>156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85</v>
      </c>
      <c r="BK192" s="232">
        <f>ROUND(I192*H192,2)</f>
        <v>0</v>
      </c>
      <c r="BL192" s="17" t="s">
        <v>250</v>
      </c>
      <c r="BM192" s="231" t="s">
        <v>720</v>
      </c>
    </row>
    <row r="193" s="2" customFormat="1" ht="24.15" customHeight="1">
      <c r="A193" s="38"/>
      <c r="B193" s="39"/>
      <c r="C193" s="219" t="s">
        <v>447</v>
      </c>
      <c r="D193" s="219" t="s">
        <v>158</v>
      </c>
      <c r="E193" s="220" t="s">
        <v>1584</v>
      </c>
      <c r="F193" s="221" t="s">
        <v>1585</v>
      </c>
      <c r="G193" s="222" t="s">
        <v>485</v>
      </c>
      <c r="H193" s="223">
        <v>34</v>
      </c>
      <c r="I193" s="224"/>
      <c r="J193" s="225">
        <f>ROUND(I193*H193,2)</f>
        <v>0</v>
      </c>
      <c r="K193" s="226"/>
      <c r="L193" s="44"/>
      <c r="M193" s="227" t="s">
        <v>1</v>
      </c>
      <c r="N193" s="228" t="s">
        <v>42</v>
      </c>
      <c r="O193" s="91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1" t="s">
        <v>250</v>
      </c>
      <c r="AT193" s="231" t="s">
        <v>158</v>
      </c>
      <c r="AU193" s="231" t="s">
        <v>85</v>
      </c>
      <c r="AY193" s="17" t="s">
        <v>156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7" t="s">
        <v>85</v>
      </c>
      <c r="BK193" s="232">
        <f>ROUND(I193*H193,2)</f>
        <v>0</v>
      </c>
      <c r="BL193" s="17" t="s">
        <v>250</v>
      </c>
      <c r="BM193" s="231" t="s">
        <v>729</v>
      </c>
    </row>
    <row r="194" s="2" customFormat="1" ht="24.15" customHeight="1">
      <c r="A194" s="38"/>
      <c r="B194" s="39"/>
      <c r="C194" s="219" t="s">
        <v>455</v>
      </c>
      <c r="D194" s="219" t="s">
        <v>158</v>
      </c>
      <c r="E194" s="220" t="s">
        <v>1586</v>
      </c>
      <c r="F194" s="221" t="s">
        <v>1587</v>
      </c>
      <c r="G194" s="222" t="s">
        <v>485</v>
      </c>
      <c r="H194" s="223">
        <v>31</v>
      </c>
      <c r="I194" s="224"/>
      <c r="J194" s="225">
        <f>ROUND(I194*H194,2)</f>
        <v>0</v>
      </c>
      <c r="K194" s="226"/>
      <c r="L194" s="44"/>
      <c r="M194" s="227" t="s">
        <v>1</v>
      </c>
      <c r="N194" s="228" t="s">
        <v>42</v>
      </c>
      <c r="O194" s="91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250</v>
      </c>
      <c r="AT194" s="231" t="s">
        <v>158</v>
      </c>
      <c r="AU194" s="231" t="s">
        <v>85</v>
      </c>
      <c r="AY194" s="17" t="s">
        <v>156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85</v>
      </c>
      <c r="BK194" s="232">
        <f>ROUND(I194*H194,2)</f>
        <v>0</v>
      </c>
      <c r="BL194" s="17" t="s">
        <v>250</v>
      </c>
      <c r="BM194" s="231" t="s">
        <v>740</v>
      </c>
    </row>
    <row r="195" s="2" customFormat="1" ht="24.15" customHeight="1">
      <c r="A195" s="38"/>
      <c r="B195" s="39"/>
      <c r="C195" s="219" t="s">
        <v>461</v>
      </c>
      <c r="D195" s="219" t="s">
        <v>158</v>
      </c>
      <c r="E195" s="220" t="s">
        <v>1588</v>
      </c>
      <c r="F195" s="221" t="s">
        <v>1589</v>
      </c>
      <c r="G195" s="222" t="s">
        <v>485</v>
      </c>
      <c r="H195" s="223">
        <v>24</v>
      </c>
      <c r="I195" s="224"/>
      <c r="J195" s="225">
        <f>ROUND(I195*H195,2)</f>
        <v>0</v>
      </c>
      <c r="K195" s="226"/>
      <c r="L195" s="44"/>
      <c r="M195" s="227" t="s">
        <v>1</v>
      </c>
      <c r="N195" s="228" t="s">
        <v>42</v>
      </c>
      <c r="O195" s="91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1" t="s">
        <v>250</v>
      </c>
      <c r="AT195" s="231" t="s">
        <v>158</v>
      </c>
      <c r="AU195" s="231" t="s">
        <v>85</v>
      </c>
      <c r="AY195" s="17" t="s">
        <v>156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7" t="s">
        <v>85</v>
      </c>
      <c r="BK195" s="232">
        <f>ROUND(I195*H195,2)</f>
        <v>0</v>
      </c>
      <c r="BL195" s="17" t="s">
        <v>250</v>
      </c>
      <c r="BM195" s="231" t="s">
        <v>748</v>
      </c>
    </row>
    <row r="196" s="2" customFormat="1" ht="24.15" customHeight="1">
      <c r="A196" s="38"/>
      <c r="B196" s="39"/>
      <c r="C196" s="219" t="s">
        <v>465</v>
      </c>
      <c r="D196" s="219" t="s">
        <v>158</v>
      </c>
      <c r="E196" s="220" t="s">
        <v>1590</v>
      </c>
      <c r="F196" s="221" t="s">
        <v>1591</v>
      </c>
      <c r="G196" s="222" t="s">
        <v>485</v>
      </c>
      <c r="H196" s="223">
        <v>90</v>
      </c>
      <c r="I196" s="224"/>
      <c r="J196" s="225">
        <f>ROUND(I196*H196,2)</f>
        <v>0</v>
      </c>
      <c r="K196" s="226"/>
      <c r="L196" s="44"/>
      <c r="M196" s="227" t="s">
        <v>1</v>
      </c>
      <c r="N196" s="228" t="s">
        <v>42</v>
      </c>
      <c r="O196" s="91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250</v>
      </c>
      <c r="AT196" s="231" t="s">
        <v>158</v>
      </c>
      <c r="AU196" s="231" t="s">
        <v>85</v>
      </c>
      <c r="AY196" s="17" t="s">
        <v>156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85</v>
      </c>
      <c r="BK196" s="232">
        <f>ROUND(I196*H196,2)</f>
        <v>0</v>
      </c>
      <c r="BL196" s="17" t="s">
        <v>250</v>
      </c>
      <c r="BM196" s="231" t="s">
        <v>756</v>
      </c>
    </row>
    <row r="197" s="2" customFormat="1" ht="24.15" customHeight="1">
      <c r="A197" s="38"/>
      <c r="B197" s="39"/>
      <c r="C197" s="219" t="s">
        <v>470</v>
      </c>
      <c r="D197" s="219" t="s">
        <v>158</v>
      </c>
      <c r="E197" s="220" t="s">
        <v>1592</v>
      </c>
      <c r="F197" s="221" t="s">
        <v>1593</v>
      </c>
      <c r="G197" s="222" t="s">
        <v>485</v>
      </c>
      <c r="H197" s="223">
        <v>60</v>
      </c>
      <c r="I197" s="224"/>
      <c r="J197" s="225">
        <f>ROUND(I197*H197,2)</f>
        <v>0</v>
      </c>
      <c r="K197" s="226"/>
      <c r="L197" s="44"/>
      <c r="M197" s="227" t="s">
        <v>1</v>
      </c>
      <c r="N197" s="228" t="s">
        <v>42</v>
      </c>
      <c r="O197" s="91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250</v>
      </c>
      <c r="AT197" s="231" t="s">
        <v>158</v>
      </c>
      <c r="AU197" s="231" t="s">
        <v>85</v>
      </c>
      <c r="AY197" s="17" t="s">
        <v>156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7" t="s">
        <v>85</v>
      </c>
      <c r="BK197" s="232">
        <f>ROUND(I197*H197,2)</f>
        <v>0</v>
      </c>
      <c r="BL197" s="17" t="s">
        <v>250</v>
      </c>
      <c r="BM197" s="231" t="s">
        <v>764</v>
      </c>
    </row>
    <row r="198" s="2" customFormat="1" ht="24.15" customHeight="1">
      <c r="A198" s="38"/>
      <c r="B198" s="39"/>
      <c r="C198" s="219" t="s">
        <v>478</v>
      </c>
      <c r="D198" s="219" t="s">
        <v>158</v>
      </c>
      <c r="E198" s="220" t="s">
        <v>1594</v>
      </c>
      <c r="F198" s="221" t="s">
        <v>1595</v>
      </c>
      <c r="G198" s="222" t="s">
        <v>485</v>
      </c>
      <c r="H198" s="223">
        <v>100</v>
      </c>
      <c r="I198" s="224"/>
      <c r="J198" s="225">
        <f>ROUND(I198*H198,2)</f>
        <v>0</v>
      </c>
      <c r="K198" s="226"/>
      <c r="L198" s="44"/>
      <c r="M198" s="227" t="s">
        <v>1</v>
      </c>
      <c r="N198" s="228" t="s">
        <v>42</v>
      </c>
      <c r="O198" s="91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250</v>
      </c>
      <c r="AT198" s="231" t="s">
        <v>158</v>
      </c>
      <c r="AU198" s="231" t="s">
        <v>85</v>
      </c>
      <c r="AY198" s="17" t="s">
        <v>156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7" t="s">
        <v>85</v>
      </c>
      <c r="BK198" s="232">
        <f>ROUND(I198*H198,2)</f>
        <v>0</v>
      </c>
      <c r="BL198" s="17" t="s">
        <v>250</v>
      </c>
      <c r="BM198" s="231" t="s">
        <v>772</v>
      </c>
    </row>
    <row r="199" s="2" customFormat="1" ht="33" customHeight="1">
      <c r="A199" s="38"/>
      <c r="B199" s="39"/>
      <c r="C199" s="219" t="s">
        <v>482</v>
      </c>
      <c r="D199" s="219" t="s">
        <v>158</v>
      </c>
      <c r="E199" s="220" t="s">
        <v>1596</v>
      </c>
      <c r="F199" s="221" t="s">
        <v>1597</v>
      </c>
      <c r="G199" s="222" t="s">
        <v>485</v>
      </c>
      <c r="H199" s="223">
        <v>27</v>
      </c>
      <c r="I199" s="224"/>
      <c r="J199" s="225">
        <f>ROUND(I199*H199,2)</f>
        <v>0</v>
      </c>
      <c r="K199" s="226"/>
      <c r="L199" s="44"/>
      <c r="M199" s="227" t="s">
        <v>1</v>
      </c>
      <c r="N199" s="228" t="s">
        <v>42</v>
      </c>
      <c r="O199" s="91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1" t="s">
        <v>250</v>
      </c>
      <c r="AT199" s="231" t="s">
        <v>158</v>
      </c>
      <c r="AU199" s="231" t="s">
        <v>85</v>
      </c>
      <c r="AY199" s="17" t="s">
        <v>156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7" t="s">
        <v>85</v>
      </c>
      <c r="BK199" s="232">
        <f>ROUND(I199*H199,2)</f>
        <v>0</v>
      </c>
      <c r="BL199" s="17" t="s">
        <v>250</v>
      </c>
      <c r="BM199" s="231" t="s">
        <v>780</v>
      </c>
    </row>
    <row r="200" s="2" customFormat="1" ht="33" customHeight="1">
      <c r="A200" s="38"/>
      <c r="B200" s="39"/>
      <c r="C200" s="219" t="s">
        <v>487</v>
      </c>
      <c r="D200" s="219" t="s">
        <v>158</v>
      </c>
      <c r="E200" s="220" t="s">
        <v>1598</v>
      </c>
      <c r="F200" s="221" t="s">
        <v>1599</v>
      </c>
      <c r="G200" s="222" t="s">
        <v>485</v>
      </c>
      <c r="H200" s="223">
        <v>89</v>
      </c>
      <c r="I200" s="224"/>
      <c r="J200" s="225">
        <f>ROUND(I200*H200,2)</f>
        <v>0</v>
      </c>
      <c r="K200" s="226"/>
      <c r="L200" s="44"/>
      <c r="M200" s="227" t="s">
        <v>1</v>
      </c>
      <c r="N200" s="228" t="s">
        <v>42</v>
      </c>
      <c r="O200" s="91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1" t="s">
        <v>250</v>
      </c>
      <c r="AT200" s="231" t="s">
        <v>158</v>
      </c>
      <c r="AU200" s="231" t="s">
        <v>85</v>
      </c>
      <c r="AY200" s="17" t="s">
        <v>156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7" t="s">
        <v>85</v>
      </c>
      <c r="BK200" s="232">
        <f>ROUND(I200*H200,2)</f>
        <v>0</v>
      </c>
      <c r="BL200" s="17" t="s">
        <v>250</v>
      </c>
      <c r="BM200" s="231" t="s">
        <v>788</v>
      </c>
    </row>
    <row r="201" s="2" customFormat="1" ht="37.8" customHeight="1">
      <c r="A201" s="38"/>
      <c r="B201" s="39"/>
      <c r="C201" s="219" t="s">
        <v>491</v>
      </c>
      <c r="D201" s="219" t="s">
        <v>158</v>
      </c>
      <c r="E201" s="220" t="s">
        <v>1600</v>
      </c>
      <c r="F201" s="221" t="s">
        <v>1601</v>
      </c>
      <c r="G201" s="222" t="s">
        <v>485</v>
      </c>
      <c r="H201" s="223">
        <v>150</v>
      </c>
      <c r="I201" s="224"/>
      <c r="J201" s="225">
        <f>ROUND(I201*H201,2)</f>
        <v>0</v>
      </c>
      <c r="K201" s="226"/>
      <c r="L201" s="44"/>
      <c r="M201" s="227" t="s">
        <v>1</v>
      </c>
      <c r="N201" s="228" t="s">
        <v>42</v>
      </c>
      <c r="O201" s="91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250</v>
      </c>
      <c r="AT201" s="231" t="s">
        <v>158</v>
      </c>
      <c r="AU201" s="231" t="s">
        <v>85</v>
      </c>
      <c r="AY201" s="17" t="s">
        <v>156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85</v>
      </c>
      <c r="BK201" s="232">
        <f>ROUND(I201*H201,2)</f>
        <v>0</v>
      </c>
      <c r="BL201" s="17" t="s">
        <v>250</v>
      </c>
      <c r="BM201" s="231" t="s">
        <v>798</v>
      </c>
    </row>
    <row r="202" s="2" customFormat="1" ht="33" customHeight="1">
      <c r="A202" s="38"/>
      <c r="B202" s="39"/>
      <c r="C202" s="219" t="s">
        <v>496</v>
      </c>
      <c r="D202" s="219" t="s">
        <v>158</v>
      </c>
      <c r="E202" s="220" t="s">
        <v>1602</v>
      </c>
      <c r="F202" s="221" t="s">
        <v>1603</v>
      </c>
      <c r="G202" s="222" t="s">
        <v>485</v>
      </c>
      <c r="H202" s="223">
        <v>120</v>
      </c>
      <c r="I202" s="224"/>
      <c r="J202" s="225">
        <f>ROUND(I202*H202,2)</f>
        <v>0</v>
      </c>
      <c r="K202" s="226"/>
      <c r="L202" s="44"/>
      <c r="M202" s="227" t="s">
        <v>1</v>
      </c>
      <c r="N202" s="228" t="s">
        <v>42</v>
      </c>
      <c r="O202" s="91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1" t="s">
        <v>250</v>
      </c>
      <c r="AT202" s="231" t="s">
        <v>158</v>
      </c>
      <c r="AU202" s="231" t="s">
        <v>85</v>
      </c>
      <c r="AY202" s="17" t="s">
        <v>156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7" t="s">
        <v>85</v>
      </c>
      <c r="BK202" s="232">
        <f>ROUND(I202*H202,2)</f>
        <v>0</v>
      </c>
      <c r="BL202" s="17" t="s">
        <v>250</v>
      </c>
      <c r="BM202" s="231" t="s">
        <v>810</v>
      </c>
    </row>
    <row r="203" s="2" customFormat="1" ht="33" customHeight="1">
      <c r="A203" s="38"/>
      <c r="B203" s="39"/>
      <c r="C203" s="219" t="s">
        <v>502</v>
      </c>
      <c r="D203" s="219" t="s">
        <v>158</v>
      </c>
      <c r="E203" s="220" t="s">
        <v>1604</v>
      </c>
      <c r="F203" s="221" t="s">
        <v>1605</v>
      </c>
      <c r="G203" s="222" t="s">
        <v>485</v>
      </c>
      <c r="H203" s="223">
        <v>51</v>
      </c>
      <c r="I203" s="224"/>
      <c r="J203" s="225">
        <f>ROUND(I203*H203,2)</f>
        <v>0</v>
      </c>
      <c r="K203" s="226"/>
      <c r="L203" s="44"/>
      <c r="M203" s="227" t="s">
        <v>1</v>
      </c>
      <c r="N203" s="228" t="s">
        <v>42</v>
      </c>
      <c r="O203" s="91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250</v>
      </c>
      <c r="AT203" s="231" t="s">
        <v>158</v>
      </c>
      <c r="AU203" s="231" t="s">
        <v>85</v>
      </c>
      <c r="AY203" s="17" t="s">
        <v>156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85</v>
      </c>
      <c r="BK203" s="232">
        <f>ROUND(I203*H203,2)</f>
        <v>0</v>
      </c>
      <c r="BL203" s="17" t="s">
        <v>250</v>
      </c>
      <c r="BM203" s="231" t="s">
        <v>820</v>
      </c>
    </row>
    <row r="204" s="2" customFormat="1" ht="21.75" customHeight="1">
      <c r="A204" s="38"/>
      <c r="B204" s="39"/>
      <c r="C204" s="219" t="s">
        <v>507</v>
      </c>
      <c r="D204" s="219" t="s">
        <v>158</v>
      </c>
      <c r="E204" s="220" t="s">
        <v>1606</v>
      </c>
      <c r="F204" s="221" t="s">
        <v>1607</v>
      </c>
      <c r="G204" s="222" t="s">
        <v>161</v>
      </c>
      <c r="H204" s="223">
        <v>60</v>
      </c>
      <c r="I204" s="224"/>
      <c r="J204" s="225">
        <f>ROUND(I204*H204,2)</f>
        <v>0</v>
      </c>
      <c r="K204" s="226"/>
      <c r="L204" s="44"/>
      <c r="M204" s="227" t="s">
        <v>1</v>
      </c>
      <c r="N204" s="228" t="s">
        <v>42</v>
      </c>
      <c r="O204" s="91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1" t="s">
        <v>250</v>
      </c>
      <c r="AT204" s="231" t="s">
        <v>158</v>
      </c>
      <c r="AU204" s="231" t="s">
        <v>85</v>
      </c>
      <c r="AY204" s="17" t="s">
        <v>156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7" t="s">
        <v>85</v>
      </c>
      <c r="BK204" s="232">
        <f>ROUND(I204*H204,2)</f>
        <v>0</v>
      </c>
      <c r="BL204" s="17" t="s">
        <v>250</v>
      </c>
      <c r="BM204" s="231" t="s">
        <v>836</v>
      </c>
    </row>
    <row r="205" s="2" customFormat="1" ht="24.15" customHeight="1">
      <c r="A205" s="38"/>
      <c r="B205" s="39"/>
      <c r="C205" s="219" t="s">
        <v>512</v>
      </c>
      <c r="D205" s="219" t="s">
        <v>158</v>
      </c>
      <c r="E205" s="220" t="s">
        <v>1608</v>
      </c>
      <c r="F205" s="221" t="s">
        <v>1609</v>
      </c>
      <c r="G205" s="222" t="s">
        <v>161</v>
      </c>
      <c r="H205" s="223">
        <v>90</v>
      </c>
      <c r="I205" s="224"/>
      <c r="J205" s="225">
        <f>ROUND(I205*H205,2)</f>
        <v>0</v>
      </c>
      <c r="K205" s="226"/>
      <c r="L205" s="44"/>
      <c r="M205" s="227" t="s">
        <v>1</v>
      </c>
      <c r="N205" s="228" t="s">
        <v>42</v>
      </c>
      <c r="O205" s="91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250</v>
      </c>
      <c r="AT205" s="231" t="s">
        <v>158</v>
      </c>
      <c r="AU205" s="231" t="s">
        <v>85</v>
      </c>
      <c r="AY205" s="17" t="s">
        <v>156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85</v>
      </c>
      <c r="BK205" s="232">
        <f>ROUND(I205*H205,2)</f>
        <v>0</v>
      </c>
      <c r="BL205" s="17" t="s">
        <v>250</v>
      </c>
      <c r="BM205" s="231" t="s">
        <v>845</v>
      </c>
    </row>
    <row r="206" s="2" customFormat="1" ht="24.15" customHeight="1">
      <c r="A206" s="38"/>
      <c r="B206" s="39"/>
      <c r="C206" s="219" t="s">
        <v>516</v>
      </c>
      <c r="D206" s="219" t="s">
        <v>158</v>
      </c>
      <c r="E206" s="220" t="s">
        <v>1610</v>
      </c>
      <c r="F206" s="221" t="s">
        <v>1611</v>
      </c>
      <c r="G206" s="222" t="s">
        <v>161</v>
      </c>
      <c r="H206" s="223">
        <v>20</v>
      </c>
      <c r="I206" s="224"/>
      <c r="J206" s="225">
        <f>ROUND(I206*H206,2)</f>
        <v>0</v>
      </c>
      <c r="K206" s="226"/>
      <c r="L206" s="44"/>
      <c r="M206" s="227" t="s">
        <v>1</v>
      </c>
      <c r="N206" s="228" t="s">
        <v>42</v>
      </c>
      <c r="O206" s="91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1" t="s">
        <v>250</v>
      </c>
      <c r="AT206" s="231" t="s">
        <v>158</v>
      </c>
      <c r="AU206" s="231" t="s">
        <v>85</v>
      </c>
      <c r="AY206" s="17" t="s">
        <v>156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7" t="s">
        <v>85</v>
      </c>
      <c r="BK206" s="232">
        <f>ROUND(I206*H206,2)</f>
        <v>0</v>
      </c>
      <c r="BL206" s="17" t="s">
        <v>250</v>
      </c>
      <c r="BM206" s="231" t="s">
        <v>856</v>
      </c>
    </row>
    <row r="207" s="2" customFormat="1" ht="24.15" customHeight="1">
      <c r="A207" s="38"/>
      <c r="B207" s="39"/>
      <c r="C207" s="219" t="s">
        <v>520</v>
      </c>
      <c r="D207" s="219" t="s">
        <v>158</v>
      </c>
      <c r="E207" s="220" t="s">
        <v>1612</v>
      </c>
      <c r="F207" s="221" t="s">
        <v>1613</v>
      </c>
      <c r="G207" s="222" t="s">
        <v>161</v>
      </c>
      <c r="H207" s="223">
        <v>20</v>
      </c>
      <c r="I207" s="224"/>
      <c r="J207" s="225">
        <f>ROUND(I207*H207,2)</f>
        <v>0</v>
      </c>
      <c r="K207" s="226"/>
      <c r="L207" s="44"/>
      <c r="M207" s="227" t="s">
        <v>1</v>
      </c>
      <c r="N207" s="228" t="s">
        <v>42</v>
      </c>
      <c r="O207" s="91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250</v>
      </c>
      <c r="AT207" s="231" t="s">
        <v>158</v>
      </c>
      <c r="AU207" s="231" t="s">
        <v>85</v>
      </c>
      <c r="AY207" s="17" t="s">
        <v>156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85</v>
      </c>
      <c r="BK207" s="232">
        <f>ROUND(I207*H207,2)</f>
        <v>0</v>
      </c>
      <c r="BL207" s="17" t="s">
        <v>250</v>
      </c>
      <c r="BM207" s="231" t="s">
        <v>867</v>
      </c>
    </row>
    <row r="208" s="2" customFormat="1" ht="24.15" customHeight="1">
      <c r="A208" s="38"/>
      <c r="B208" s="39"/>
      <c r="C208" s="219" t="s">
        <v>524</v>
      </c>
      <c r="D208" s="219" t="s">
        <v>158</v>
      </c>
      <c r="E208" s="220" t="s">
        <v>1614</v>
      </c>
      <c r="F208" s="221" t="s">
        <v>1615</v>
      </c>
      <c r="G208" s="222" t="s">
        <v>161</v>
      </c>
      <c r="H208" s="223">
        <v>20</v>
      </c>
      <c r="I208" s="224"/>
      <c r="J208" s="225">
        <f>ROUND(I208*H208,2)</f>
        <v>0</v>
      </c>
      <c r="K208" s="226"/>
      <c r="L208" s="44"/>
      <c r="M208" s="227" t="s">
        <v>1</v>
      </c>
      <c r="N208" s="228" t="s">
        <v>42</v>
      </c>
      <c r="O208" s="91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1" t="s">
        <v>250</v>
      </c>
      <c r="AT208" s="231" t="s">
        <v>158</v>
      </c>
      <c r="AU208" s="231" t="s">
        <v>85</v>
      </c>
      <c r="AY208" s="17" t="s">
        <v>156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7" t="s">
        <v>85</v>
      </c>
      <c r="BK208" s="232">
        <f>ROUND(I208*H208,2)</f>
        <v>0</v>
      </c>
      <c r="BL208" s="17" t="s">
        <v>250</v>
      </c>
      <c r="BM208" s="231" t="s">
        <v>874</v>
      </c>
    </row>
    <row r="209" s="2" customFormat="1" ht="24.15" customHeight="1">
      <c r="A209" s="38"/>
      <c r="B209" s="39"/>
      <c r="C209" s="219" t="s">
        <v>530</v>
      </c>
      <c r="D209" s="219" t="s">
        <v>158</v>
      </c>
      <c r="E209" s="220" t="s">
        <v>1616</v>
      </c>
      <c r="F209" s="221" t="s">
        <v>1617</v>
      </c>
      <c r="G209" s="222" t="s">
        <v>161</v>
      </c>
      <c r="H209" s="223">
        <v>20</v>
      </c>
      <c r="I209" s="224"/>
      <c r="J209" s="225">
        <f>ROUND(I209*H209,2)</f>
        <v>0</v>
      </c>
      <c r="K209" s="226"/>
      <c r="L209" s="44"/>
      <c r="M209" s="227" t="s">
        <v>1</v>
      </c>
      <c r="N209" s="228" t="s">
        <v>42</v>
      </c>
      <c r="O209" s="91"/>
      <c r="P209" s="229">
        <f>O209*H209</f>
        <v>0</v>
      </c>
      <c r="Q209" s="229">
        <v>0</v>
      </c>
      <c r="R209" s="229">
        <f>Q209*H209</f>
        <v>0</v>
      </c>
      <c r="S209" s="229">
        <v>0</v>
      </c>
      <c r="T209" s="230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1" t="s">
        <v>250</v>
      </c>
      <c r="AT209" s="231" t="s">
        <v>158</v>
      </c>
      <c r="AU209" s="231" t="s">
        <v>85</v>
      </c>
      <c r="AY209" s="17" t="s">
        <v>156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7" t="s">
        <v>85</v>
      </c>
      <c r="BK209" s="232">
        <f>ROUND(I209*H209,2)</f>
        <v>0</v>
      </c>
      <c r="BL209" s="17" t="s">
        <v>250</v>
      </c>
      <c r="BM209" s="231" t="s">
        <v>882</v>
      </c>
    </row>
    <row r="210" s="2" customFormat="1" ht="24.15" customHeight="1">
      <c r="A210" s="38"/>
      <c r="B210" s="39"/>
      <c r="C210" s="219" t="s">
        <v>535</v>
      </c>
      <c r="D210" s="219" t="s">
        <v>158</v>
      </c>
      <c r="E210" s="220" t="s">
        <v>1618</v>
      </c>
      <c r="F210" s="221" t="s">
        <v>1619</v>
      </c>
      <c r="G210" s="222" t="s">
        <v>161</v>
      </c>
      <c r="H210" s="223">
        <v>10</v>
      </c>
      <c r="I210" s="224"/>
      <c r="J210" s="225">
        <f>ROUND(I210*H210,2)</f>
        <v>0</v>
      </c>
      <c r="K210" s="226"/>
      <c r="L210" s="44"/>
      <c r="M210" s="227" t="s">
        <v>1</v>
      </c>
      <c r="N210" s="228" t="s">
        <v>42</v>
      </c>
      <c r="O210" s="91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1" t="s">
        <v>250</v>
      </c>
      <c r="AT210" s="231" t="s">
        <v>158</v>
      </c>
      <c r="AU210" s="231" t="s">
        <v>85</v>
      </c>
      <c r="AY210" s="17" t="s">
        <v>156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7" t="s">
        <v>85</v>
      </c>
      <c r="BK210" s="232">
        <f>ROUND(I210*H210,2)</f>
        <v>0</v>
      </c>
      <c r="BL210" s="17" t="s">
        <v>250</v>
      </c>
      <c r="BM210" s="231" t="s">
        <v>890</v>
      </c>
    </row>
    <row r="211" s="2" customFormat="1" ht="16.5" customHeight="1">
      <c r="A211" s="38"/>
      <c r="B211" s="39"/>
      <c r="C211" s="219" t="s">
        <v>557</v>
      </c>
      <c r="D211" s="219" t="s">
        <v>158</v>
      </c>
      <c r="E211" s="220" t="s">
        <v>1620</v>
      </c>
      <c r="F211" s="221" t="s">
        <v>1621</v>
      </c>
      <c r="G211" s="222" t="s">
        <v>161</v>
      </c>
      <c r="H211" s="223">
        <v>1</v>
      </c>
      <c r="I211" s="224"/>
      <c r="J211" s="225">
        <f>ROUND(I211*H211,2)</f>
        <v>0</v>
      </c>
      <c r="K211" s="226"/>
      <c r="L211" s="44"/>
      <c r="M211" s="227" t="s">
        <v>1</v>
      </c>
      <c r="N211" s="228" t="s">
        <v>42</v>
      </c>
      <c r="O211" s="91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250</v>
      </c>
      <c r="AT211" s="231" t="s">
        <v>158</v>
      </c>
      <c r="AU211" s="231" t="s">
        <v>85</v>
      </c>
      <c r="AY211" s="17" t="s">
        <v>156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7" t="s">
        <v>85</v>
      </c>
      <c r="BK211" s="232">
        <f>ROUND(I211*H211,2)</f>
        <v>0</v>
      </c>
      <c r="BL211" s="17" t="s">
        <v>250</v>
      </c>
      <c r="BM211" s="231" t="s">
        <v>902</v>
      </c>
    </row>
    <row r="212" s="2" customFormat="1" ht="24.15" customHeight="1">
      <c r="A212" s="38"/>
      <c r="B212" s="39"/>
      <c r="C212" s="219" t="s">
        <v>572</v>
      </c>
      <c r="D212" s="219" t="s">
        <v>158</v>
      </c>
      <c r="E212" s="220" t="s">
        <v>1622</v>
      </c>
      <c r="F212" s="221" t="s">
        <v>1623</v>
      </c>
      <c r="G212" s="222" t="s">
        <v>161</v>
      </c>
      <c r="H212" s="223">
        <v>15</v>
      </c>
      <c r="I212" s="224"/>
      <c r="J212" s="225">
        <f>ROUND(I212*H212,2)</f>
        <v>0</v>
      </c>
      <c r="K212" s="226"/>
      <c r="L212" s="44"/>
      <c r="M212" s="227" t="s">
        <v>1</v>
      </c>
      <c r="N212" s="228" t="s">
        <v>42</v>
      </c>
      <c r="O212" s="91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1" t="s">
        <v>250</v>
      </c>
      <c r="AT212" s="231" t="s">
        <v>158</v>
      </c>
      <c r="AU212" s="231" t="s">
        <v>85</v>
      </c>
      <c r="AY212" s="17" t="s">
        <v>156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7" t="s">
        <v>85</v>
      </c>
      <c r="BK212" s="232">
        <f>ROUND(I212*H212,2)</f>
        <v>0</v>
      </c>
      <c r="BL212" s="17" t="s">
        <v>250</v>
      </c>
      <c r="BM212" s="231" t="s">
        <v>911</v>
      </c>
    </row>
    <row r="213" s="2" customFormat="1" ht="24.15" customHeight="1">
      <c r="A213" s="38"/>
      <c r="B213" s="39"/>
      <c r="C213" s="219" t="s">
        <v>578</v>
      </c>
      <c r="D213" s="219" t="s">
        <v>158</v>
      </c>
      <c r="E213" s="220" t="s">
        <v>1624</v>
      </c>
      <c r="F213" s="221" t="s">
        <v>1625</v>
      </c>
      <c r="G213" s="222" t="s">
        <v>161</v>
      </c>
      <c r="H213" s="223">
        <v>2</v>
      </c>
      <c r="I213" s="224"/>
      <c r="J213" s="225">
        <f>ROUND(I213*H213,2)</f>
        <v>0</v>
      </c>
      <c r="K213" s="226"/>
      <c r="L213" s="44"/>
      <c r="M213" s="227" t="s">
        <v>1</v>
      </c>
      <c r="N213" s="228" t="s">
        <v>42</v>
      </c>
      <c r="O213" s="91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1" t="s">
        <v>250</v>
      </c>
      <c r="AT213" s="231" t="s">
        <v>158</v>
      </c>
      <c r="AU213" s="231" t="s">
        <v>85</v>
      </c>
      <c r="AY213" s="17" t="s">
        <v>156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7" t="s">
        <v>85</v>
      </c>
      <c r="BK213" s="232">
        <f>ROUND(I213*H213,2)</f>
        <v>0</v>
      </c>
      <c r="BL213" s="17" t="s">
        <v>250</v>
      </c>
      <c r="BM213" s="231" t="s">
        <v>921</v>
      </c>
    </row>
    <row r="214" s="2" customFormat="1" ht="24.15" customHeight="1">
      <c r="A214" s="38"/>
      <c r="B214" s="39"/>
      <c r="C214" s="219" t="s">
        <v>583</v>
      </c>
      <c r="D214" s="219" t="s">
        <v>158</v>
      </c>
      <c r="E214" s="220" t="s">
        <v>1626</v>
      </c>
      <c r="F214" s="221" t="s">
        <v>1627</v>
      </c>
      <c r="G214" s="222" t="s">
        <v>161</v>
      </c>
      <c r="H214" s="223">
        <v>1</v>
      </c>
      <c r="I214" s="224"/>
      <c r="J214" s="225">
        <f>ROUND(I214*H214,2)</f>
        <v>0</v>
      </c>
      <c r="K214" s="226"/>
      <c r="L214" s="44"/>
      <c r="M214" s="227" t="s">
        <v>1</v>
      </c>
      <c r="N214" s="228" t="s">
        <v>42</v>
      </c>
      <c r="O214" s="91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1" t="s">
        <v>250</v>
      </c>
      <c r="AT214" s="231" t="s">
        <v>158</v>
      </c>
      <c r="AU214" s="231" t="s">
        <v>85</v>
      </c>
      <c r="AY214" s="17" t="s">
        <v>156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7" t="s">
        <v>85</v>
      </c>
      <c r="BK214" s="232">
        <f>ROUND(I214*H214,2)</f>
        <v>0</v>
      </c>
      <c r="BL214" s="17" t="s">
        <v>250</v>
      </c>
      <c r="BM214" s="231" t="s">
        <v>929</v>
      </c>
    </row>
    <row r="215" s="2" customFormat="1" ht="24.15" customHeight="1">
      <c r="A215" s="38"/>
      <c r="B215" s="39"/>
      <c r="C215" s="219" t="s">
        <v>588</v>
      </c>
      <c r="D215" s="219" t="s">
        <v>158</v>
      </c>
      <c r="E215" s="220" t="s">
        <v>1628</v>
      </c>
      <c r="F215" s="221" t="s">
        <v>1629</v>
      </c>
      <c r="G215" s="222" t="s">
        <v>161</v>
      </c>
      <c r="H215" s="223">
        <v>1</v>
      </c>
      <c r="I215" s="224"/>
      <c r="J215" s="225">
        <f>ROUND(I215*H215,2)</f>
        <v>0</v>
      </c>
      <c r="K215" s="226"/>
      <c r="L215" s="44"/>
      <c r="M215" s="227" t="s">
        <v>1</v>
      </c>
      <c r="N215" s="228" t="s">
        <v>42</v>
      </c>
      <c r="O215" s="91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1" t="s">
        <v>250</v>
      </c>
      <c r="AT215" s="231" t="s">
        <v>158</v>
      </c>
      <c r="AU215" s="231" t="s">
        <v>85</v>
      </c>
      <c r="AY215" s="17" t="s">
        <v>156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7" t="s">
        <v>85</v>
      </c>
      <c r="BK215" s="232">
        <f>ROUND(I215*H215,2)</f>
        <v>0</v>
      </c>
      <c r="BL215" s="17" t="s">
        <v>250</v>
      </c>
      <c r="BM215" s="231" t="s">
        <v>937</v>
      </c>
    </row>
    <row r="216" s="2" customFormat="1" ht="44.25" customHeight="1">
      <c r="A216" s="38"/>
      <c r="B216" s="39"/>
      <c r="C216" s="219" t="s">
        <v>593</v>
      </c>
      <c r="D216" s="219" t="s">
        <v>158</v>
      </c>
      <c r="E216" s="220" t="s">
        <v>1630</v>
      </c>
      <c r="F216" s="221" t="s">
        <v>1631</v>
      </c>
      <c r="G216" s="222" t="s">
        <v>161</v>
      </c>
      <c r="H216" s="223">
        <v>1</v>
      </c>
      <c r="I216" s="224"/>
      <c r="J216" s="225">
        <f>ROUND(I216*H216,2)</f>
        <v>0</v>
      </c>
      <c r="K216" s="226"/>
      <c r="L216" s="44"/>
      <c r="M216" s="227" t="s">
        <v>1</v>
      </c>
      <c r="N216" s="228" t="s">
        <v>42</v>
      </c>
      <c r="O216" s="91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250</v>
      </c>
      <c r="AT216" s="231" t="s">
        <v>158</v>
      </c>
      <c r="AU216" s="231" t="s">
        <v>85</v>
      </c>
      <c r="AY216" s="17" t="s">
        <v>156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7" t="s">
        <v>85</v>
      </c>
      <c r="BK216" s="232">
        <f>ROUND(I216*H216,2)</f>
        <v>0</v>
      </c>
      <c r="BL216" s="17" t="s">
        <v>250</v>
      </c>
      <c r="BM216" s="231" t="s">
        <v>946</v>
      </c>
    </row>
    <row r="217" s="2" customFormat="1" ht="24.15" customHeight="1">
      <c r="A217" s="38"/>
      <c r="B217" s="39"/>
      <c r="C217" s="219" t="s">
        <v>598</v>
      </c>
      <c r="D217" s="219" t="s">
        <v>158</v>
      </c>
      <c r="E217" s="220" t="s">
        <v>1632</v>
      </c>
      <c r="F217" s="221" t="s">
        <v>1633</v>
      </c>
      <c r="G217" s="222" t="s">
        <v>161</v>
      </c>
      <c r="H217" s="223">
        <v>9</v>
      </c>
      <c r="I217" s="224"/>
      <c r="J217" s="225">
        <f>ROUND(I217*H217,2)</f>
        <v>0</v>
      </c>
      <c r="K217" s="226"/>
      <c r="L217" s="44"/>
      <c r="M217" s="227" t="s">
        <v>1</v>
      </c>
      <c r="N217" s="228" t="s">
        <v>42</v>
      </c>
      <c r="O217" s="91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1" t="s">
        <v>250</v>
      </c>
      <c r="AT217" s="231" t="s">
        <v>158</v>
      </c>
      <c r="AU217" s="231" t="s">
        <v>85</v>
      </c>
      <c r="AY217" s="17" t="s">
        <v>156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7" t="s">
        <v>85</v>
      </c>
      <c r="BK217" s="232">
        <f>ROUND(I217*H217,2)</f>
        <v>0</v>
      </c>
      <c r="BL217" s="17" t="s">
        <v>250</v>
      </c>
      <c r="BM217" s="231" t="s">
        <v>955</v>
      </c>
    </row>
    <row r="218" s="2" customFormat="1" ht="24.15" customHeight="1">
      <c r="A218" s="38"/>
      <c r="B218" s="39"/>
      <c r="C218" s="219" t="s">
        <v>603</v>
      </c>
      <c r="D218" s="219" t="s">
        <v>158</v>
      </c>
      <c r="E218" s="220" t="s">
        <v>1634</v>
      </c>
      <c r="F218" s="221" t="s">
        <v>1635</v>
      </c>
      <c r="G218" s="222" t="s">
        <v>161</v>
      </c>
      <c r="H218" s="223">
        <v>8</v>
      </c>
      <c r="I218" s="224"/>
      <c r="J218" s="225">
        <f>ROUND(I218*H218,2)</f>
        <v>0</v>
      </c>
      <c r="K218" s="226"/>
      <c r="L218" s="44"/>
      <c r="M218" s="227" t="s">
        <v>1</v>
      </c>
      <c r="N218" s="228" t="s">
        <v>42</v>
      </c>
      <c r="O218" s="91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250</v>
      </c>
      <c r="AT218" s="231" t="s">
        <v>158</v>
      </c>
      <c r="AU218" s="231" t="s">
        <v>85</v>
      </c>
      <c r="AY218" s="17" t="s">
        <v>156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85</v>
      </c>
      <c r="BK218" s="232">
        <f>ROUND(I218*H218,2)</f>
        <v>0</v>
      </c>
      <c r="BL218" s="17" t="s">
        <v>250</v>
      </c>
      <c r="BM218" s="231" t="s">
        <v>963</v>
      </c>
    </row>
    <row r="219" s="2" customFormat="1" ht="24.15" customHeight="1">
      <c r="A219" s="38"/>
      <c r="B219" s="39"/>
      <c r="C219" s="219" t="s">
        <v>608</v>
      </c>
      <c r="D219" s="219" t="s">
        <v>158</v>
      </c>
      <c r="E219" s="220" t="s">
        <v>1636</v>
      </c>
      <c r="F219" s="221" t="s">
        <v>1637</v>
      </c>
      <c r="G219" s="222" t="s">
        <v>161</v>
      </c>
      <c r="H219" s="223">
        <v>2</v>
      </c>
      <c r="I219" s="224"/>
      <c r="J219" s="225">
        <f>ROUND(I219*H219,2)</f>
        <v>0</v>
      </c>
      <c r="K219" s="226"/>
      <c r="L219" s="44"/>
      <c r="M219" s="227" t="s">
        <v>1</v>
      </c>
      <c r="N219" s="228" t="s">
        <v>42</v>
      </c>
      <c r="O219" s="91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1" t="s">
        <v>250</v>
      </c>
      <c r="AT219" s="231" t="s">
        <v>158</v>
      </c>
      <c r="AU219" s="231" t="s">
        <v>85</v>
      </c>
      <c r="AY219" s="17" t="s">
        <v>156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7" t="s">
        <v>85</v>
      </c>
      <c r="BK219" s="232">
        <f>ROUND(I219*H219,2)</f>
        <v>0</v>
      </c>
      <c r="BL219" s="17" t="s">
        <v>250</v>
      </c>
      <c r="BM219" s="231" t="s">
        <v>971</v>
      </c>
    </row>
    <row r="220" s="2" customFormat="1" ht="24.15" customHeight="1">
      <c r="A220" s="38"/>
      <c r="B220" s="39"/>
      <c r="C220" s="219" t="s">
        <v>613</v>
      </c>
      <c r="D220" s="219" t="s">
        <v>158</v>
      </c>
      <c r="E220" s="220" t="s">
        <v>1638</v>
      </c>
      <c r="F220" s="221" t="s">
        <v>1639</v>
      </c>
      <c r="G220" s="222" t="s">
        <v>161</v>
      </c>
      <c r="H220" s="223">
        <v>8</v>
      </c>
      <c r="I220" s="224"/>
      <c r="J220" s="225">
        <f>ROUND(I220*H220,2)</f>
        <v>0</v>
      </c>
      <c r="K220" s="226"/>
      <c r="L220" s="44"/>
      <c r="M220" s="227" t="s">
        <v>1</v>
      </c>
      <c r="N220" s="228" t="s">
        <v>42</v>
      </c>
      <c r="O220" s="91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1" t="s">
        <v>250</v>
      </c>
      <c r="AT220" s="231" t="s">
        <v>158</v>
      </c>
      <c r="AU220" s="231" t="s">
        <v>85</v>
      </c>
      <c r="AY220" s="17" t="s">
        <v>156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7" t="s">
        <v>85</v>
      </c>
      <c r="BK220" s="232">
        <f>ROUND(I220*H220,2)</f>
        <v>0</v>
      </c>
      <c r="BL220" s="17" t="s">
        <v>250</v>
      </c>
      <c r="BM220" s="231" t="s">
        <v>982</v>
      </c>
    </row>
    <row r="221" s="2" customFormat="1" ht="24.15" customHeight="1">
      <c r="A221" s="38"/>
      <c r="B221" s="39"/>
      <c r="C221" s="219" t="s">
        <v>619</v>
      </c>
      <c r="D221" s="219" t="s">
        <v>158</v>
      </c>
      <c r="E221" s="220" t="s">
        <v>1640</v>
      </c>
      <c r="F221" s="221" t="s">
        <v>1641</v>
      </c>
      <c r="G221" s="222" t="s">
        <v>161</v>
      </c>
      <c r="H221" s="223">
        <v>2</v>
      </c>
      <c r="I221" s="224"/>
      <c r="J221" s="225">
        <f>ROUND(I221*H221,2)</f>
        <v>0</v>
      </c>
      <c r="K221" s="226"/>
      <c r="L221" s="44"/>
      <c r="M221" s="227" t="s">
        <v>1</v>
      </c>
      <c r="N221" s="228" t="s">
        <v>42</v>
      </c>
      <c r="O221" s="91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1" t="s">
        <v>250</v>
      </c>
      <c r="AT221" s="231" t="s">
        <v>158</v>
      </c>
      <c r="AU221" s="231" t="s">
        <v>85</v>
      </c>
      <c r="AY221" s="17" t="s">
        <v>156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7" t="s">
        <v>85</v>
      </c>
      <c r="BK221" s="232">
        <f>ROUND(I221*H221,2)</f>
        <v>0</v>
      </c>
      <c r="BL221" s="17" t="s">
        <v>250</v>
      </c>
      <c r="BM221" s="231" t="s">
        <v>992</v>
      </c>
    </row>
    <row r="222" s="2" customFormat="1" ht="21.75" customHeight="1">
      <c r="A222" s="38"/>
      <c r="B222" s="39"/>
      <c r="C222" s="219" t="s">
        <v>625</v>
      </c>
      <c r="D222" s="219" t="s">
        <v>158</v>
      </c>
      <c r="E222" s="220" t="s">
        <v>1642</v>
      </c>
      <c r="F222" s="221" t="s">
        <v>1643</v>
      </c>
      <c r="G222" s="222" t="s">
        <v>161</v>
      </c>
      <c r="H222" s="223">
        <v>1</v>
      </c>
      <c r="I222" s="224"/>
      <c r="J222" s="225">
        <f>ROUND(I222*H222,2)</f>
        <v>0</v>
      </c>
      <c r="K222" s="226"/>
      <c r="L222" s="44"/>
      <c r="M222" s="227" t="s">
        <v>1</v>
      </c>
      <c r="N222" s="228" t="s">
        <v>42</v>
      </c>
      <c r="O222" s="91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1" t="s">
        <v>250</v>
      </c>
      <c r="AT222" s="231" t="s">
        <v>158</v>
      </c>
      <c r="AU222" s="231" t="s">
        <v>85</v>
      </c>
      <c r="AY222" s="17" t="s">
        <v>156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7" t="s">
        <v>85</v>
      </c>
      <c r="BK222" s="232">
        <f>ROUND(I222*H222,2)</f>
        <v>0</v>
      </c>
      <c r="BL222" s="17" t="s">
        <v>250</v>
      </c>
      <c r="BM222" s="231" t="s">
        <v>1002</v>
      </c>
    </row>
    <row r="223" s="2" customFormat="1" ht="24.15" customHeight="1">
      <c r="A223" s="38"/>
      <c r="B223" s="39"/>
      <c r="C223" s="219" t="s">
        <v>629</v>
      </c>
      <c r="D223" s="219" t="s">
        <v>158</v>
      </c>
      <c r="E223" s="220" t="s">
        <v>1644</v>
      </c>
      <c r="F223" s="221" t="s">
        <v>1645</v>
      </c>
      <c r="G223" s="222" t="s">
        <v>161</v>
      </c>
      <c r="H223" s="223">
        <v>2</v>
      </c>
      <c r="I223" s="224"/>
      <c r="J223" s="225">
        <f>ROUND(I223*H223,2)</f>
        <v>0</v>
      </c>
      <c r="K223" s="226"/>
      <c r="L223" s="44"/>
      <c r="M223" s="227" t="s">
        <v>1</v>
      </c>
      <c r="N223" s="228" t="s">
        <v>42</v>
      </c>
      <c r="O223" s="91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250</v>
      </c>
      <c r="AT223" s="231" t="s">
        <v>158</v>
      </c>
      <c r="AU223" s="231" t="s">
        <v>85</v>
      </c>
      <c r="AY223" s="17" t="s">
        <v>156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7" t="s">
        <v>85</v>
      </c>
      <c r="BK223" s="232">
        <f>ROUND(I223*H223,2)</f>
        <v>0</v>
      </c>
      <c r="BL223" s="17" t="s">
        <v>250</v>
      </c>
      <c r="BM223" s="231" t="s">
        <v>1012</v>
      </c>
    </row>
    <row r="224" s="2" customFormat="1" ht="33" customHeight="1">
      <c r="A224" s="38"/>
      <c r="B224" s="39"/>
      <c r="C224" s="219" t="s">
        <v>633</v>
      </c>
      <c r="D224" s="219" t="s">
        <v>158</v>
      </c>
      <c r="E224" s="220" t="s">
        <v>1646</v>
      </c>
      <c r="F224" s="221" t="s">
        <v>1647</v>
      </c>
      <c r="G224" s="222" t="s">
        <v>161</v>
      </c>
      <c r="H224" s="223">
        <v>2</v>
      </c>
      <c r="I224" s="224"/>
      <c r="J224" s="225">
        <f>ROUND(I224*H224,2)</f>
        <v>0</v>
      </c>
      <c r="K224" s="226"/>
      <c r="L224" s="44"/>
      <c r="M224" s="227" t="s">
        <v>1</v>
      </c>
      <c r="N224" s="228" t="s">
        <v>42</v>
      </c>
      <c r="O224" s="91"/>
      <c r="P224" s="229">
        <f>O224*H224</f>
        <v>0</v>
      </c>
      <c r="Q224" s="229">
        <v>0</v>
      </c>
      <c r="R224" s="229">
        <f>Q224*H224</f>
        <v>0</v>
      </c>
      <c r="S224" s="229">
        <v>0</v>
      </c>
      <c r="T224" s="230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31" t="s">
        <v>250</v>
      </c>
      <c r="AT224" s="231" t="s">
        <v>158</v>
      </c>
      <c r="AU224" s="231" t="s">
        <v>85</v>
      </c>
      <c r="AY224" s="17" t="s">
        <v>156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7" t="s">
        <v>85</v>
      </c>
      <c r="BK224" s="232">
        <f>ROUND(I224*H224,2)</f>
        <v>0</v>
      </c>
      <c r="BL224" s="17" t="s">
        <v>250</v>
      </c>
      <c r="BM224" s="231" t="s">
        <v>1021</v>
      </c>
    </row>
    <row r="225" s="2" customFormat="1" ht="33" customHeight="1">
      <c r="A225" s="38"/>
      <c r="B225" s="39"/>
      <c r="C225" s="219" t="s">
        <v>641</v>
      </c>
      <c r="D225" s="219" t="s">
        <v>158</v>
      </c>
      <c r="E225" s="220" t="s">
        <v>1648</v>
      </c>
      <c r="F225" s="221" t="s">
        <v>1649</v>
      </c>
      <c r="G225" s="222" t="s">
        <v>161</v>
      </c>
      <c r="H225" s="223">
        <v>2</v>
      </c>
      <c r="I225" s="224"/>
      <c r="J225" s="225">
        <f>ROUND(I225*H225,2)</f>
        <v>0</v>
      </c>
      <c r="K225" s="226"/>
      <c r="L225" s="44"/>
      <c r="M225" s="227" t="s">
        <v>1</v>
      </c>
      <c r="N225" s="228" t="s">
        <v>42</v>
      </c>
      <c r="O225" s="91"/>
      <c r="P225" s="229">
        <f>O225*H225</f>
        <v>0</v>
      </c>
      <c r="Q225" s="229">
        <v>0</v>
      </c>
      <c r="R225" s="229">
        <f>Q225*H225</f>
        <v>0</v>
      </c>
      <c r="S225" s="229">
        <v>0</v>
      </c>
      <c r="T225" s="230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1" t="s">
        <v>250</v>
      </c>
      <c r="AT225" s="231" t="s">
        <v>158</v>
      </c>
      <c r="AU225" s="231" t="s">
        <v>85</v>
      </c>
      <c r="AY225" s="17" t="s">
        <v>156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7" t="s">
        <v>85</v>
      </c>
      <c r="BK225" s="232">
        <f>ROUND(I225*H225,2)</f>
        <v>0</v>
      </c>
      <c r="BL225" s="17" t="s">
        <v>250</v>
      </c>
      <c r="BM225" s="231" t="s">
        <v>1035</v>
      </c>
    </row>
    <row r="226" s="2" customFormat="1" ht="16.5" customHeight="1">
      <c r="A226" s="38"/>
      <c r="B226" s="39"/>
      <c r="C226" s="219" t="s">
        <v>647</v>
      </c>
      <c r="D226" s="219" t="s">
        <v>158</v>
      </c>
      <c r="E226" s="220" t="s">
        <v>1650</v>
      </c>
      <c r="F226" s="221" t="s">
        <v>1651</v>
      </c>
      <c r="G226" s="222" t="s">
        <v>485</v>
      </c>
      <c r="H226" s="223">
        <v>404</v>
      </c>
      <c r="I226" s="224"/>
      <c r="J226" s="225">
        <f>ROUND(I226*H226,2)</f>
        <v>0</v>
      </c>
      <c r="K226" s="226"/>
      <c r="L226" s="44"/>
      <c r="M226" s="227" t="s">
        <v>1</v>
      </c>
      <c r="N226" s="228" t="s">
        <v>42</v>
      </c>
      <c r="O226" s="91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1" t="s">
        <v>250</v>
      </c>
      <c r="AT226" s="231" t="s">
        <v>158</v>
      </c>
      <c r="AU226" s="231" t="s">
        <v>85</v>
      </c>
      <c r="AY226" s="17" t="s">
        <v>156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7" t="s">
        <v>85</v>
      </c>
      <c r="BK226" s="232">
        <f>ROUND(I226*H226,2)</f>
        <v>0</v>
      </c>
      <c r="BL226" s="17" t="s">
        <v>250</v>
      </c>
      <c r="BM226" s="231" t="s">
        <v>1046</v>
      </c>
    </row>
    <row r="227" s="2" customFormat="1" ht="21.75" customHeight="1">
      <c r="A227" s="38"/>
      <c r="B227" s="39"/>
      <c r="C227" s="219" t="s">
        <v>652</v>
      </c>
      <c r="D227" s="219" t="s">
        <v>158</v>
      </c>
      <c r="E227" s="220" t="s">
        <v>1652</v>
      </c>
      <c r="F227" s="221" t="s">
        <v>1653</v>
      </c>
      <c r="G227" s="222" t="s">
        <v>485</v>
      </c>
      <c r="H227" s="223">
        <v>450</v>
      </c>
      <c r="I227" s="224"/>
      <c r="J227" s="225">
        <f>ROUND(I227*H227,2)</f>
        <v>0</v>
      </c>
      <c r="K227" s="226"/>
      <c r="L227" s="44"/>
      <c r="M227" s="227" t="s">
        <v>1</v>
      </c>
      <c r="N227" s="228" t="s">
        <v>42</v>
      </c>
      <c r="O227" s="91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1" t="s">
        <v>250</v>
      </c>
      <c r="AT227" s="231" t="s">
        <v>158</v>
      </c>
      <c r="AU227" s="231" t="s">
        <v>85</v>
      </c>
      <c r="AY227" s="17" t="s">
        <v>156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7" t="s">
        <v>85</v>
      </c>
      <c r="BK227" s="232">
        <f>ROUND(I227*H227,2)</f>
        <v>0</v>
      </c>
      <c r="BL227" s="17" t="s">
        <v>250</v>
      </c>
      <c r="BM227" s="231" t="s">
        <v>1058</v>
      </c>
    </row>
    <row r="228" s="2" customFormat="1" ht="24.15" customHeight="1">
      <c r="A228" s="38"/>
      <c r="B228" s="39"/>
      <c r="C228" s="219" t="s">
        <v>657</v>
      </c>
      <c r="D228" s="219" t="s">
        <v>158</v>
      </c>
      <c r="E228" s="220" t="s">
        <v>1654</v>
      </c>
      <c r="F228" s="221" t="s">
        <v>1655</v>
      </c>
      <c r="G228" s="222" t="s">
        <v>161</v>
      </c>
      <c r="H228" s="223">
        <v>2</v>
      </c>
      <c r="I228" s="224"/>
      <c r="J228" s="225">
        <f>ROUND(I228*H228,2)</f>
        <v>0</v>
      </c>
      <c r="K228" s="226"/>
      <c r="L228" s="44"/>
      <c r="M228" s="227" t="s">
        <v>1</v>
      </c>
      <c r="N228" s="228" t="s">
        <v>42</v>
      </c>
      <c r="O228" s="91"/>
      <c r="P228" s="229">
        <f>O228*H228</f>
        <v>0</v>
      </c>
      <c r="Q228" s="229">
        <v>0</v>
      </c>
      <c r="R228" s="229">
        <f>Q228*H228</f>
        <v>0</v>
      </c>
      <c r="S228" s="229">
        <v>0</v>
      </c>
      <c r="T228" s="230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1" t="s">
        <v>250</v>
      </c>
      <c r="AT228" s="231" t="s">
        <v>158</v>
      </c>
      <c r="AU228" s="231" t="s">
        <v>85</v>
      </c>
      <c r="AY228" s="17" t="s">
        <v>156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7" t="s">
        <v>85</v>
      </c>
      <c r="BK228" s="232">
        <f>ROUND(I228*H228,2)</f>
        <v>0</v>
      </c>
      <c r="BL228" s="17" t="s">
        <v>250</v>
      </c>
      <c r="BM228" s="231" t="s">
        <v>1071</v>
      </c>
    </row>
    <row r="229" s="2" customFormat="1" ht="24.15" customHeight="1">
      <c r="A229" s="38"/>
      <c r="B229" s="39"/>
      <c r="C229" s="219" t="s">
        <v>661</v>
      </c>
      <c r="D229" s="219" t="s">
        <v>158</v>
      </c>
      <c r="E229" s="220" t="s">
        <v>1656</v>
      </c>
      <c r="F229" s="221" t="s">
        <v>1657</v>
      </c>
      <c r="G229" s="222" t="s">
        <v>161</v>
      </c>
      <c r="H229" s="223">
        <v>1</v>
      </c>
      <c r="I229" s="224"/>
      <c r="J229" s="225">
        <f>ROUND(I229*H229,2)</f>
        <v>0</v>
      </c>
      <c r="K229" s="226"/>
      <c r="L229" s="44"/>
      <c r="M229" s="227" t="s">
        <v>1</v>
      </c>
      <c r="N229" s="228" t="s">
        <v>42</v>
      </c>
      <c r="O229" s="91"/>
      <c r="P229" s="229">
        <f>O229*H229</f>
        <v>0</v>
      </c>
      <c r="Q229" s="229">
        <v>0</v>
      </c>
      <c r="R229" s="229">
        <f>Q229*H229</f>
        <v>0</v>
      </c>
      <c r="S229" s="229">
        <v>0</v>
      </c>
      <c r="T229" s="23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1" t="s">
        <v>250</v>
      </c>
      <c r="AT229" s="231" t="s">
        <v>158</v>
      </c>
      <c r="AU229" s="231" t="s">
        <v>85</v>
      </c>
      <c r="AY229" s="17" t="s">
        <v>156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7" t="s">
        <v>85</v>
      </c>
      <c r="BK229" s="232">
        <f>ROUND(I229*H229,2)</f>
        <v>0</v>
      </c>
      <c r="BL229" s="17" t="s">
        <v>250</v>
      </c>
      <c r="BM229" s="231" t="s">
        <v>1080</v>
      </c>
    </row>
    <row r="230" s="12" customFormat="1" ht="25.92" customHeight="1">
      <c r="A230" s="12"/>
      <c r="B230" s="203"/>
      <c r="C230" s="204"/>
      <c r="D230" s="205" t="s">
        <v>76</v>
      </c>
      <c r="E230" s="206" t="s">
        <v>1658</v>
      </c>
      <c r="F230" s="206" t="s">
        <v>1659</v>
      </c>
      <c r="G230" s="204"/>
      <c r="H230" s="204"/>
      <c r="I230" s="207"/>
      <c r="J230" s="208">
        <f>BK230</f>
        <v>0</v>
      </c>
      <c r="K230" s="204"/>
      <c r="L230" s="209"/>
      <c r="M230" s="210"/>
      <c r="N230" s="211"/>
      <c r="O230" s="211"/>
      <c r="P230" s="212">
        <f>SUM(P231:P240)</f>
        <v>0</v>
      </c>
      <c r="Q230" s="211"/>
      <c r="R230" s="212">
        <f>SUM(R231:R240)</f>
        <v>0</v>
      </c>
      <c r="S230" s="211"/>
      <c r="T230" s="213">
        <f>SUM(T231:T240)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4" t="s">
        <v>87</v>
      </c>
      <c r="AT230" s="215" t="s">
        <v>76</v>
      </c>
      <c r="AU230" s="215" t="s">
        <v>77</v>
      </c>
      <c r="AY230" s="214" t="s">
        <v>156</v>
      </c>
      <c r="BK230" s="216">
        <f>SUM(BK231:BK240)</f>
        <v>0</v>
      </c>
    </row>
    <row r="231" s="2" customFormat="1" ht="24.15" customHeight="1">
      <c r="A231" s="38"/>
      <c r="B231" s="39"/>
      <c r="C231" s="219" t="s">
        <v>665</v>
      </c>
      <c r="D231" s="219" t="s">
        <v>158</v>
      </c>
      <c r="E231" s="220" t="s">
        <v>1660</v>
      </c>
      <c r="F231" s="221" t="s">
        <v>1661</v>
      </c>
      <c r="G231" s="222" t="s">
        <v>161</v>
      </c>
      <c r="H231" s="223">
        <v>1</v>
      </c>
      <c r="I231" s="224"/>
      <c r="J231" s="225">
        <f>ROUND(I231*H231,2)</f>
        <v>0</v>
      </c>
      <c r="K231" s="226"/>
      <c r="L231" s="44"/>
      <c r="M231" s="227" t="s">
        <v>1</v>
      </c>
      <c r="N231" s="228" t="s">
        <v>42</v>
      </c>
      <c r="O231" s="91"/>
      <c r="P231" s="229">
        <f>O231*H231</f>
        <v>0</v>
      </c>
      <c r="Q231" s="229">
        <v>0</v>
      </c>
      <c r="R231" s="229">
        <f>Q231*H231</f>
        <v>0</v>
      </c>
      <c r="S231" s="229">
        <v>0</v>
      </c>
      <c r="T231" s="230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1" t="s">
        <v>250</v>
      </c>
      <c r="AT231" s="231" t="s">
        <v>158</v>
      </c>
      <c r="AU231" s="231" t="s">
        <v>85</v>
      </c>
      <c r="AY231" s="17" t="s">
        <v>156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7" t="s">
        <v>85</v>
      </c>
      <c r="BK231" s="232">
        <f>ROUND(I231*H231,2)</f>
        <v>0</v>
      </c>
      <c r="BL231" s="17" t="s">
        <v>250</v>
      </c>
      <c r="BM231" s="231" t="s">
        <v>1094</v>
      </c>
    </row>
    <row r="232" s="2" customFormat="1" ht="37.8" customHeight="1">
      <c r="A232" s="38"/>
      <c r="B232" s="39"/>
      <c r="C232" s="219" t="s">
        <v>670</v>
      </c>
      <c r="D232" s="219" t="s">
        <v>158</v>
      </c>
      <c r="E232" s="220" t="s">
        <v>1662</v>
      </c>
      <c r="F232" s="221" t="s">
        <v>1663</v>
      </c>
      <c r="G232" s="222" t="s">
        <v>161</v>
      </c>
      <c r="H232" s="223">
        <v>5</v>
      </c>
      <c r="I232" s="224"/>
      <c r="J232" s="225">
        <f>ROUND(I232*H232,2)</f>
        <v>0</v>
      </c>
      <c r="K232" s="226"/>
      <c r="L232" s="44"/>
      <c r="M232" s="227" t="s">
        <v>1</v>
      </c>
      <c r="N232" s="228" t="s">
        <v>42</v>
      </c>
      <c r="O232" s="91"/>
      <c r="P232" s="229">
        <f>O232*H232</f>
        <v>0</v>
      </c>
      <c r="Q232" s="229">
        <v>0</v>
      </c>
      <c r="R232" s="229">
        <f>Q232*H232</f>
        <v>0</v>
      </c>
      <c r="S232" s="229">
        <v>0</v>
      </c>
      <c r="T232" s="230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1" t="s">
        <v>250</v>
      </c>
      <c r="AT232" s="231" t="s">
        <v>158</v>
      </c>
      <c r="AU232" s="231" t="s">
        <v>85</v>
      </c>
      <c r="AY232" s="17" t="s">
        <v>156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7" t="s">
        <v>85</v>
      </c>
      <c r="BK232" s="232">
        <f>ROUND(I232*H232,2)</f>
        <v>0</v>
      </c>
      <c r="BL232" s="17" t="s">
        <v>250</v>
      </c>
      <c r="BM232" s="231" t="s">
        <v>1118</v>
      </c>
    </row>
    <row r="233" s="2" customFormat="1" ht="37.8" customHeight="1">
      <c r="A233" s="38"/>
      <c r="B233" s="39"/>
      <c r="C233" s="219" t="s">
        <v>674</v>
      </c>
      <c r="D233" s="219" t="s">
        <v>158</v>
      </c>
      <c r="E233" s="220" t="s">
        <v>1664</v>
      </c>
      <c r="F233" s="221" t="s">
        <v>1665</v>
      </c>
      <c r="G233" s="222" t="s">
        <v>161</v>
      </c>
      <c r="H233" s="223">
        <v>6</v>
      </c>
      <c r="I233" s="224"/>
      <c r="J233" s="225">
        <f>ROUND(I233*H233,2)</f>
        <v>0</v>
      </c>
      <c r="K233" s="226"/>
      <c r="L233" s="44"/>
      <c r="M233" s="227" t="s">
        <v>1</v>
      </c>
      <c r="N233" s="228" t="s">
        <v>42</v>
      </c>
      <c r="O233" s="91"/>
      <c r="P233" s="229">
        <f>O233*H233</f>
        <v>0</v>
      </c>
      <c r="Q233" s="229">
        <v>0</v>
      </c>
      <c r="R233" s="229">
        <f>Q233*H233</f>
        <v>0</v>
      </c>
      <c r="S233" s="229">
        <v>0</v>
      </c>
      <c r="T233" s="230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1" t="s">
        <v>250</v>
      </c>
      <c r="AT233" s="231" t="s">
        <v>158</v>
      </c>
      <c r="AU233" s="231" t="s">
        <v>85</v>
      </c>
      <c r="AY233" s="17" t="s">
        <v>156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7" t="s">
        <v>85</v>
      </c>
      <c r="BK233" s="232">
        <f>ROUND(I233*H233,2)</f>
        <v>0</v>
      </c>
      <c r="BL233" s="17" t="s">
        <v>250</v>
      </c>
      <c r="BM233" s="231" t="s">
        <v>1129</v>
      </c>
    </row>
    <row r="234" s="2" customFormat="1" ht="37.8" customHeight="1">
      <c r="A234" s="38"/>
      <c r="B234" s="39"/>
      <c r="C234" s="219" t="s">
        <v>679</v>
      </c>
      <c r="D234" s="219" t="s">
        <v>158</v>
      </c>
      <c r="E234" s="220" t="s">
        <v>1666</v>
      </c>
      <c r="F234" s="221" t="s">
        <v>1667</v>
      </c>
      <c r="G234" s="222" t="s">
        <v>161</v>
      </c>
      <c r="H234" s="223">
        <v>1</v>
      </c>
      <c r="I234" s="224"/>
      <c r="J234" s="225">
        <f>ROUND(I234*H234,2)</f>
        <v>0</v>
      </c>
      <c r="K234" s="226"/>
      <c r="L234" s="44"/>
      <c r="M234" s="227" t="s">
        <v>1</v>
      </c>
      <c r="N234" s="228" t="s">
        <v>42</v>
      </c>
      <c r="O234" s="91"/>
      <c r="P234" s="229">
        <f>O234*H234</f>
        <v>0</v>
      </c>
      <c r="Q234" s="229">
        <v>0</v>
      </c>
      <c r="R234" s="229">
        <f>Q234*H234</f>
        <v>0</v>
      </c>
      <c r="S234" s="229">
        <v>0</v>
      </c>
      <c r="T234" s="230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1" t="s">
        <v>250</v>
      </c>
      <c r="AT234" s="231" t="s">
        <v>158</v>
      </c>
      <c r="AU234" s="231" t="s">
        <v>85</v>
      </c>
      <c r="AY234" s="17" t="s">
        <v>156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7" t="s">
        <v>85</v>
      </c>
      <c r="BK234" s="232">
        <f>ROUND(I234*H234,2)</f>
        <v>0</v>
      </c>
      <c r="BL234" s="17" t="s">
        <v>250</v>
      </c>
      <c r="BM234" s="231" t="s">
        <v>1140</v>
      </c>
    </row>
    <row r="235" s="2" customFormat="1" ht="24.15" customHeight="1">
      <c r="A235" s="38"/>
      <c r="B235" s="39"/>
      <c r="C235" s="219" t="s">
        <v>684</v>
      </c>
      <c r="D235" s="219" t="s">
        <v>158</v>
      </c>
      <c r="E235" s="220" t="s">
        <v>1668</v>
      </c>
      <c r="F235" s="221" t="s">
        <v>1669</v>
      </c>
      <c r="G235" s="222" t="s">
        <v>161</v>
      </c>
      <c r="H235" s="223">
        <v>1</v>
      </c>
      <c r="I235" s="224"/>
      <c r="J235" s="225">
        <f>ROUND(I235*H235,2)</f>
        <v>0</v>
      </c>
      <c r="K235" s="226"/>
      <c r="L235" s="44"/>
      <c r="M235" s="227" t="s">
        <v>1</v>
      </c>
      <c r="N235" s="228" t="s">
        <v>42</v>
      </c>
      <c r="O235" s="91"/>
      <c r="P235" s="229">
        <f>O235*H235</f>
        <v>0</v>
      </c>
      <c r="Q235" s="229">
        <v>0</v>
      </c>
      <c r="R235" s="229">
        <f>Q235*H235</f>
        <v>0</v>
      </c>
      <c r="S235" s="229">
        <v>0</v>
      </c>
      <c r="T235" s="230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1" t="s">
        <v>250</v>
      </c>
      <c r="AT235" s="231" t="s">
        <v>158</v>
      </c>
      <c r="AU235" s="231" t="s">
        <v>85</v>
      </c>
      <c r="AY235" s="17" t="s">
        <v>156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7" t="s">
        <v>85</v>
      </c>
      <c r="BK235" s="232">
        <f>ROUND(I235*H235,2)</f>
        <v>0</v>
      </c>
      <c r="BL235" s="17" t="s">
        <v>250</v>
      </c>
      <c r="BM235" s="231" t="s">
        <v>1151</v>
      </c>
    </row>
    <row r="236" s="2" customFormat="1" ht="24.15" customHeight="1">
      <c r="A236" s="38"/>
      <c r="B236" s="39"/>
      <c r="C236" s="219" t="s">
        <v>690</v>
      </c>
      <c r="D236" s="219" t="s">
        <v>158</v>
      </c>
      <c r="E236" s="220" t="s">
        <v>1670</v>
      </c>
      <c r="F236" s="221" t="s">
        <v>1671</v>
      </c>
      <c r="G236" s="222" t="s">
        <v>161</v>
      </c>
      <c r="H236" s="223">
        <v>54</v>
      </c>
      <c r="I236" s="224"/>
      <c r="J236" s="225">
        <f>ROUND(I236*H236,2)</f>
        <v>0</v>
      </c>
      <c r="K236" s="226"/>
      <c r="L236" s="44"/>
      <c r="M236" s="227" t="s">
        <v>1</v>
      </c>
      <c r="N236" s="228" t="s">
        <v>42</v>
      </c>
      <c r="O236" s="91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1" t="s">
        <v>250</v>
      </c>
      <c r="AT236" s="231" t="s">
        <v>158</v>
      </c>
      <c r="AU236" s="231" t="s">
        <v>85</v>
      </c>
      <c r="AY236" s="17" t="s">
        <v>156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7" t="s">
        <v>85</v>
      </c>
      <c r="BK236" s="232">
        <f>ROUND(I236*H236,2)</f>
        <v>0</v>
      </c>
      <c r="BL236" s="17" t="s">
        <v>250</v>
      </c>
      <c r="BM236" s="231" t="s">
        <v>1160</v>
      </c>
    </row>
    <row r="237" s="2" customFormat="1" ht="24.15" customHeight="1">
      <c r="A237" s="38"/>
      <c r="B237" s="39"/>
      <c r="C237" s="219" t="s">
        <v>695</v>
      </c>
      <c r="D237" s="219" t="s">
        <v>158</v>
      </c>
      <c r="E237" s="220" t="s">
        <v>1672</v>
      </c>
      <c r="F237" s="221" t="s">
        <v>1673</v>
      </c>
      <c r="G237" s="222" t="s">
        <v>161</v>
      </c>
      <c r="H237" s="223">
        <v>1</v>
      </c>
      <c r="I237" s="224"/>
      <c r="J237" s="225">
        <f>ROUND(I237*H237,2)</f>
        <v>0</v>
      </c>
      <c r="K237" s="226"/>
      <c r="L237" s="44"/>
      <c r="M237" s="227" t="s">
        <v>1</v>
      </c>
      <c r="N237" s="228" t="s">
        <v>42</v>
      </c>
      <c r="O237" s="91"/>
      <c r="P237" s="229">
        <f>O237*H237</f>
        <v>0</v>
      </c>
      <c r="Q237" s="229">
        <v>0</v>
      </c>
      <c r="R237" s="229">
        <f>Q237*H237</f>
        <v>0</v>
      </c>
      <c r="S237" s="229">
        <v>0</v>
      </c>
      <c r="T237" s="230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1" t="s">
        <v>250</v>
      </c>
      <c r="AT237" s="231" t="s">
        <v>158</v>
      </c>
      <c r="AU237" s="231" t="s">
        <v>85</v>
      </c>
      <c r="AY237" s="17" t="s">
        <v>156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7" t="s">
        <v>85</v>
      </c>
      <c r="BK237" s="232">
        <f>ROUND(I237*H237,2)</f>
        <v>0</v>
      </c>
      <c r="BL237" s="17" t="s">
        <v>250</v>
      </c>
      <c r="BM237" s="231" t="s">
        <v>1171</v>
      </c>
    </row>
    <row r="238" s="2" customFormat="1" ht="21.75" customHeight="1">
      <c r="A238" s="38"/>
      <c r="B238" s="39"/>
      <c r="C238" s="219" t="s">
        <v>699</v>
      </c>
      <c r="D238" s="219" t="s">
        <v>158</v>
      </c>
      <c r="E238" s="220" t="s">
        <v>1674</v>
      </c>
      <c r="F238" s="221" t="s">
        <v>1675</v>
      </c>
      <c r="G238" s="222" t="s">
        <v>161</v>
      </c>
      <c r="H238" s="223">
        <v>6</v>
      </c>
      <c r="I238" s="224"/>
      <c r="J238" s="225">
        <f>ROUND(I238*H238,2)</f>
        <v>0</v>
      </c>
      <c r="K238" s="226"/>
      <c r="L238" s="44"/>
      <c r="M238" s="227" t="s">
        <v>1</v>
      </c>
      <c r="N238" s="228" t="s">
        <v>42</v>
      </c>
      <c r="O238" s="91"/>
      <c r="P238" s="229">
        <f>O238*H238</f>
        <v>0</v>
      </c>
      <c r="Q238" s="229">
        <v>0</v>
      </c>
      <c r="R238" s="229">
        <f>Q238*H238</f>
        <v>0</v>
      </c>
      <c r="S238" s="229">
        <v>0</v>
      </c>
      <c r="T238" s="230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1" t="s">
        <v>250</v>
      </c>
      <c r="AT238" s="231" t="s">
        <v>158</v>
      </c>
      <c r="AU238" s="231" t="s">
        <v>85</v>
      </c>
      <c r="AY238" s="17" t="s">
        <v>156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7" t="s">
        <v>85</v>
      </c>
      <c r="BK238" s="232">
        <f>ROUND(I238*H238,2)</f>
        <v>0</v>
      </c>
      <c r="BL238" s="17" t="s">
        <v>250</v>
      </c>
      <c r="BM238" s="231" t="s">
        <v>1184</v>
      </c>
    </row>
    <row r="239" s="2" customFormat="1" ht="16.5" customHeight="1">
      <c r="A239" s="38"/>
      <c r="B239" s="39"/>
      <c r="C239" s="219" t="s">
        <v>704</v>
      </c>
      <c r="D239" s="219" t="s">
        <v>158</v>
      </c>
      <c r="E239" s="220" t="s">
        <v>1676</v>
      </c>
      <c r="F239" s="221" t="s">
        <v>1677</v>
      </c>
      <c r="G239" s="222" t="s">
        <v>161</v>
      </c>
      <c r="H239" s="223">
        <v>7</v>
      </c>
      <c r="I239" s="224"/>
      <c r="J239" s="225">
        <f>ROUND(I239*H239,2)</f>
        <v>0</v>
      </c>
      <c r="K239" s="226"/>
      <c r="L239" s="44"/>
      <c r="M239" s="227" t="s">
        <v>1</v>
      </c>
      <c r="N239" s="228" t="s">
        <v>42</v>
      </c>
      <c r="O239" s="91"/>
      <c r="P239" s="229">
        <f>O239*H239</f>
        <v>0</v>
      </c>
      <c r="Q239" s="229">
        <v>0</v>
      </c>
      <c r="R239" s="229">
        <f>Q239*H239</f>
        <v>0</v>
      </c>
      <c r="S239" s="229">
        <v>0</v>
      </c>
      <c r="T239" s="230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1" t="s">
        <v>250</v>
      </c>
      <c r="AT239" s="231" t="s">
        <v>158</v>
      </c>
      <c r="AU239" s="231" t="s">
        <v>85</v>
      </c>
      <c r="AY239" s="17" t="s">
        <v>156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7" t="s">
        <v>85</v>
      </c>
      <c r="BK239" s="232">
        <f>ROUND(I239*H239,2)</f>
        <v>0</v>
      </c>
      <c r="BL239" s="17" t="s">
        <v>250</v>
      </c>
      <c r="BM239" s="231" t="s">
        <v>1192</v>
      </c>
    </row>
    <row r="240" s="2" customFormat="1" ht="24.15" customHeight="1">
      <c r="A240" s="38"/>
      <c r="B240" s="39"/>
      <c r="C240" s="219" t="s">
        <v>708</v>
      </c>
      <c r="D240" s="219" t="s">
        <v>158</v>
      </c>
      <c r="E240" s="220" t="s">
        <v>1678</v>
      </c>
      <c r="F240" s="221" t="s">
        <v>1679</v>
      </c>
      <c r="G240" s="222" t="s">
        <v>161</v>
      </c>
      <c r="H240" s="223">
        <v>2</v>
      </c>
      <c r="I240" s="224"/>
      <c r="J240" s="225">
        <f>ROUND(I240*H240,2)</f>
        <v>0</v>
      </c>
      <c r="K240" s="226"/>
      <c r="L240" s="44"/>
      <c r="M240" s="227" t="s">
        <v>1</v>
      </c>
      <c r="N240" s="228" t="s">
        <v>42</v>
      </c>
      <c r="O240" s="91"/>
      <c r="P240" s="229">
        <f>O240*H240</f>
        <v>0</v>
      </c>
      <c r="Q240" s="229">
        <v>0</v>
      </c>
      <c r="R240" s="229">
        <f>Q240*H240</f>
        <v>0</v>
      </c>
      <c r="S240" s="229">
        <v>0</v>
      </c>
      <c r="T240" s="230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1" t="s">
        <v>250</v>
      </c>
      <c r="AT240" s="231" t="s">
        <v>158</v>
      </c>
      <c r="AU240" s="231" t="s">
        <v>85</v>
      </c>
      <c r="AY240" s="17" t="s">
        <v>156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7" t="s">
        <v>85</v>
      </c>
      <c r="BK240" s="232">
        <f>ROUND(I240*H240,2)</f>
        <v>0</v>
      </c>
      <c r="BL240" s="17" t="s">
        <v>250</v>
      </c>
      <c r="BM240" s="231" t="s">
        <v>1201</v>
      </c>
    </row>
    <row r="241" s="12" customFormat="1" ht="25.92" customHeight="1">
      <c r="A241" s="12"/>
      <c r="B241" s="203"/>
      <c r="C241" s="204"/>
      <c r="D241" s="205" t="s">
        <v>76</v>
      </c>
      <c r="E241" s="206" t="s">
        <v>1680</v>
      </c>
      <c r="F241" s="206" t="s">
        <v>1681</v>
      </c>
      <c r="G241" s="204"/>
      <c r="H241" s="204"/>
      <c r="I241" s="207"/>
      <c r="J241" s="208">
        <f>BK241</f>
        <v>0</v>
      </c>
      <c r="K241" s="204"/>
      <c r="L241" s="209"/>
      <c r="M241" s="210"/>
      <c r="N241" s="211"/>
      <c r="O241" s="211"/>
      <c r="P241" s="212">
        <f>SUM(P242:P244)</f>
        <v>0</v>
      </c>
      <c r="Q241" s="211"/>
      <c r="R241" s="212">
        <f>SUM(R242:R244)</f>
        <v>0</v>
      </c>
      <c r="S241" s="211"/>
      <c r="T241" s="213">
        <f>SUM(T242:T244)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4" t="s">
        <v>87</v>
      </c>
      <c r="AT241" s="215" t="s">
        <v>76</v>
      </c>
      <c r="AU241" s="215" t="s">
        <v>77</v>
      </c>
      <c r="AY241" s="214" t="s">
        <v>156</v>
      </c>
      <c r="BK241" s="216">
        <f>SUM(BK242:BK244)</f>
        <v>0</v>
      </c>
    </row>
    <row r="242" s="2" customFormat="1" ht="37.8" customHeight="1">
      <c r="A242" s="38"/>
      <c r="B242" s="39"/>
      <c r="C242" s="219" t="s">
        <v>712</v>
      </c>
      <c r="D242" s="219" t="s">
        <v>158</v>
      </c>
      <c r="E242" s="220" t="s">
        <v>1682</v>
      </c>
      <c r="F242" s="221" t="s">
        <v>1683</v>
      </c>
      <c r="G242" s="222" t="s">
        <v>161</v>
      </c>
      <c r="H242" s="223">
        <v>5</v>
      </c>
      <c r="I242" s="224"/>
      <c r="J242" s="225">
        <f>ROUND(I242*H242,2)</f>
        <v>0</v>
      </c>
      <c r="K242" s="226"/>
      <c r="L242" s="44"/>
      <c r="M242" s="227" t="s">
        <v>1</v>
      </c>
      <c r="N242" s="228" t="s">
        <v>42</v>
      </c>
      <c r="O242" s="91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1" t="s">
        <v>250</v>
      </c>
      <c r="AT242" s="231" t="s">
        <v>158</v>
      </c>
      <c r="AU242" s="231" t="s">
        <v>85</v>
      </c>
      <c r="AY242" s="17" t="s">
        <v>156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7" t="s">
        <v>85</v>
      </c>
      <c r="BK242" s="232">
        <f>ROUND(I242*H242,2)</f>
        <v>0</v>
      </c>
      <c r="BL242" s="17" t="s">
        <v>250</v>
      </c>
      <c r="BM242" s="231" t="s">
        <v>1209</v>
      </c>
    </row>
    <row r="243" s="2" customFormat="1" ht="16.5" customHeight="1">
      <c r="A243" s="38"/>
      <c r="B243" s="39"/>
      <c r="C243" s="219" t="s">
        <v>716</v>
      </c>
      <c r="D243" s="219" t="s">
        <v>158</v>
      </c>
      <c r="E243" s="220" t="s">
        <v>1684</v>
      </c>
      <c r="F243" s="221" t="s">
        <v>1685</v>
      </c>
      <c r="G243" s="222" t="s">
        <v>161</v>
      </c>
      <c r="H243" s="223">
        <v>5</v>
      </c>
      <c r="I243" s="224"/>
      <c r="J243" s="225">
        <f>ROUND(I243*H243,2)</f>
        <v>0</v>
      </c>
      <c r="K243" s="226"/>
      <c r="L243" s="44"/>
      <c r="M243" s="227" t="s">
        <v>1</v>
      </c>
      <c r="N243" s="228" t="s">
        <v>42</v>
      </c>
      <c r="O243" s="91"/>
      <c r="P243" s="229">
        <f>O243*H243</f>
        <v>0</v>
      </c>
      <c r="Q243" s="229">
        <v>0</v>
      </c>
      <c r="R243" s="229">
        <f>Q243*H243</f>
        <v>0</v>
      </c>
      <c r="S243" s="229">
        <v>0</v>
      </c>
      <c r="T243" s="230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1" t="s">
        <v>250</v>
      </c>
      <c r="AT243" s="231" t="s">
        <v>158</v>
      </c>
      <c r="AU243" s="231" t="s">
        <v>85</v>
      </c>
      <c r="AY243" s="17" t="s">
        <v>156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7" t="s">
        <v>85</v>
      </c>
      <c r="BK243" s="232">
        <f>ROUND(I243*H243,2)</f>
        <v>0</v>
      </c>
      <c r="BL243" s="17" t="s">
        <v>250</v>
      </c>
      <c r="BM243" s="231" t="s">
        <v>1216</v>
      </c>
    </row>
    <row r="244" s="2" customFormat="1" ht="16.5" customHeight="1">
      <c r="A244" s="38"/>
      <c r="B244" s="39"/>
      <c r="C244" s="219" t="s">
        <v>720</v>
      </c>
      <c r="D244" s="219" t="s">
        <v>158</v>
      </c>
      <c r="E244" s="220" t="s">
        <v>1686</v>
      </c>
      <c r="F244" s="221" t="s">
        <v>1687</v>
      </c>
      <c r="G244" s="222" t="s">
        <v>161</v>
      </c>
      <c r="H244" s="223">
        <v>5</v>
      </c>
      <c r="I244" s="224"/>
      <c r="J244" s="225">
        <f>ROUND(I244*H244,2)</f>
        <v>0</v>
      </c>
      <c r="K244" s="226"/>
      <c r="L244" s="44"/>
      <c r="M244" s="227" t="s">
        <v>1</v>
      </c>
      <c r="N244" s="228" t="s">
        <v>42</v>
      </c>
      <c r="O244" s="91"/>
      <c r="P244" s="229">
        <f>O244*H244</f>
        <v>0</v>
      </c>
      <c r="Q244" s="229">
        <v>0</v>
      </c>
      <c r="R244" s="229">
        <f>Q244*H244</f>
        <v>0</v>
      </c>
      <c r="S244" s="229">
        <v>0</v>
      </c>
      <c r="T244" s="230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1" t="s">
        <v>250</v>
      </c>
      <c r="AT244" s="231" t="s">
        <v>158</v>
      </c>
      <c r="AU244" s="231" t="s">
        <v>85</v>
      </c>
      <c r="AY244" s="17" t="s">
        <v>156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7" t="s">
        <v>85</v>
      </c>
      <c r="BK244" s="232">
        <f>ROUND(I244*H244,2)</f>
        <v>0</v>
      </c>
      <c r="BL244" s="17" t="s">
        <v>250</v>
      </c>
      <c r="BM244" s="231" t="s">
        <v>1223</v>
      </c>
    </row>
    <row r="245" s="12" customFormat="1" ht="25.92" customHeight="1">
      <c r="A245" s="12"/>
      <c r="B245" s="203"/>
      <c r="C245" s="204"/>
      <c r="D245" s="205" t="s">
        <v>76</v>
      </c>
      <c r="E245" s="206" t="s">
        <v>802</v>
      </c>
      <c r="F245" s="206" t="s">
        <v>803</v>
      </c>
      <c r="G245" s="204"/>
      <c r="H245" s="204"/>
      <c r="I245" s="207"/>
      <c r="J245" s="208">
        <f>BK245</f>
        <v>0</v>
      </c>
      <c r="K245" s="204"/>
      <c r="L245" s="209"/>
      <c r="M245" s="210"/>
      <c r="N245" s="211"/>
      <c r="O245" s="211"/>
      <c r="P245" s="212">
        <f>P246+P252+P257</f>
        <v>0</v>
      </c>
      <c r="Q245" s="211"/>
      <c r="R245" s="212">
        <f>R246+R252+R257</f>
        <v>0</v>
      </c>
      <c r="S245" s="211"/>
      <c r="T245" s="213">
        <f>T246+T252+T257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4" t="s">
        <v>87</v>
      </c>
      <c r="AT245" s="215" t="s">
        <v>76</v>
      </c>
      <c r="AU245" s="215" t="s">
        <v>77</v>
      </c>
      <c r="AY245" s="214" t="s">
        <v>156</v>
      </c>
      <c r="BK245" s="216">
        <f>BK246+BK252+BK257</f>
        <v>0</v>
      </c>
    </row>
    <row r="246" s="12" customFormat="1" ht="22.8" customHeight="1">
      <c r="A246" s="12"/>
      <c r="B246" s="203"/>
      <c r="C246" s="204"/>
      <c r="D246" s="205" t="s">
        <v>76</v>
      </c>
      <c r="E246" s="217" t="s">
        <v>1688</v>
      </c>
      <c r="F246" s="217" t="s">
        <v>1689</v>
      </c>
      <c r="G246" s="204"/>
      <c r="H246" s="204"/>
      <c r="I246" s="207"/>
      <c r="J246" s="218">
        <f>BK246</f>
        <v>0</v>
      </c>
      <c r="K246" s="204"/>
      <c r="L246" s="209"/>
      <c r="M246" s="210"/>
      <c r="N246" s="211"/>
      <c r="O246" s="211"/>
      <c r="P246" s="212">
        <f>SUM(P247:P251)</f>
        <v>0</v>
      </c>
      <c r="Q246" s="211"/>
      <c r="R246" s="212">
        <f>SUM(R247:R251)</f>
        <v>0</v>
      </c>
      <c r="S246" s="211"/>
      <c r="T246" s="213">
        <f>SUM(T247:T251)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14" t="s">
        <v>85</v>
      </c>
      <c r="AT246" s="215" t="s">
        <v>76</v>
      </c>
      <c r="AU246" s="215" t="s">
        <v>85</v>
      </c>
      <c r="AY246" s="214" t="s">
        <v>156</v>
      </c>
      <c r="BK246" s="216">
        <f>SUM(BK247:BK251)</f>
        <v>0</v>
      </c>
    </row>
    <row r="247" s="2" customFormat="1" ht="24.15" customHeight="1">
      <c r="A247" s="38"/>
      <c r="B247" s="39"/>
      <c r="C247" s="219" t="s">
        <v>724</v>
      </c>
      <c r="D247" s="219" t="s">
        <v>158</v>
      </c>
      <c r="E247" s="220" t="s">
        <v>1690</v>
      </c>
      <c r="F247" s="221" t="s">
        <v>1691</v>
      </c>
      <c r="G247" s="222" t="s">
        <v>161</v>
      </c>
      <c r="H247" s="223">
        <v>1</v>
      </c>
      <c r="I247" s="224"/>
      <c r="J247" s="225">
        <f>ROUND(I247*H247,2)</f>
        <v>0</v>
      </c>
      <c r="K247" s="226"/>
      <c r="L247" s="44"/>
      <c r="M247" s="227" t="s">
        <v>1</v>
      </c>
      <c r="N247" s="228" t="s">
        <v>42</v>
      </c>
      <c r="O247" s="91"/>
      <c r="P247" s="229">
        <f>O247*H247</f>
        <v>0</v>
      </c>
      <c r="Q247" s="229">
        <v>0</v>
      </c>
      <c r="R247" s="229">
        <f>Q247*H247</f>
        <v>0</v>
      </c>
      <c r="S247" s="229">
        <v>0</v>
      </c>
      <c r="T247" s="230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31" t="s">
        <v>162</v>
      </c>
      <c r="AT247" s="231" t="s">
        <v>158</v>
      </c>
      <c r="AU247" s="231" t="s">
        <v>87</v>
      </c>
      <c r="AY247" s="17" t="s">
        <v>156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7" t="s">
        <v>85</v>
      </c>
      <c r="BK247" s="232">
        <f>ROUND(I247*H247,2)</f>
        <v>0</v>
      </c>
      <c r="BL247" s="17" t="s">
        <v>162</v>
      </c>
      <c r="BM247" s="231" t="s">
        <v>1230</v>
      </c>
    </row>
    <row r="248" s="2" customFormat="1" ht="24.15" customHeight="1">
      <c r="A248" s="38"/>
      <c r="B248" s="39"/>
      <c r="C248" s="219" t="s">
        <v>729</v>
      </c>
      <c r="D248" s="219" t="s">
        <v>158</v>
      </c>
      <c r="E248" s="220" t="s">
        <v>1692</v>
      </c>
      <c r="F248" s="221" t="s">
        <v>1693</v>
      </c>
      <c r="G248" s="222" t="s">
        <v>161</v>
      </c>
      <c r="H248" s="223">
        <v>3</v>
      </c>
      <c r="I248" s="224"/>
      <c r="J248" s="225">
        <f>ROUND(I248*H248,2)</f>
        <v>0</v>
      </c>
      <c r="K248" s="226"/>
      <c r="L248" s="44"/>
      <c r="M248" s="227" t="s">
        <v>1</v>
      </c>
      <c r="N248" s="228" t="s">
        <v>42</v>
      </c>
      <c r="O248" s="91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1" t="s">
        <v>162</v>
      </c>
      <c r="AT248" s="231" t="s">
        <v>158</v>
      </c>
      <c r="AU248" s="231" t="s">
        <v>87</v>
      </c>
      <c r="AY248" s="17" t="s">
        <v>156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7" t="s">
        <v>85</v>
      </c>
      <c r="BK248" s="232">
        <f>ROUND(I248*H248,2)</f>
        <v>0</v>
      </c>
      <c r="BL248" s="17" t="s">
        <v>162</v>
      </c>
      <c r="BM248" s="231" t="s">
        <v>1238</v>
      </c>
    </row>
    <row r="249" s="2" customFormat="1" ht="24.15" customHeight="1">
      <c r="A249" s="38"/>
      <c r="B249" s="39"/>
      <c r="C249" s="219" t="s">
        <v>735</v>
      </c>
      <c r="D249" s="219" t="s">
        <v>158</v>
      </c>
      <c r="E249" s="220" t="s">
        <v>1694</v>
      </c>
      <c r="F249" s="221" t="s">
        <v>1695</v>
      </c>
      <c r="G249" s="222" t="s">
        <v>161</v>
      </c>
      <c r="H249" s="223">
        <v>1</v>
      </c>
      <c r="I249" s="224"/>
      <c r="J249" s="225">
        <f>ROUND(I249*H249,2)</f>
        <v>0</v>
      </c>
      <c r="K249" s="226"/>
      <c r="L249" s="44"/>
      <c r="M249" s="227" t="s">
        <v>1</v>
      </c>
      <c r="N249" s="228" t="s">
        <v>42</v>
      </c>
      <c r="O249" s="91"/>
      <c r="P249" s="229">
        <f>O249*H249</f>
        <v>0</v>
      </c>
      <c r="Q249" s="229">
        <v>0</v>
      </c>
      <c r="R249" s="229">
        <f>Q249*H249</f>
        <v>0</v>
      </c>
      <c r="S249" s="229">
        <v>0</v>
      </c>
      <c r="T249" s="230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1" t="s">
        <v>162</v>
      </c>
      <c r="AT249" s="231" t="s">
        <v>158</v>
      </c>
      <c r="AU249" s="231" t="s">
        <v>87</v>
      </c>
      <c r="AY249" s="17" t="s">
        <v>156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7" t="s">
        <v>85</v>
      </c>
      <c r="BK249" s="232">
        <f>ROUND(I249*H249,2)</f>
        <v>0</v>
      </c>
      <c r="BL249" s="17" t="s">
        <v>162</v>
      </c>
      <c r="BM249" s="231" t="s">
        <v>1248</v>
      </c>
    </row>
    <row r="250" s="2" customFormat="1" ht="24.15" customHeight="1">
      <c r="A250" s="38"/>
      <c r="B250" s="39"/>
      <c r="C250" s="219" t="s">
        <v>740</v>
      </c>
      <c r="D250" s="219" t="s">
        <v>158</v>
      </c>
      <c r="E250" s="220" t="s">
        <v>1696</v>
      </c>
      <c r="F250" s="221" t="s">
        <v>1697</v>
      </c>
      <c r="G250" s="222" t="s">
        <v>161</v>
      </c>
      <c r="H250" s="223">
        <v>40</v>
      </c>
      <c r="I250" s="224"/>
      <c r="J250" s="225">
        <f>ROUND(I250*H250,2)</f>
        <v>0</v>
      </c>
      <c r="K250" s="226"/>
      <c r="L250" s="44"/>
      <c r="M250" s="227" t="s">
        <v>1</v>
      </c>
      <c r="N250" s="228" t="s">
        <v>42</v>
      </c>
      <c r="O250" s="91"/>
      <c r="P250" s="229">
        <f>O250*H250</f>
        <v>0</v>
      </c>
      <c r="Q250" s="229">
        <v>0</v>
      </c>
      <c r="R250" s="229">
        <f>Q250*H250</f>
        <v>0</v>
      </c>
      <c r="S250" s="229">
        <v>0</v>
      </c>
      <c r="T250" s="230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1" t="s">
        <v>162</v>
      </c>
      <c r="AT250" s="231" t="s">
        <v>158</v>
      </c>
      <c r="AU250" s="231" t="s">
        <v>87</v>
      </c>
      <c r="AY250" s="17" t="s">
        <v>156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7" t="s">
        <v>85</v>
      </c>
      <c r="BK250" s="232">
        <f>ROUND(I250*H250,2)</f>
        <v>0</v>
      </c>
      <c r="BL250" s="17" t="s">
        <v>162</v>
      </c>
      <c r="BM250" s="231" t="s">
        <v>1255</v>
      </c>
    </row>
    <row r="251" s="2" customFormat="1" ht="33" customHeight="1">
      <c r="A251" s="38"/>
      <c r="B251" s="39"/>
      <c r="C251" s="219" t="s">
        <v>744</v>
      </c>
      <c r="D251" s="219" t="s">
        <v>158</v>
      </c>
      <c r="E251" s="220" t="s">
        <v>1698</v>
      </c>
      <c r="F251" s="221" t="s">
        <v>1699</v>
      </c>
      <c r="G251" s="222" t="s">
        <v>161</v>
      </c>
      <c r="H251" s="223">
        <v>1</v>
      </c>
      <c r="I251" s="224"/>
      <c r="J251" s="225">
        <f>ROUND(I251*H251,2)</f>
        <v>0</v>
      </c>
      <c r="K251" s="226"/>
      <c r="L251" s="44"/>
      <c r="M251" s="227" t="s">
        <v>1</v>
      </c>
      <c r="N251" s="228" t="s">
        <v>42</v>
      </c>
      <c r="O251" s="91"/>
      <c r="P251" s="229">
        <f>O251*H251</f>
        <v>0</v>
      </c>
      <c r="Q251" s="229">
        <v>0</v>
      </c>
      <c r="R251" s="229">
        <f>Q251*H251</f>
        <v>0</v>
      </c>
      <c r="S251" s="229">
        <v>0</v>
      </c>
      <c r="T251" s="230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1" t="s">
        <v>162</v>
      </c>
      <c r="AT251" s="231" t="s">
        <v>158</v>
      </c>
      <c r="AU251" s="231" t="s">
        <v>87</v>
      </c>
      <c r="AY251" s="17" t="s">
        <v>156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7" t="s">
        <v>85</v>
      </c>
      <c r="BK251" s="232">
        <f>ROUND(I251*H251,2)</f>
        <v>0</v>
      </c>
      <c r="BL251" s="17" t="s">
        <v>162</v>
      </c>
      <c r="BM251" s="231" t="s">
        <v>1261</v>
      </c>
    </row>
    <row r="252" s="12" customFormat="1" ht="22.8" customHeight="1">
      <c r="A252" s="12"/>
      <c r="B252" s="203"/>
      <c r="C252" s="204"/>
      <c r="D252" s="205" t="s">
        <v>76</v>
      </c>
      <c r="E252" s="217" t="s">
        <v>1700</v>
      </c>
      <c r="F252" s="217" t="s">
        <v>1701</v>
      </c>
      <c r="G252" s="204"/>
      <c r="H252" s="204"/>
      <c r="I252" s="207"/>
      <c r="J252" s="218">
        <f>BK252</f>
        <v>0</v>
      </c>
      <c r="K252" s="204"/>
      <c r="L252" s="209"/>
      <c r="M252" s="210"/>
      <c r="N252" s="211"/>
      <c r="O252" s="211"/>
      <c r="P252" s="212">
        <f>SUM(P253:P256)</f>
        <v>0</v>
      </c>
      <c r="Q252" s="211"/>
      <c r="R252" s="212">
        <f>SUM(R253:R256)</f>
        <v>0</v>
      </c>
      <c r="S252" s="211"/>
      <c r="T252" s="213">
        <f>SUM(T253:T256)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14" t="s">
        <v>87</v>
      </c>
      <c r="AT252" s="215" t="s">
        <v>76</v>
      </c>
      <c r="AU252" s="215" t="s">
        <v>85</v>
      </c>
      <c r="AY252" s="214" t="s">
        <v>156</v>
      </c>
      <c r="BK252" s="216">
        <f>SUM(BK253:BK256)</f>
        <v>0</v>
      </c>
    </row>
    <row r="253" s="2" customFormat="1" ht="37.8" customHeight="1">
      <c r="A253" s="38"/>
      <c r="B253" s="39"/>
      <c r="C253" s="255" t="s">
        <v>748</v>
      </c>
      <c r="D253" s="255" t="s">
        <v>332</v>
      </c>
      <c r="E253" s="256" t="s">
        <v>1702</v>
      </c>
      <c r="F253" s="257" t="s">
        <v>1703</v>
      </c>
      <c r="G253" s="258" t="s">
        <v>161</v>
      </c>
      <c r="H253" s="259">
        <v>1</v>
      </c>
      <c r="I253" s="260"/>
      <c r="J253" s="261">
        <f>ROUND(I253*H253,2)</f>
        <v>0</v>
      </c>
      <c r="K253" s="262"/>
      <c r="L253" s="263"/>
      <c r="M253" s="264" t="s">
        <v>1</v>
      </c>
      <c r="N253" s="265" t="s">
        <v>42</v>
      </c>
      <c r="O253" s="91"/>
      <c r="P253" s="229">
        <f>O253*H253</f>
        <v>0</v>
      </c>
      <c r="Q253" s="229">
        <v>0</v>
      </c>
      <c r="R253" s="229">
        <f>Q253*H253</f>
        <v>0</v>
      </c>
      <c r="S253" s="229">
        <v>0</v>
      </c>
      <c r="T253" s="230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1" t="s">
        <v>326</v>
      </c>
      <c r="AT253" s="231" t="s">
        <v>332</v>
      </c>
      <c r="AU253" s="231" t="s">
        <v>87</v>
      </c>
      <c r="AY253" s="17" t="s">
        <v>156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7" t="s">
        <v>85</v>
      </c>
      <c r="BK253" s="232">
        <f>ROUND(I253*H253,2)</f>
        <v>0</v>
      </c>
      <c r="BL253" s="17" t="s">
        <v>250</v>
      </c>
      <c r="BM253" s="231" t="s">
        <v>1267</v>
      </c>
    </row>
    <row r="254" s="2" customFormat="1" ht="16.5" customHeight="1">
      <c r="A254" s="38"/>
      <c r="B254" s="39"/>
      <c r="C254" s="255" t="s">
        <v>752</v>
      </c>
      <c r="D254" s="255" t="s">
        <v>332</v>
      </c>
      <c r="E254" s="256" t="s">
        <v>1704</v>
      </c>
      <c r="F254" s="257" t="s">
        <v>1705</v>
      </c>
      <c r="G254" s="258" t="s">
        <v>161</v>
      </c>
      <c r="H254" s="259">
        <v>1</v>
      </c>
      <c r="I254" s="260"/>
      <c r="J254" s="261">
        <f>ROUND(I254*H254,2)</f>
        <v>0</v>
      </c>
      <c r="K254" s="262"/>
      <c r="L254" s="263"/>
      <c r="M254" s="264" t="s">
        <v>1</v>
      </c>
      <c r="N254" s="265" t="s">
        <v>42</v>
      </c>
      <c r="O254" s="91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1" t="s">
        <v>326</v>
      </c>
      <c r="AT254" s="231" t="s">
        <v>332</v>
      </c>
      <c r="AU254" s="231" t="s">
        <v>87</v>
      </c>
      <c r="AY254" s="17" t="s">
        <v>156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7" t="s">
        <v>85</v>
      </c>
      <c r="BK254" s="232">
        <f>ROUND(I254*H254,2)</f>
        <v>0</v>
      </c>
      <c r="BL254" s="17" t="s">
        <v>250</v>
      </c>
      <c r="BM254" s="231" t="s">
        <v>1274</v>
      </c>
    </row>
    <row r="255" s="2" customFormat="1" ht="24.15" customHeight="1">
      <c r="A255" s="38"/>
      <c r="B255" s="39"/>
      <c r="C255" s="255" t="s">
        <v>756</v>
      </c>
      <c r="D255" s="255" t="s">
        <v>332</v>
      </c>
      <c r="E255" s="256" t="s">
        <v>1706</v>
      </c>
      <c r="F255" s="257" t="s">
        <v>1707</v>
      </c>
      <c r="G255" s="258" t="s">
        <v>161</v>
      </c>
      <c r="H255" s="259">
        <v>1</v>
      </c>
      <c r="I255" s="260"/>
      <c r="J255" s="261">
        <f>ROUND(I255*H255,2)</f>
        <v>0</v>
      </c>
      <c r="K255" s="262"/>
      <c r="L255" s="263"/>
      <c r="M255" s="264" t="s">
        <v>1</v>
      </c>
      <c r="N255" s="265" t="s">
        <v>42</v>
      </c>
      <c r="O255" s="91"/>
      <c r="P255" s="229">
        <f>O255*H255</f>
        <v>0</v>
      </c>
      <c r="Q255" s="229">
        <v>0</v>
      </c>
      <c r="R255" s="229">
        <f>Q255*H255</f>
        <v>0</v>
      </c>
      <c r="S255" s="229">
        <v>0</v>
      </c>
      <c r="T255" s="230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1" t="s">
        <v>326</v>
      </c>
      <c r="AT255" s="231" t="s">
        <v>332</v>
      </c>
      <c r="AU255" s="231" t="s">
        <v>87</v>
      </c>
      <c r="AY255" s="17" t="s">
        <v>156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7" t="s">
        <v>85</v>
      </c>
      <c r="BK255" s="232">
        <f>ROUND(I255*H255,2)</f>
        <v>0</v>
      </c>
      <c r="BL255" s="17" t="s">
        <v>250</v>
      </c>
      <c r="BM255" s="231" t="s">
        <v>1282</v>
      </c>
    </row>
    <row r="256" s="2" customFormat="1" ht="24.15" customHeight="1">
      <c r="A256" s="38"/>
      <c r="B256" s="39"/>
      <c r="C256" s="219" t="s">
        <v>760</v>
      </c>
      <c r="D256" s="219" t="s">
        <v>158</v>
      </c>
      <c r="E256" s="220" t="s">
        <v>1708</v>
      </c>
      <c r="F256" s="221" t="s">
        <v>1709</v>
      </c>
      <c r="G256" s="222" t="s">
        <v>1710</v>
      </c>
      <c r="H256" s="223">
        <v>1</v>
      </c>
      <c r="I256" s="224"/>
      <c r="J256" s="225">
        <f>ROUND(I256*H256,2)</f>
        <v>0</v>
      </c>
      <c r="K256" s="226"/>
      <c r="L256" s="44"/>
      <c r="M256" s="227" t="s">
        <v>1</v>
      </c>
      <c r="N256" s="228" t="s">
        <v>42</v>
      </c>
      <c r="O256" s="91"/>
      <c r="P256" s="229">
        <f>O256*H256</f>
        <v>0</v>
      </c>
      <c r="Q256" s="229">
        <v>0</v>
      </c>
      <c r="R256" s="229">
        <f>Q256*H256</f>
        <v>0</v>
      </c>
      <c r="S256" s="229">
        <v>0</v>
      </c>
      <c r="T256" s="230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1" t="s">
        <v>250</v>
      </c>
      <c r="AT256" s="231" t="s">
        <v>158</v>
      </c>
      <c r="AU256" s="231" t="s">
        <v>87</v>
      </c>
      <c r="AY256" s="17" t="s">
        <v>156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7" t="s">
        <v>85</v>
      </c>
      <c r="BK256" s="232">
        <f>ROUND(I256*H256,2)</f>
        <v>0</v>
      </c>
      <c r="BL256" s="17" t="s">
        <v>250</v>
      </c>
      <c r="BM256" s="231" t="s">
        <v>1290</v>
      </c>
    </row>
    <row r="257" s="12" customFormat="1" ht="22.8" customHeight="1">
      <c r="A257" s="12"/>
      <c r="B257" s="203"/>
      <c r="C257" s="204"/>
      <c r="D257" s="205" t="s">
        <v>76</v>
      </c>
      <c r="E257" s="217" t="s">
        <v>1711</v>
      </c>
      <c r="F257" s="217" t="s">
        <v>1712</v>
      </c>
      <c r="G257" s="204"/>
      <c r="H257" s="204"/>
      <c r="I257" s="207"/>
      <c r="J257" s="218">
        <f>BK257</f>
        <v>0</v>
      </c>
      <c r="K257" s="204"/>
      <c r="L257" s="209"/>
      <c r="M257" s="210"/>
      <c r="N257" s="211"/>
      <c r="O257" s="211"/>
      <c r="P257" s="212">
        <f>SUM(P258:P259)</f>
        <v>0</v>
      </c>
      <c r="Q257" s="211"/>
      <c r="R257" s="212">
        <f>SUM(R258:R259)</f>
        <v>0</v>
      </c>
      <c r="S257" s="211"/>
      <c r="T257" s="213">
        <f>SUM(T258:T259)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4" t="s">
        <v>87</v>
      </c>
      <c r="AT257" s="215" t="s">
        <v>76</v>
      </c>
      <c r="AU257" s="215" t="s">
        <v>85</v>
      </c>
      <c r="AY257" s="214" t="s">
        <v>156</v>
      </c>
      <c r="BK257" s="216">
        <f>SUM(BK258:BK259)</f>
        <v>0</v>
      </c>
    </row>
    <row r="258" s="2" customFormat="1" ht="33" customHeight="1">
      <c r="A258" s="38"/>
      <c r="B258" s="39"/>
      <c r="C258" s="219" t="s">
        <v>764</v>
      </c>
      <c r="D258" s="219" t="s">
        <v>158</v>
      </c>
      <c r="E258" s="220" t="s">
        <v>1713</v>
      </c>
      <c r="F258" s="221" t="s">
        <v>1714</v>
      </c>
      <c r="G258" s="222" t="s">
        <v>161</v>
      </c>
      <c r="H258" s="223">
        <v>3</v>
      </c>
      <c r="I258" s="224"/>
      <c r="J258" s="225">
        <f>ROUND(I258*H258,2)</f>
        <v>0</v>
      </c>
      <c r="K258" s="226"/>
      <c r="L258" s="44"/>
      <c r="M258" s="227" t="s">
        <v>1</v>
      </c>
      <c r="N258" s="228" t="s">
        <v>42</v>
      </c>
      <c r="O258" s="91"/>
      <c r="P258" s="229">
        <f>O258*H258</f>
        <v>0</v>
      </c>
      <c r="Q258" s="229">
        <v>0</v>
      </c>
      <c r="R258" s="229">
        <f>Q258*H258</f>
        <v>0</v>
      </c>
      <c r="S258" s="229">
        <v>0</v>
      </c>
      <c r="T258" s="230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1" t="s">
        <v>250</v>
      </c>
      <c r="AT258" s="231" t="s">
        <v>158</v>
      </c>
      <c r="AU258" s="231" t="s">
        <v>87</v>
      </c>
      <c r="AY258" s="17" t="s">
        <v>156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7" t="s">
        <v>85</v>
      </c>
      <c r="BK258" s="232">
        <f>ROUND(I258*H258,2)</f>
        <v>0</v>
      </c>
      <c r="BL258" s="17" t="s">
        <v>250</v>
      </c>
      <c r="BM258" s="231" t="s">
        <v>1298</v>
      </c>
    </row>
    <row r="259" s="2" customFormat="1" ht="33" customHeight="1">
      <c r="A259" s="38"/>
      <c r="B259" s="39"/>
      <c r="C259" s="219" t="s">
        <v>768</v>
      </c>
      <c r="D259" s="219" t="s">
        <v>158</v>
      </c>
      <c r="E259" s="220" t="s">
        <v>1715</v>
      </c>
      <c r="F259" s="221" t="s">
        <v>1716</v>
      </c>
      <c r="G259" s="222" t="s">
        <v>161</v>
      </c>
      <c r="H259" s="223">
        <v>2</v>
      </c>
      <c r="I259" s="224"/>
      <c r="J259" s="225">
        <f>ROUND(I259*H259,2)</f>
        <v>0</v>
      </c>
      <c r="K259" s="226"/>
      <c r="L259" s="44"/>
      <c r="M259" s="227" t="s">
        <v>1</v>
      </c>
      <c r="N259" s="228" t="s">
        <v>42</v>
      </c>
      <c r="O259" s="91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31" t="s">
        <v>250</v>
      </c>
      <c r="AT259" s="231" t="s">
        <v>158</v>
      </c>
      <c r="AU259" s="231" t="s">
        <v>87</v>
      </c>
      <c r="AY259" s="17" t="s">
        <v>156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7" t="s">
        <v>85</v>
      </c>
      <c r="BK259" s="232">
        <f>ROUND(I259*H259,2)</f>
        <v>0</v>
      </c>
      <c r="BL259" s="17" t="s">
        <v>250</v>
      </c>
      <c r="BM259" s="231" t="s">
        <v>1309</v>
      </c>
    </row>
    <row r="260" s="12" customFormat="1" ht="25.92" customHeight="1">
      <c r="A260" s="12"/>
      <c r="B260" s="203"/>
      <c r="C260" s="204"/>
      <c r="D260" s="205" t="s">
        <v>76</v>
      </c>
      <c r="E260" s="206" t="s">
        <v>1717</v>
      </c>
      <c r="F260" s="206" t="s">
        <v>1718</v>
      </c>
      <c r="G260" s="204"/>
      <c r="H260" s="204"/>
      <c r="I260" s="207"/>
      <c r="J260" s="208">
        <f>BK260</f>
        <v>0</v>
      </c>
      <c r="K260" s="204"/>
      <c r="L260" s="209"/>
      <c r="M260" s="210"/>
      <c r="N260" s="211"/>
      <c r="O260" s="211"/>
      <c r="P260" s="212">
        <f>SUM(P261:P266)</f>
        <v>0</v>
      </c>
      <c r="Q260" s="211"/>
      <c r="R260" s="212">
        <f>SUM(R261:R266)</f>
        <v>0</v>
      </c>
      <c r="S260" s="211"/>
      <c r="T260" s="213">
        <f>SUM(T261:T266)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4" t="s">
        <v>162</v>
      </c>
      <c r="AT260" s="215" t="s">
        <v>76</v>
      </c>
      <c r="AU260" s="215" t="s">
        <v>77</v>
      </c>
      <c r="AY260" s="214" t="s">
        <v>156</v>
      </c>
      <c r="BK260" s="216">
        <f>SUM(BK261:BK266)</f>
        <v>0</v>
      </c>
    </row>
    <row r="261" s="2" customFormat="1" ht="16.5" customHeight="1">
      <c r="A261" s="38"/>
      <c r="B261" s="39"/>
      <c r="C261" s="219" t="s">
        <v>772</v>
      </c>
      <c r="D261" s="219" t="s">
        <v>158</v>
      </c>
      <c r="E261" s="220" t="s">
        <v>1719</v>
      </c>
      <c r="F261" s="221" t="s">
        <v>1720</v>
      </c>
      <c r="G261" s="222" t="s">
        <v>1721</v>
      </c>
      <c r="H261" s="223">
        <v>36</v>
      </c>
      <c r="I261" s="224"/>
      <c r="J261" s="225">
        <f>ROUND(I261*H261,2)</f>
        <v>0</v>
      </c>
      <c r="K261" s="226"/>
      <c r="L261" s="44"/>
      <c r="M261" s="227" t="s">
        <v>1</v>
      </c>
      <c r="N261" s="228" t="s">
        <v>42</v>
      </c>
      <c r="O261" s="91"/>
      <c r="P261" s="229">
        <f>O261*H261</f>
        <v>0</v>
      </c>
      <c r="Q261" s="229">
        <v>0</v>
      </c>
      <c r="R261" s="229">
        <f>Q261*H261</f>
        <v>0</v>
      </c>
      <c r="S261" s="229">
        <v>0</v>
      </c>
      <c r="T261" s="230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1" t="s">
        <v>1722</v>
      </c>
      <c r="AT261" s="231" t="s">
        <v>158</v>
      </c>
      <c r="AU261" s="231" t="s">
        <v>85</v>
      </c>
      <c r="AY261" s="17" t="s">
        <v>156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7" t="s">
        <v>85</v>
      </c>
      <c r="BK261" s="232">
        <f>ROUND(I261*H261,2)</f>
        <v>0</v>
      </c>
      <c r="BL261" s="17" t="s">
        <v>1722</v>
      </c>
      <c r="BM261" s="231" t="s">
        <v>14</v>
      </c>
    </row>
    <row r="262" s="2" customFormat="1" ht="16.5" customHeight="1">
      <c r="A262" s="38"/>
      <c r="B262" s="39"/>
      <c r="C262" s="219" t="s">
        <v>776</v>
      </c>
      <c r="D262" s="219" t="s">
        <v>158</v>
      </c>
      <c r="E262" s="220" t="s">
        <v>1723</v>
      </c>
      <c r="F262" s="221" t="s">
        <v>1724</v>
      </c>
      <c r="G262" s="222" t="s">
        <v>1721</v>
      </c>
      <c r="H262" s="223">
        <v>8</v>
      </c>
      <c r="I262" s="224"/>
      <c r="J262" s="225">
        <f>ROUND(I262*H262,2)</f>
        <v>0</v>
      </c>
      <c r="K262" s="226"/>
      <c r="L262" s="44"/>
      <c r="M262" s="227" t="s">
        <v>1</v>
      </c>
      <c r="N262" s="228" t="s">
        <v>42</v>
      </c>
      <c r="O262" s="91"/>
      <c r="P262" s="229">
        <f>O262*H262</f>
        <v>0</v>
      </c>
      <c r="Q262" s="229">
        <v>0</v>
      </c>
      <c r="R262" s="229">
        <f>Q262*H262</f>
        <v>0</v>
      </c>
      <c r="S262" s="229">
        <v>0</v>
      </c>
      <c r="T262" s="230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31" t="s">
        <v>1722</v>
      </c>
      <c r="AT262" s="231" t="s">
        <v>158</v>
      </c>
      <c r="AU262" s="231" t="s">
        <v>85</v>
      </c>
      <c r="AY262" s="17" t="s">
        <v>156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7" t="s">
        <v>85</v>
      </c>
      <c r="BK262" s="232">
        <f>ROUND(I262*H262,2)</f>
        <v>0</v>
      </c>
      <c r="BL262" s="17" t="s">
        <v>1722</v>
      </c>
      <c r="BM262" s="231" t="s">
        <v>1325</v>
      </c>
    </row>
    <row r="263" s="2" customFormat="1" ht="16.5" customHeight="1">
      <c r="A263" s="38"/>
      <c r="B263" s="39"/>
      <c r="C263" s="219" t="s">
        <v>780</v>
      </c>
      <c r="D263" s="219" t="s">
        <v>158</v>
      </c>
      <c r="E263" s="220" t="s">
        <v>1725</v>
      </c>
      <c r="F263" s="221" t="s">
        <v>1726</v>
      </c>
      <c r="G263" s="222" t="s">
        <v>1721</v>
      </c>
      <c r="H263" s="223">
        <v>4</v>
      </c>
      <c r="I263" s="224"/>
      <c r="J263" s="225">
        <f>ROUND(I263*H263,2)</f>
        <v>0</v>
      </c>
      <c r="K263" s="226"/>
      <c r="L263" s="44"/>
      <c r="M263" s="227" t="s">
        <v>1</v>
      </c>
      <c r="N263" s="228" t="s">
        <v>42</v>
      </c>
      <c r="O263" s="91"/>
      <c r="P263" s="229">
        <f>O263*H263</f>
        <v>0</v>
      </c>
      <c r="Q263" s="229">
        <v>0</v>
      </c>
      <c r="R263" s="229">
        <f>Q263*H263</f>
        <v>0</v>
      </c>
      <c r="S263" s="229">
        <v>0</v>
      </c>
      <c r="T263" s="230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31" t="s">
        <v>1722</v>
      </c>
      <c r="AT263" s="231" t="s">
        <v>158</v>
      </c>
      <c r="AU263" s="231" t="s">
        <v>85</v>
      </c>
      <c r="AY263" s="17" t="s">
        <v>156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7" t="s">
        <v>85</v>
      </c>
      <c r="BK263" s="232">
        <f>ROUND(I263*H263,2)</f>
        <v>0</v>
      </c>
      <c r="BL263" s="17" t="s">
        <v>1722</v>
      </c>
      <c r="BM263" s="231" t="s">
        <v>1336</v>
      </c>
    </row>
    <row r="264" s="2" customFormat="1" ht="16.5" customHeight="1">
      <c r="A264" s="38"/>
      <c r="B264" s="39"/>
      <c r="C264" s="219" t="s">
        <v>784</v>
      </c>
      <c r="D264" s="219" t="s">
        <v>158</v>
      </c>
      <c r="E264" s="220" t="s">
        <v>1727</v>
      </c>
      <c r="F264" s="221" t="s">
        <v>1728</v>
      </c>
      <c r="G264" s="222" t="s">
        <v>1721</v>
      </c>
      <c r="H264" s="223">
        <v>16</v>
      </c>
      <c r="I264" s="224"/>
      <c r="J264" s="225">
        <f>ROUND(I264*H264,2)</f>
        <v>0</v>
      </c>
      <c r="K264" s="226"/>
      <c r="L264" s="44"/>
      <c r="M264" s="227" t="s">
        <v>1</v>
      </c>
      <c r="N264" s="228" t="s">
        <v>42</v>
      </c>
      <c r="O264" s="91"/>
      <c r="P264" s="229">
        <f>O264*H264</f>
        <v>0</v>
      </c>
      <c r="Q264" s="229">
        <v>0</v>
      </c>
      <c r="R264" s="229">
        <f>Q264*H264</f>
        <v>0</v>
      </c>
      <c r="S264" s="229">
        <v>0</v>
      </c>
      <c r="T264" s="230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1" t="s">
        <v>1722</v>
      </c>
      <c r="AT264" s="231" t="s">
        <v>158</v>
      </c>
      <c r="AU264" s="231" t="s">
        <v>85</v>
      </c>
      <c r="AY264" s="17" t="s">
        <v>156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7" t="s">
        <v>85</v>
      </c>
      <c r="BK264" s="232">
        <f>ROUND(I264*H264,2)</f>
        <v>0</v>
      </c>
      <c r="BL264" s="17" t="s">
        <v>1722</v>
      </c>
      <c r="BM264" s="231" t="s">
        <v>1345</v>
      </c>
    </row>
    <row r="265" s="2" customFormat="1" ht="24.15" customHeight="1">
      <c r="A265" s="38"/>
      <c r="B265" s="39"/>
      <c r="C265" s="219" t="s">
        <v>788</v>
      </c>
      <c r="D265" s="219" t="s">
        <v>158</v>
      </c>
      <c r="E265" s="220" t="s">
        <v>1729</v>
      </c>
      <c r="F265" s="221" t="s">
        <v>1730</v>
      </c>
      <c r="G265" s="222" t="s">
        <v>1721</v>
      </c>
      <c r="H265" s="223">
        <v>4</v>
      </c>
      <c r="I265" s="224"/>
      <c r="J265" s="225">
        <f>ROUND(I265*H265,2)</f>
        <v>0</v>
      </c>
      <c r="K265" s="226"/>
      <c r="L265" s="44"/>
      <c r="M265" s="227" t="s">
        <v>1</v>
      </c>
      <c r="N265" s="228" t="s">
        <v>42</v>
      </c>
      <c r="O265" s="91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31" t="s">
        <v>1722</v>
      </c>
      <c r="AT265" s="231" t="s">
        <v>158</v>
      </c>
      <c r="AU265" s="231" t="s">
        <v>85</v>
      </c>
      <c r="AY265" s="17" t="s">
        <v>156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7" t="s">
        <v>85</v>
      </c>
      <c r="BK265" s="232">
        <f>ROUND(I265*H265,2)</f>
        <v>0</v>
      </c>
      <c r="BL265" s="17" t="s">
        <v>1722</v>
      </c>
      <c r="BM265" s="231" t="s">
        <v>1355</v>
      </c>
    </row>
    <row r="266" s="2" customFormat="1" ht="21.75" customHeight="1">
      <c r="A266" s="38"/>
      <c r="B266" s="39"/>
      <c r="C266" s="219" t="s">
        <v>792</v>
      </c>
      <c r="D266" s="219" t="s">
        <v>158</v>
      </c>
      <c r="E266" s="220" t="s">
        <v>1731</v>
      </c>
      <c r="F266" s="221" t="s">
        <v>1732</v>
      </c>
      <c r="G266" s="222" t="s">
        <v>1721</v>
      </c>
      <c r="H266" s="223">
        <v>16</v>
      </c>
      <c r="I266" s="224"/>
      <c r="J266" s="225">
        <f>ROUND(I266*H266,2)</f>
        <v>0</v>
      </c>
      <c r="K266" s="226"/>
      <c r="L266" s="44"/>
      <c r="M266" s="227" t="s">
        <v>1</v>
      </c>
      <c r="N266" s="228" t="s">
        <v>42</v>
      </c>
      <c r="O266" s="91"/>
      <c r="P266" s="229">
        <f>O266*H266</f>
        <v>0</v>
      </c>
      <c r="Q266" s="229">
        <v>0</v>
      </c>
      <c r="R266" s="229">
        <f>Q266*H266</f>
        <v>0</v>
      </c>
      <c r="S266" s="229">
        <v>0</v>
      </c>
      <c r="T266" s="230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1" t="s">
        <v>1722</v>
      </c>
      <c r="AT266" s="231" t="s">
        <v>158</v>
      </c>
      <c r="AU266" s="231" t="s">
        <v>85</v>
      </c>
      <c r="AY266" s="17" t="s">
        <v>156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7" t="s">
        <v>85</v>
      </c>
      <c r="BK266" s="232">
        <f>ROUND(I266*H266,2)</f>
        <v>0</v>
      </c>
      <c r="BL266" s="17" t="s">
        <v>1722</v>
      </c>
      <c r="BM266" s="231" t="s">
        <v>1363</v>
      </c>
    </row>
    <row r="267" s="12" customFormat="1" ht="25.92" customHeight="1">
      <c r="A267" s="12"/>
      <c r="B267" s="203"/>
      <c r="C267" s="204"/>
      <c r="D267" s="205" t="s">
        <v>76</v>
      </c>
      <c r="E267" s="206" t="s">
        <v>1733</v>
      </c>
      <c r="F267" s="206" t="s">
        <v>1734</v>
      </c>
      <c r="G267" s="204"/>
      <c r="H267" s="204"/>
      <c r="I267" s="207"/>
      <c r="J267" s="208">
        <f>BK267</f>
        <v>0</v>
      </c>
      <c r="K267" s="204"/>
      <c r="L267" s="209"/>
      <c r="M267" s="210"/>
      <c r="N267" s="211"/>
      <c r="O267" s="211"/>
      <c r="P267" s="212">
        <f>SUM(P268:P270)</f>
        <v>0</v>
      </c>
      <c r="Q267" s="211"/>
      <c r="R267" s="212">
        <f>SUM(R268:R270)</f>
        <v>0</v>
      </c>
      <c r="S267" s="211"/>
      <c r="T267" s="213">
        <f>SUM(T268:T270)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4" t="s">
        <v>85</v>
      </c>
      <c r="AT267" s="215" t="s">
        <v>76</v>
      </c>
      <c r="AU267" s="215" t="s">
        <v>77</v>
      </c>
      <c r="AY267" s="214" t="s">
        <v>156</v>
      </c>
      <c r="BK267" s="216">
        <f>SUM(BK268:BK270)</f>
        <v>0</v>
      </c>
    </row>
    <row r="268" s="2" customFormat="1" ht="21.75" customHeight="1">
      <c r="A268" s="38"/>
      <c r="B268" s="39"/>
      <c r="C268" s="219" t="s">
        <v>798</v>
      </c>
      <c r="D268" s="219" t="s">
        <v>158</v>
      </c>
      <c r="E268" s="220" t="s">
        <v>1735</v>
      </c>
      <c r="F268" s="221" t="s">
        <v>1736</v>
      </c>
      <c r="G268" s="222" t="s">
        <v>1737</v>
      </c>
      <c r="H268" s="223">
        <v>24</v>
      </c>
      <c r="I268" s="224"/>
      <c r="J268" s="225">
        <f>ROUND(I268*H268,2)</f>
        <v>0</v>
      </c>
      <c r="K268" s="226"/>
      <c r="L268" s="44"/>
      <c r="M268" s="227" t="s">
        <v>1</v>
      </c>
      <c r="N268" s="228" t="s">
        <v>42</v>
      </c>
      <c r="O268" s="91"/>
      <c r="P268" s="229">
        <f>O268*H268</f>
        <v>0</v>
      </c>
      <c r="Q268" s="229">
        <v>0</v>
      </c>
      <c r="R268" s="229">
        <f>Q268*H268</f>
        <v>0</v>
      </c>
      <c r="S268" s="229">
        <v>0</v>
      </c>
      <c r="T268" s="230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1" t="s">
        <v>162</v>
      </c>
      <c r="AT268" s="231" t="s">
        <v>158</v>
      </c>
      <c r="AU268" s="231" t="s">
        <v>85</v>
      </c>
      <c r="AY268" s="17" t="s">
        <v>156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7" t="s">
        <v>85</v>
      </c>
      <c r="BK268" s="232">
        <f>ROUND(I268*H268,2)</f>
        <v>0</v>
      </c>
      <c r="BL268" s="17" t="s">
        <v>162</v>
      </c>
      <c r="BM268" s="231" t="s">
        <v>1371</v>
      </c>
    </row>
    <row r="269" s="2" customFormat="1" ht="37.8" customHeight="1">
      <c r="A269" s="38"/>
      <c r="B269" s="39"/>
      <c r="C269" s="219" t="s">
        <v>806</v>
      </c>
      <c r="D269" s="219" t="s">
        <v>158</v>
      </c>
      <c r="E269" s="220" t="s">
        <v>1738</v>
      </c>
      <c r="F269" s="221" t="s">
        <v>1739</v>
      </c>
      <c r="G269" s="222" t="s">
        <v>161</v>
      </c>
      <c r="H269" s="223">
        <v>1</v>
      </c>
      <c r="I269" s="224"/>
      <c r="J269" s="225">
        <f>ROUND(I269*H269,2)</f>
        <v>0</v>
      </c>
      <c r="K269" s="226"/>
      <c r="L269" s="44"/>
      <c r="M269" s="227" t="s">
        <v>1</v>
      </c>
      <c r="N269" s="228" t="s">
        <v>42</v>
      </c>
      <c r="O269" s="91"/>
      <c r="P269" s="229">
        <f>O269*H269</f>
        <v>0</v>
      </c>
      <c r="Q269" s="229">
        <v>0</v>
      </c>
      <c r="R269" s="229">
        <f>Q269*H269</f>
        <v>0</v>
      </c>
      <c r="S269" s="229">
        <v>0</v>
      </c>
      <c r="T269" s="230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1" t="s">
        <v>162</v>
      </c>
      <c r="AT269" s="231" t="s">
        <v>158</v>
      </c>
      <c r="AU269" s="231" t="s">
        <v>85</v>
      </c>
      <c r="AY269" s="17" t="s">
        <v>156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7" t="s">
        <v>85</v>
      </c>
      <c r="BK269" s="232">
        <f>ROUND(I269*H269,2)</f>
        <v>0</v>
      </c>
      <c r="BL269" s="17" t="s">
        <v>162</v>
      </c>
      <c r="BM269" s="231" t="s">
        <v>1381</v>
      </c>
    </row>
    <row r="270" s="2" customFormat="1" ht="37.8" customHeight="1">
      <c r="A270" s="38"/>
      <c r="B270" s="39"/>
      <c r="C270" s="219" t="s">
        <v>810</v>
      </c>
      <c r="D270" s="219" t="s">
        <v>158</v>
      </c>
      <c r="E270" s="220" t="s">
        <v>1740</v>
      </c>
      <c r="F270" s="221" t="s">
        <v>1741</v>
      </c>
      <c r="G270" s="222" t="s">
        <v>161</v>
      </c>
      <c r="H270" s="223">
        <v>1</v>
      </c>
      <c r="I270" s="224"/>
      <c r="J270" s="225">
        <f>ROUND(I270*H270,2)</f>
        <v>0</v>
      </c>
      <c r="K270" s="226"/>
      <c r="L270" s="44"/>
      <c r="M270" s="280" t="s">
        <v>1</v>
      </c>
      <c r="N270" s="281" t="s">
        <v>42</v>
      </c>
      <c r="O270" s="282"/>
      <c r="P270" s="283">
        <f>O270*H270</f>
        <v>0</v>
      </c>
      <c r="Q270" s="283">
        <v>0</v>
      </c>
      <c r="R270" s="283">
        <f>Q270*H270</f>
        <v>0</v>
      </c>
      <c r="S270" s="283">
        <v>0</v>
      </c>
      <c r="T270" s="284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1" t="s">
        <v>162</v>
      </c>
      <c r="AT270" s="231" t="s">
        <v>158</v>
      </c>
      <c r="AU270" s="231" t="s">
        <v>85</v>
      </c>
      <c r="AY270" s="17" t="s">
        <v>156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7" t="s">
        <v>85</v>
      </c>
      <c r="BK270" s="232">
        <f>ROUND(I270*H270,2)</f>
        <v>0</v>
      </c>
      <c r="BL270" s="17" t="s">
        <v>162</v>
      </c>
      <c r="BM270" s="231" t="s">
        <v>1390</v>
      </c>
    </row>
    <row r="271" s="2" customFormat="1" ht="6.96" customHeight="1">
      <c r="A271" s="38"/>
      <c r="B271" s="66"/>
      <c r="C271" s="67"/>
      <c r="D271" s="67"/>
      <c r="E271" s="67"/>
      <c r="F271" s="67"/>
      <c r="G271" s="67"/>
      <c r="H271" s="67"/>
      <c r="I271" s="67"/>
      <c r="J271" s="67"/>
      <c r="K271" s="67"/>
      <c r="L271" s="44"/>
      <c r="M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</row>
  </sheetData>
  <sheetProtection sheet="1" autoFilter="0" formatColumns="0" formatRows="0" objects="1" scenarios="1" spinCount="100000" saltValue="t98z5lSrUj3+IVU5+kvQZ5QuRGS12Jjbu3YxbflHVFZ1eFhtcA78dCNCItX2Frrge5VthJZTtF6rG0+own3FUQ==" hashValue="iX5l1udgmIrnCrFSla+4V+ydPA7+CPq+UMEq5Sz1VtegzPll24GHXancxCyCIXTE8qhgKOv9FEYUc3MqMAshhw==" algorithmName="SHA-512" password="CC35"/>
  <autoFilter ref="C128:K270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1742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1743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tr">
        <f>IF('Rekapitulace stavby'!E11="","",'Rekapitulace stavby'!E11)</f>
        <v>Obec Tuklaty</v>
      </c>
      <c r="F15" s="38"/>
      <c r="G15" s="38"/>
      <c r="H15" s="38"/>
      <c r="I15" s="140" t="s">
        <v>28</v>
      </c>
      <c r="J15" s="143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tr">
        <f>IF('Rekapitulace stavby'!AN16="","",'Rekapitulace stavby'!AN16)</f>
        <v>06553044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>INGARA s.r.o.</v>
      </c>
      <c r="F21" s="38"/>
      <c r="G21" s="38"/>
      <c r="H21" s="38"/>
      <c r="I21" s="140" t="s">
        <v>28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1744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ROUND((SUM(BE118:BE144)),  2)</f>
        <v>0</v>
      </c>
      <c r="G33" s="38"/>
      <c r="H33" s="38"/>
      <c r="I33" s="155">
        <v>0.20999999999999999</v>
      </c>
      <c r="J33" s="154">
        <f>ROUND(((SUM(BE118:BE144))*I33),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ROUND((SUM(BF118:BF144)),  2)</f>
        <v>0</v>
      </c>
      <c r="G34" s="38"/>
      <c r="H34" s="38"/>
      <c r="I34" s="155">
        <v>0.12</v>
      </c>
      <c r="J34" s="154">
        <f>ROUND(((SUM(BF118:BF144))*I34),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ROUND((SUM(BG118:BG144)),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ROUND((SUM(BH118:BH144)),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ROUND((SUM(BI118:BI144)),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D1.4.c - Vzduchotechnika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>ZŠ Tuklaty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Ing. Jiří Rýdl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1745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9"/>
      <c r="C98" s="180"/>
      <c r="D98" s="181" t="s">
        <v>1746</v>
      </c>
      <c r="E98" s="182"/>
      <c r="F98" s="182"/>
      <c r="G98" s="182"/>
      <c r="H98" s="182"/>
      <c r="I98" s="182"/>
      <c r="J98" s="183">
        <f>J137</f>
        <v>0</v>
      </c>
      <c r="K98" s="180"/>
      <c r="L98" s="18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141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4" t="str">
        <f>E7</f>
        <v>Základní škola Tuklaty – Přístavba tělocvičny a učeben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107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D1.4.c - Vzduchotechnika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21</v>
      </c>
      <c r="D112" s="40"/>
      <c r="E112" s="40"/>
      <c r="F112" s="27" t="str">
        <f>F12</f>
        <v>ZŠ Tuklaty</v>
      </c>
      <c r="G112" s="40"/>
      <c r="H112" s="40"/>
      <c r="I112" s="32" t="s">
        <v>23</v>
      </c>
      <c r="J112" s="79" t="str">
        <f>IF(J12="","",J12)</f>
        <v>23. 2. 2024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25</v>
      </c>
      <c r="D114" s="40"/>
      <c r="E114" s="40"/>
      <c r="F114" s="27" t="str">
        <f>E15</f>
        <v>Obec Tuklaty</v>
      </c>
      <c r="G114" s="40"/>
      <c r="H114" s="40"/>
      <c r="I114" s="32" t="s">
        <v>31</v>
      </c>
      <c r="J114" s="36" t="str">
        <f>E21</f>
        <v>INGARA s.r.o.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29</v>
      </c>
      <c r="D115" s="40"/>
      <c r="E115" s="40"/>
      <c r="F115" s="27" t="str">
        <f>IF(E18="","",E18)</f>
        <v>Vyplň údaj</v>
      </c>
      <c r="G115" s="40"/>
      <c r="H115" s="40"/>
      <c r="I115" s="32" t="s">
        <v>35</v>
      </c>
      <c r="J115" s="36" t="str">
        <f>E24</f>
        <v>Ing. Jiří Rýdl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142</v>
      </c>
      <c r="D117" s="194" t="s">
        <v>62</v>
      </c>
      <c r="E117" s="194" t="s">
        <v>58</v>
      </c>
      <c r="F117" s="194" t="s">
        <v>59</v>
      </c>
      <c r="G117" s="194" t="s">
        <v>143</v>
      </c>
      <c r="H117" s="194" t="s">
        <v>144</v>
      </c>
      <c r="I117" s="194" t="s">
        <v>145</v>
      </c>
      <c r="J117" s="195" t="s">
        <v>112</v>
      </c>
      <c r="K117" s="196" t="s">
        <v>146</v>
      </c>
      <c r="L117" s="197"/>
      <c r="M117" s="100" t="s">
        <v>1</v>
      </c>
      <c r="N117" s="101" t="s">
        <v>41</v>
      </c>
      <c r="O117" s="101" t="s">
        <v>147</v>
      </c>
      <c r="P117" s="101" t="s">
        <v>148</v>
      </c>
      <c r="Q117" s="101" t="s">
        <v>149</v>
      </c>
      <c r="R117" s="101" t="s">
        <v>150</v>
      </c>
      <c r="S117" s="101" t="s">
        <v>151</v>
      </c>
      <c r="T117" s="102" t="s">
        <v>152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153</v>
      </c>
      <c r="D118" s="40"/>
      <c r="E118" s="40"/>
      <c r="F118" s="40"/>
      <c r="G118" s="40"/>
      <c r="H118" s="40"/>
      <c r="I118" s="40"/>
      <c r="J118" s="198">
        <f>BK118</f>
        <v>0</v>
      </c>
      <c r="K118" s="40"/>
      <c r="L118" s="44"/>
      <c r="M118" s="103"/>
      <c r="N118" s="199"/>
      <c r="O118" s="104"/>
      <c r="P118" s="200">
        <f>P119+P137</f>
        <v>0</v>
      </c>
      <c r="Q118" s="104"/>
      <c r="R118" s="200">
        <f>R119+R137</f>
        <v>0</v>
      </c>
      <c r="S118" s="104"/>
      <c r="T118" s="201">
        <f>T119+T137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76</v>
      </c>
      <c r="AU118" s="17" t="s">
        <v>114</v>
      </c>
      <c r="BK118" s="202">
        <f>BK119+BK137</f>
        <v>0</v>
      </c>
    </row>
    <row r="119" s="12" customFormat="1" ht="25.92" customHeight="1">
      <c r="A119" s="12"/>
      <c r="B119" s="203"/>
      <c r="C119" s="204"/>
      <c r="D119" s="205" t="s">
        <v>76</v>
      </c>
      <c r="E119" s="206" t="s">
        <v>1747</v>
      </c>
      <c r="F119" s="206" t="s">
        <v>1</v>
      </c>
      <c r="G119" s="204"/>
      <c r="H119" s="204"/>
      <c r="I119" s="207"/>
      <c r="J119" s="208">
        <f>BK119</f>
        <v>0</v>
      </c>
      <c r="K119" s="204"/>
      <c r="L119" s="209"/>
      <c r="M119" s="210"/>
      <c r="N119" s="211"/>
      <c r="O119" s="211"/>
      <c r="P119" s="212">
        <f>SUM(P120:P136)</f>
        <v>0</v>
      </c>
      <c r="Q119" s="211"/>
      <c r="R119" s="212">
        <f>SUM(R120:R136)</f>
        <v>0</v>
      </c>
      <c r="S119" s="211"/>
      <c r="T119" s="213">
        <f>SUM(T120:T136)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4" t="s">
        <v>85</v>
      </c>
      <c r="AT119" s="215" t="s">
        <v>76</v>
      </c>
      <c r="AU119" s="215" t="s">
        <v>77</v>
      </c>
      <c r="AY119" s="214" t="s">
        <v>156</v>
      </c>
      <c r="BK119" s="216">
        <f>SUM(BK120:BK136)</f>
        <v>0</v>
      </c>
    </row>
    <row r="120" s="2" customFormat="1" ht="257.25" customHeight="1">
      <c r="A120" s="38"/>
      <c r="B120" s="39"/>
      <c r="C120" s="219" t="s">
        <v>85</v>
      </c>
      <c r="D120" s="219" t="s">
        <v>158</v>
      </c>
      <c r="E120" s="220" t="s">
        <v>1748</v>
      </c>
      <c r="F120" s="221" t="s">
        <v>1749</v>
      </c>
      <c r="G120" s="222" t="s">
        <v>738</v>
      </c>
      <c r="H120" s="223">
        <v>1</v>
      </c>
      <c r="I120" s="224"/>
      <c r="J120" s="225">
        <f>ROUND(I120*H120,2)</f>
        <v>0</v>
      </c>
      <c r="K120" s="226"/>
      <c r="L120" s="44"/>
      <c r="M120" s="227" t="s">
        <v>1</v>
      </c>
      <c r="N120" s="228" t="s">
        <v>42</v>
      </c>
      <c r="O120" s="91"/>
      <c r="P120" s="229">
        <f>O120*H120</f>
        <v>0</v>
      </c>
      <c r="Q120" s="229">
        <v>0</v>
      </c>
      <c r="R120" s="229">
        <f>Q120*H120</f>
        <v>0</v>
      </c>
      <c r="S120" s="229">
        <v>0</v>
      </c>
      <c r="T120" s="230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31" t="s">
        <v>162</v>
      </c>
      <c r="AT120" s="231" t="s">
        <v>158</v>
      </c>
      <c r="AU120" s="231" t="s">
        <v>85</v>
      </c>
      <c r="AY120" s="17" t="s">
        <v>156</v>
      </c>
      <c r="BE120" s="232">
        <f>IF(N120="základní",J120,0)</f>
        <v>0</v>
      </c>
      <c r="BF120" s="232">
        <f>IF(N120="snížená",J120,0)</f>
        <v>0</v>
      </c>
      <c r="BG120" s="232">
        <f>IF(N120="zákl. přenesená",J120,0)</f>
        <v>0</v>
      </c>
      <c r="BH120" s="232">
        <f>IF(N120="sníž. přenesená",J120,0)</f>
        <v>0</v>
      </c>
      <c r="BI120" s="232">
        <f>IF(N120="nulová",J120,0)</f>
        <v>0</v>
      </c>
      <c r="BJ120" s="17" t="s">
        <v>85</v>
      </c>
      <c r="BK120" s="232">
        <f>ROUND(I120*H120,2)</f>
        <v>0</v>
      </c>
      <c r="BL120" s="17" t="s">
        <v>162</v>
      </c>
      <c r="BM120" s="231" t="s">
        <v>87</v>
      </c>
    </row>
    <row r="121" s="2" customFormat="1" ht="16.5" customHeight="1">
      <c r="A121" s="38"/>
      <c r="B121" s="39"/>
      <c r="C121" s="219" t="s">
        <v>87</v>
      </c>
      <c r="D121" s="219" t="s">
        <v>158</v>
      </c>
      <c r="E121" s="220" t="s">
        <v>1750</v>
      </c>
      <c r="F121" s="221" t="s">
        <v>1751</v>
      </c>
      <c r="G121" s="222" t="s">
        <v>1752</v>
      </c>
      <c r="H121" s="223">
        <v>6</v>
      </c>
      <c r="I121" s="224"/>
      <c r="J121" s="225">
        <f>ROUND(I121*H121,2)</f>
        <v>0</v>
      </c>
      <c r="K121" s="226"/>
      <c r="L121" s="44"/>
      <c r="M121" s="227" t="s">
        <v>1</v>
      </c>
      <c r="N121" s="228" t="s">
        <v>42</v>
      </c>
      <c r="O121" s="91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31" t="s">
        <v>162</v>
      </c>
      <c r="AT121" s="231" t="s">
        <v>158</v>
      </c>
      <c r="AU121" s="231" t="s">
        <v>85</v>
      </c>
      <c r="AY121" s="17" t="s">
        <v>156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7" t="s">
        <v>85</v>
      </c>
      <c r="BK121" s="232">
        <f>ROUND(I121*H121,2)</f>
        <v>0</v>
      </c>
      <c r="BL121" s="17" t="s">
        <v>162</v>
      </c>
      <c r="BM121" s="231" t="s">
        <v>162</v>
      </c>
    </row>
    <row r="122" s="2" customFormat="1" ht="16.5" customHeight="1">
      <c r="A122" s="38"/>
      <c r="B122" s="39"/>
      <c r="C122" s="219" t="s">
        <v>167</v>
      </c>
      <c r="D122" s="219" t="s">
        <v>158</v>
      </c>
      <c r="E122" s="220" t="s">
        <v>1753</v>
      </c>
      <c r="F122" s="221" t="s">
        <v>1754</v>
      </c>
      <c r="G122" s="222" t="s">
        <v>1752</v>
      </c>
      <c r="H122" s="223">
        <v>2</v>
      </c>
      <c r="I122" s="224"/>
      <c r="J122" s="225">
        <f>ROUND(I122*H122,2)</f>
        <v>0</v>
      </c>
      <c r="K122" s="226"/>
      <c r="L122" s="44"/>
      <c r="M122" s="227" t="s">
        <v>1</v>
      </c>
      <c r="N122" s="228" t="s">
        <v>42</v>
      </c>
      <c r="O122" s="91"/>
      <c r="P122" s="229">
        <f>O122*H122</f>
        <v>0</v>
      </c>
      <c r="Q122" s="229">
        <v>0</v>
      </c>
      <c r="R122" s="229">
        <f>Q122*H122</f>
        <v>0</v>
      </c>
      <c r="S122" s="229">
        <v>0</v>
      </c>
      <c r="T122" s="230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31" t="s">
        <v>162</v>
      </c>
      <c r="AT122" s="231" t="s">
        <v>158</v>
      </c>
      <c r="AU122" s="231" t="s">
        <v>85</v>
      </c>
      <c r="AY122" s="17" t="s">
        <v>156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7" t="s">
        <v>85</v>
      </c>
      <c r="BK122" s="232">
        <f>ROUND(I122*H122,2)</f>
        <v>0</v>
      </c>
      <c r="BL122" s="17" t="s">
        <v>162</v>
      </c>
      <c r="BM122" s="231" t="s">
        <v>194</v>
      </c>
    </row>
    <row r="123" s="2" customFormat="1" ht="24.15" customHeight="1">
      <c r="A123" s="38"/>
      <c r="B123" s="39"/>
      <c r="C123" s="219" t="s">
        <v>162</v>
      </c>
      <c r="D123" s="219" t="s">
        <v>158</v>
      </c>
      <c r="E123" s="220" t="s">
        <v>1755</v>
      </c>
      <c r="F123" s="221" t="s">
        <v>1756</v>
      </c>
      <c r="G123" s="222" t="s">
        <v>1752</v>
      </c>
      <c r="H123" s="223">
        <v>2</v>
      </c>
      <c r="I123" s="224"/>
      <c r="J123" s="225">
        <f>ROUND(I123*H123,2)</f>
        <v>0</v>
      </c>
      <c r="K123" s="226"/>
      <c r="L123" s="44"/>
      <c r="M123" s="227" t="s">
        <v>1</v>
      </c>
      <c r="N123" s="228" t="s">
        <v>42</v>
      </c>
      <c r="O123" s="91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31" t="s">
        <v>162</v>
      </c>
      <c r="AT123" s="231" t="s">
        <v>158</v>
      </c>
      <c r="AU123" s="231" t="s">
        <v>85</v>
      </c>
      <c r="AY123" s="17" t="s">
        <v>156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7" t="s">
        <v>85</v>
      </c>
      <c r="BK123" s="232">
        <f>ROUND(I123*H123,2)</f>
        <v>0</v>
      </c>
      <c r="BL123" s="17" t="s">
        <v>162</v>
      </c>
      <c r="BM123" s="231" t="s">
        <v>205</v>
      </c>
    </row>
    <row r="124" s="2" customFormat="1" ht="16.5" customHeight="1">
      <c r="A124" s="38"/>
      <c r="B124" s="39"/>
      <c r="C124" s="219" t="s">
        <v>187</v>
      </c>
      <c r="D124" s="219" t="s">
        <v>158</v>
      </c>
      <c r="E124" s="220" t="s">
        <v>1757</v>
      </c>
      <c r="F124" s="221" t="s">
        <v>1758</v>
      </c>
      <c r="G124" s="222" t="s">
        <v>1752</v>
      </c>
      <c r="H124" s="223">
        <v>2</v>
      </c>
      <c r="I124" s="224"/>
      <c r="J124" s="225">
        <f>ROUND(I124*H124,2)</f>
        <v>0</v>
      </c>
      <c r="K124" s="226"/>
      <c r="L124" s="44"/>
      <c r="M124" s="227" t="s">
        <v>1</v>
      </c>
      <c r="N124" s="228" t="s">
        <v>42</v>
      </c>
      <c r="O124" s="91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1" t="s">
        <v>162</v>
      </c>
      <c r="AT124" s="231" t="s">
        <v>158</v>
      </c>
      <c r="AU124" s="231" t="s">
        <v>85</v>
      </c>
      <c r="AY124" s="17" t="s">
        <v>156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7" t="s">
        <v>85</v>
      </c>
      <c r="BK124" s="232">
        <f>ROUND(I124*H124,2)</f>
        <v>0</v>
      </c>
      <c r="BL124" s="17" t="s">
        <v>162</v>
      </c>
      <c r="BM124" s="231" t="s">
        <v>213</v>
      </c>
    </row>
    <row r="125" s="2" customFormat="1" ht="24.15" customHeight="1">
      <c r="A125" s="38"/>
      <c r="B125" s="39"/>
      <c r="C125" s="219" t="s">
        <v>194</v>
      </c>
      <c r="D125" s="219" t="s">
        <v>158</v>
      </c>
      <c r="E125" s="220" t="s">
        <v>1759</v>
      </c>
      <c r="F125" s="221" t="s">
        <v>1760</v>
      </c>
      <c r="G125" s="222" t="s">
        <v>1752</v>
      </c>
      <c r="H125" s="223">
        <v>6</v>
      </c>
      <c r="I125" s="224"/>
      <c r="J125" s="225">
        <f>ROUND(I125*H125,2)</f>
        <v>0</v>
      </c>
      <c r="K125" s="226"/>
      <c r="L125" s="44"/>
      <c r="M125" s="227" t="s">
        <v>1</v>
      </c>
      <c r="N125" s="228" t="s">
        <v>42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162</v>
      </c>
      <c r="AT125" s="231" t="s">
        <v>158</v>
      </c>
      <c r="AU125" s="231" t="s">
        <v>85</v>
      </c>
      <c r="AY125" s="17" t="s">
        <v>156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85</v>
      </c>
      <c r="BK125" s="232">
        <f>ROUND(I125*H125,2)</f>
        <v>0</v>
      </c>
      <c r="BL125" s="17" t="s">
        <v>162</v>
      </c>
      <c r="BM125" s="231" t="s">
        <v>8</v>
      </c>
    </row>
    <row r="126" s="2" customFormat="1" ht="24.15" customHeight="1">
      <c r="A126" s="38"/>
      <c r="B126" s="39"/>
      <c r="C126" s="219" t="s">
        <v>201</v>
      </c>
      <c r="D126" s="219" t="s">
        <v>158</v>
      </c>
      <c r="E126" s="220" t="s">
        <v>1761</v>
      </c>
      <c r="F126" s="221" t="s">
        <v>1762</v>
      </c>
      <c r="G126" s="222" t="s">
        <v>1752</v>
      </c>
      <c r="H126" s="223">
        <v>9</v>
      </c>
      <c r="I126" s="224"/>
      <c r="J126" s="225">
        <f>ROUND(I126*H126,2)</f>
        <v>0</v>
      </c>
      <c r="K126" s="226"/>
      <c r="L126" s="44"/>
      <c r="M126" s="227" t="s">
        <v>1</v>
      </c>
      <c r="N126" s="228" t="s">
        <v>42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162</v>
      </c>
      <c r="AT126" s="231" t="s">
        <v>158</v>
      </c>
      <c r="AU126" s="231" t="s">
        <v>85</v>
      </c>
      <c r="AY126" s="17" t="s">
        <v>156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85</v>
      </c>
      <c r="BK126" s="232">
        <f>ROUND(I126*H126,2)</f>
        <v>0</v>
      </c>
      <c r="BL126" s="17" t="s">
        <v>162</v>
      </c>
      <c r="BM126" s="231" t="s">
        <v>235</v>
      </c>
    </row>
    <row r="127" s="2" customFormat="1" ht="24.15" customHeight="1">
      <c r="A127" s="38"/>
      <c r="B127" s="39"/>
      <c r="C127" s="219" t="s">
        <v>205</v>
      </c>
      <c r="D127" s="219" t="s">
        <v>158</v>
      </c>
      <c r="E127" s="220" t="s">
        <v>1763</v>
      </c>
      <c r="F127" s="221" t="s">
        <v>1764</v>
      </c>
      <c r="G127" s="222" t="s">
        <v>1752</v>
      </c>
      <c r="H127" s="223">
        <v>5</v>
      </c>
      <c r="I127" s="224"/>
      <c r="J127" s="225">
        <f>ROUND(I127*H127,2)</f>
        <v>0</v>
      </c>
      <c r="K127" s="226"/>
      <c r="L127" s="44"/>
      <c r="M127" s="227" t="s">
        <v>1</v>
      </c>
      <c r="N127" s="228" t="s">
        <v>42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162</v>
      </c>
      <c r="AT127" s="231" t="s">
        <v>158</v>
      </c>
      <c r="AU127" s="231" t="s">
        <v>85</v>
      </c>
      <c r="AY127" s="17" t="s">
        <v>156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85</v>
      </c>
      <c r="BK127" s="232">
        <f>ROUND(I127*H127,2)</f>
        <v>0</v>
      </c>
      <c r="BL127" s="17" t="s">
        <v>162</v>
      </c>
      <c r="BM127" s="231" t="s">
        <v>250</v>
      </c>
    </row>
    <row r="128" s="2" customFormat="1" ht="37.8" customHeight="1">
      <c r="A128" s="38"/>
      <c r="B128" s="39"/>
      <c r="C128" s="219" t="s">
        <v>209</v>
      </c>
      <c r="D128" s="219" t="s">
        <v>158</v>
      </c>
      <c r="E128" s="220" t="s">
        <v>1765</v>
      </c>
      <c r="F128" s="221" t="s">
        <v>1766</v>
      </c>
      <c r="G128" s="222" t="s">
        <v>1752</v>
      </c>
      <c r="H128" s="223">
        <v>3</v>
      </c>
      <c r="I128" s="224"/>
      <c r="J128" s="225">
        <f>ROUND(I128*H128,2)</f>
        <v>0</v>
      </c>
      <c r="K128" s="226"/>
      <c r="L128" s="44"/>
      <c r="M128" s="227" t="s">
        <v>1</v>
      </c>
      <c r="N128" s="228" t="s">
        <v>42</v>
      </c>
      <c r="O128" s="91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1" t="s">
        <v>162</v>
      </c>
      <c r="AT128" s="231" t="s">
        <v>158</v>
      </c>
      <c r="AU128" s="231" t="s">
        <v>85</v>
      </c>
      <c r="AY128" s="17" t="s">
        <v>156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7" t="s">
        <v>85</v>
      </c>
      <c r="BK128" s="232">
        <f>ROUND(I128*H128,2)</f>
        <v>0</v>
      </c>
      <c r="BL128" s="17" t="s">
        <v>162</v>
      </c>
      <c r="BM128" s="231" t="s">
        <v>262</v>
      </c>
    </row>
    <row r="129" s="2" customFormat="1" ht="37.8" customHeight="1">
      <c r="A129" s="38"/>
      <c r="B129" s="39"/>
      <c r="C129" s="219" t="s">
        <v>213</v>
      </c>
      <c r="D129" s="219" t="s">
        <v>158</v>
      </c>
      <c r="E129" s="220" t="s">
        <v>1767</v>
      </c>
      <c r="F129" s="221" t="s">
        <v>1768</v>
      </c>
      <c r="G129" s="222" t="s">
        <v>1752</v>
      </c>
      <c r="H129" s="223">
        <v>2</v>
      </c>
      <c r="I129" s="224"/>
      <c r="J129" s="225">
        <f>ROUND(I129*H129,2)</f>
        <v>0</v>
      </c>
      <c r="K129" s="226"/>
      <c r="L129" s="44"/>
      <c r="M129" s="227" t="s">
        <v>1</v>
      </c>
      <c r="N129" s="228" t="s">
        <v>42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162</v>
      </c>
      <c r="AT129" s="231" t="s">
        <v>158</v>
      </c>
      <c r="AU129" s="231" t="s">
        <v>85</v>
      </c>
      <c r="AY129" s="17" t="s">
        <v>156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85</v>
      </c>
      <c r="BK129" s="232">
        <f>ROUND(I129*H129,2)</f>
        <v>0</v>
      </c>
      <c r="BL129" s="17" t="s">
        <v>162</v>
      </c>
      <c r="BM129" s="231" t="s">
        <v>273</v>
      </c>
    </row>
    <row r="130" s="2" customFormat="1" ht="24.15" customHeight="1">
      <c r="A130" s="38"/>
      <c r="B130" s="39"/>
      <c r="C130" s="219" t="s">
        <v>219</v>
      </c>
      <c r="D130" s="219" t="s">
        <v>158</v>
      </c>
      <c r="E130" s="220" t="s">
        <v>1769</v>
      </c>
      <c r="F130" s="221" t="s">
        <v>1770</v>
      </c>
      <c r="G130" s="222" t="s">
        <v>1752</v>
      </c>
      <c r="H130" s="223">
        <v>2</v>
      </c>
      <c r="I130" s="224"/>
      <c r="J130" s="225">
        <f>ROUND(I130*H130,2)</f>
        <v>0</v>
      </c>
      <c r="K130" s="226"/>
      <c r="L130" s="44"/>
      <c r="M130" s="227" t="s">
        <v>1</v>
      </c>
      <c r="N130" s="228" t="s">
        <v>42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162</v>
      </c>
      <c r="AT130" s="231" t="s">
        <v>158</v>
      </c>
      <c r="AU130" s="231" t="s">
        <v>85</v>
      </c>
      <c r="AY130" s="17" t="s">
        <v>156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85</v>
      </c>
      <c r="BK130" s="232">
        <f>ROUND(I130*H130,2)</f>
        <v>0</v>
      </c>
      <c r="BL130" s="17" t="s">
        <v>162</v>
      </c>
      <c r="BM130" s="231" t="s">
        <v>283</v>
      </c>
    </row>
    <row r="131" s="2" customFormat="1" ht="24.15" customHeight="1">
      <c r="A131" s="38"/>
      <c r="B131" s="39"/>
      <c r="C131" s="219" t="s">
        <v>8</v>
      </c>
      <c r="D131" s="219" t="s">
        <v>158</v>
      </c>
      <c r="E131" s="220" t="s">
        <v>1771</v>
      </c>
      <c r="F131" s="221" t="s">
        <v>1772</v>
      </c>
      <c r="G131" s="222" t="s">
        <v>1752</v>
      </c>
      <c r="H131" s="223">
        <v>2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42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162</v>
      </c>
      <c r="AT131" s="231" t="s">
        <v>158</v>
      </c>
      <c r="AU131" s="231" t="s">
        <v>85</v>
      </c>
      <c r="AY131" s="17" t="s">
        <v>156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85</v>
      </c>
      <c r="BK131" s="232">
        <f>ROUND(I131*H131,2)</f>
        <v>0</v>
      </c>
      <c r="BL131" s="17" t="s">
        <v>162</v>
      </c>
      <c r="BM131" s="231" t="s">
        <v>294</v>
      </c>
    </row>
    <row r="132" s="2" customFormat="1" ht="24.15" customHeight="1">
      <c r="A132" s="38"/>
      <c r="B132" s="39"/>
      <c r="C132" s="219" t="s">
        <v>231</v>
      </c>
      <c r="D132" s="219" t="s">
        <v>158</v>
      </c>
      <c r="E132" s="220" t="s">
        <v>1773</v>
      </c>
      <c r="F132" s="221" t="s">
        <v>1774</v>
      </c>
      <c r="G132" s="222" t="s">
        <v>1752</v>
      </c>
      <c r="H132" s="223">
        <v>1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42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162</v>
      </c>
      <c r="AT132" s="231" t="s">
        <v>158</v>
      </c>
      <c r="AU132" s="231" t="s">
        <v>85</v>
      </c>
      <c r="AY132" s="17" t="s">
        <v>156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85</v>
      </c>
      <c r="BK132" s="232">
        <f>ROUND(I132*H132,2)</f>
        <v>0</v>
      </c>
      <c r="BL132" s="17" t="s">
        <v>162</v>
      </c>
      <c r="BM132" s="231" t="s">
        <v>302</v>
      </c>
    </row>
    <row r="133" s="2" customFormat="1" ht="16.5" customHeight="1">
      <c r="A133" s="38"/>
      <c r="B133" s="39"/>
      <c r="C133" s="219" t="s">
        <v>235</v>
      </c>
      <c r="D133" s="219" t="s">
        <v>158</v>
      </c>
      <c r="E133" s="220" t="s">
        <v>1775</v>
      </c>
      <c r="F133" s="221" t="s">
        <v>1776</v>
      </c>
      <c r="G133" s="222" t="s">
        <v>1777</v>
      </c>
      <c r="H133" s="223">
        <v>5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42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162</v>
      </c>
      <c r="AT133" s="231" t="s">
        <v>158</v>
      </c>
      <c r="AU133" s="231" t="s">
        <v>85</v>
      </c>
      <c r="AY133" s="17" t="s">
        <v>156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162</v>
      </c>
      <c r="BM133" s="231" t="s">
        <v>310</v>
      </c>
    </row>
    <row r="134" s="2" customFormat="1" ht="16.5" customHeight="1">
      <c r="A134" s="38"/>
      <c r="B134" s="39"/>
      <c r="C134" s="219" t="s">
        <v>244</v>
      </c>
      <c r="D134" s="219" t="s">
        <v>158</v>
      </c>
      <c r="E134" s="220" t="s">
        <v>1778</v>
      </c>
      <c r="F134" s="221" t="s">
        <v>1779</v>
      </c>
      <c r="G134" s="222" t="s">
        <v>1777</v>
      </c>
      <c r="H134" s="223">
        <v>24</v>
      </c>
      <c r="I134" s="224"/>
      <c r="J134" s="225">
        <f>ROUND(I134*H134,2)</f>
        <v>0</v>
      </c>
      <c r="K134" s="226"/>
      <c r="L134" s="44"/>
      <c r="M134" s="227" t="s">
        <v>1</v>
      </c>
      <c r="N134" s="228" t="s">
        <v>42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162</v>
      </c>
      <c r="AT134" s="231" t="s">
        <v>158</v>
      </c>
      <c r="AU134" s="231" t="s">
        <v>85</v>
      </c>
      <c r="AY134" s="17" t="s">
        <v>156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85</v>
      </c>
      <c r="BK134" s="232">
        <f>ROUND(I134*H134,2)</f>
        <v>0</v>
      </c>
      <c r="BL134" s="17" t="s">
        <v>162</v>
      </c>
      <c r="BM134" s="231" t="s">
        <v>318</v>
      </c>
    </row>
    <row r="135" s="2" customFormat="1" ht="16.5" customHeight="1">
      <c r="A135" s="38"/>
      <c r="B135" s="39"/>
      <c r="C135" s="219" t="s">
        <v>250</v>
      </c>
      <c r="D135" s="219" t="s">
        <v>158</v>
      </c>
      <c r="E135" s="220" t="s">
        <v>1780</v>
      </c>
      <c r="F135" s="221" t="s">
        <v>1781</v>
      </c>
      <c r="G135" s="222" t="s">
        <v>170</v>
      </c>
      <c r="H135" s="223">
        <v>42</v>
      </c>
      <c r="I135" s="224"/>
      <c r="J135" s="225">
        <f>ROUND(I135*H135,2)</f>
        <v>0</v>
      </c>
      <c r="K135" s="226"/>
      <c r="L135" s="44"/>
      <c r="M135" s="227" t="s">
        <v>1</v>
      </c>
      <c r="N135" s="228" t="s">
        <v>42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162</v>
      </c>
      <c r="AT135" s="231" t="s">
        <v>158</v>
      </c>
      <c r="AU135" s="231" t="s">
        <v>85</v>
      </c>
      <c r="AY135" s="17" t="s">
        <v>156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85</v>
      </c>
      <c r="BK135" s="232">
        <f>ROUND(I135*H135,2)</f>
        <v>0</v>
      </c>
      <c r="BL135" s="17" t="s">
        <v>162</v>
      </c>
      <c r="BM135" s="231" t="s">
        <v>326</v>
      </c>
    </row>
    <row r="136" s="2" customFormat="1" ht="24.15" customHeight="1">
      <c r="A136" s="38"/>
      <c r="B136" s="39"/>
      <c r="C136" s="219" t="s">
        <v>256</v>
      </c>
      <c r="D136" s="219" t="s">
        <v>158</v>
      </c>
      <c r="E136" s="220" t="s">
        <v>1782</v>
      </c>
      <c r="F136" s="221" t="s">
        <v>1783</v>
      </c>
      <c r="G136" s="222" t="s">
        <v>170</v>
      </c>
      <c r="H136" s="223">
        <v>22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42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162</v>
      </c>
      <c r="AT136" s="231" t="s">
        <v>158</v>
      </c>
      <c r="AU136" s="231" t="s">
        <v>85</v>
      </c>
      <c r="AY136" s="17" t="s">
        <v>156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85</v>
      </c>
      <c r="BK136" s="232">
        <f>ROUND(I136*H136,2)</f>
        <v>0</v>
      </c>
      <c r="BL136" s="17" t="s">
        <v>162</v>
      </c>
      <c r="BM136" s="231" t="s">
        <v>336</v>
      </c>
    </row>
    <row r="137" s="12" customFormat="1" ht="25.92" customHeight="1">
      <c r="A137" s="12"/>
      <c r="B137" s="203"/>
      <c r="C137" s="204"/>
      <c r="D137" s="205" t="s">
        <v>76</v>
      </c>
      <c r="E137" s="206" t="s">
        <v>1784</v>
      </c>
      <c r="F137" s="206" t="s">
        <v>1785</v>
      </c>
      <c r="G137" s="204"/>
      <c r="H137" s="204"/>
      <c r="I137" s="207"/>
      <c r="J137" s="208">
        <f>BK137</f>
        <v>0</v>
      </c>
      <c r="K137" s="204"/>
      <c r="L137" s="209"/>
      <c r="M137" s="210"/>
      <c r="N137" s="211"/>
      <c r="O137" s="211"/>
      <c r="P137" s="212">
        <f>SUM(P138:P144)</f>
        <v>0</v>
      </c>
      <c r="Q137" s="211"/>
      <c r="R137" s="212">
        <f>SUM(R138:R144)</f>
        <v>0</v>
      </c>
      <c r="S137" s="211"/>
      <c r="T137" s="213">
        <f>SUM(T138:T144)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4" t="s">
        <v>85</v>
      </c>
      <c r="AT137" s="215" t="s">
        <v>76</v>
      </c>
      <c r="AU137" s="215" t="s">
        <v>77</v>
      </c>
      <c r="AY137" s="214" t="s">
        <v>156</v>
      </c>
      <c r="BK137" s="216">
        <f>SUM(BK138:BK144)</f>
        <v>0</v>
      </c>
    </row>
    <row r="138" s="2" customFormat="1" ht="16.5" customHeight="1">
      <c r="A138" s="38"/>
      <c r="B138" s="39"/>
      <c r="C138" s="219" t="s">
        <v>262</v>
      </c>
      <c r="D138" s="219" t="s">
        <v>158</v>
      </c>
      <c r="E138" s="220" t="s">
        <v>1786</v>
      </c>
      <c r="F138" s="221" t="s">
        <v>1787</v>
      </c>
      <c r="G138" s="222" t="s">
        <v>738</v>
      </c>
      <c r="H138" s="223">
        <v>1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42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162</v>
      </c>
      <c r="AT138" s="231" t="s">
        <v>158</v>
      </c>
      <c r="AU138" s="231" t="s">
        <v>85</v>
      </c>
      <c r="AY138" s="17" t="s">
        <v>156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85</v>
      </c>
      <c r="BK138" s="232">
        <f>ROUND(I138*H138,2)</f>
        <v>0</v>
      </c>
      <c r="BL138" s="17" t="s">
        <v>162</v>
      </c>
      <c r="BM138" s="231" t="s">
        <v>359</v>
      </c>
    </row>
    <row r="139" s="2" customFormat="1" ht="16.5" customHeight="1">
      <c r="A139" s="38"/>
      <c r="B139" s="39"/>
      <c r="C139" s="219" t="s">
        <v>269</v>
      </c>
      <c r="D139" s="219" t="s">
        <v>158</v>
      </c>
      <c r="E139" s="220" t="s">
        <v>1788</v>
      </c>
      <c r="F139" s="221" t="s">
        <v>1789</v>
      </c>
      <c r="G139" s="222" t="s">
        <v>738</v>
      </c>
      <c r="H139" s="223">
        <v>1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42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162</v>
      </c>
      <c r="AT139" s="231" t="s">
        <v>158</v>
      </c>
      <c r="AU139" s="231" t="s">
        <v>85</v>
      </c>
      <c r="AY139" s="17" t="s">
        <v>156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85</v>
      </c>
      <c r="BK139" s="232">
        <f>ROUND(I139*H139,2)</f>
        <v>0</v>
      </c>
      <c r="BL139" s="17" t="s">
        <v>162</v>
      </c>
      <c r="BM139" s="231" t="s">
        <v>380</v>
      </c>
    </row>
    <row r="140" s="2" customFormat="1" ht="16.5" customHeight="1">
      <c r="A140" s="38"/>
      <c r="B140" s="39"/>
      <c r="C140" s="219" t="s">
        <v>273</v>
      </c>
      <c r="D140" s="219" t="s">
        <v>158</v>
      </c>
      <c r="E140" s="220" t="s">
        <v>1790</v>
      </c>
      <c r="F140" s="221" t="s">
        <v>1791</v>
      </c>
      <c r="G140" s="222" t="s">
        <v>738</v>
      </c>
      <c r="H140" s="223">
        <v>1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42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162</v>
      </c>
      <c r="AT140" s="231" t="s">
        <v>158</v>
      </c>
      <c r="AU140" s="231" t="s">
        <v>85</v>
      </c>
      <c r="AY140" s="17" t="s">
        <v>156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85</v>
      </c>
      <c r="BK140" s="232">
        <f>ROUND(I140*H140,2)</f>
        <v>0</v>
      </c>
      <c r="BL140" s="17" t="s">
        <v>162</v>
      </c>
      <c r="BM140" s="231" t="s">
        <v>395</v>
      </c>
    </row>
    <row r="141" s="2" customFormat="1" ht="16.5" customHeight="1">
      <c r="A141" s="38"/>
      <c r="B141" s="39"/>
      <c r="C141" s="219" t="s">
        <v>7</v>
      </c>
      <c r="D141" s="219" t="s">
        <v>158</v>
      </c>
      <c r="E141" s="220" t="s">
        <v>1792</v>
      </c>
      <c r="F141" s="221" t="s">
        <v>1793</v>
      </c>
      <c r="G141" s="222" t="s">
        <v>738</v>
      </c>
      <c r="H141" s="223">
        <v>1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42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162</v>
      </c>
      <c r="AT141" s="231" t="s">
        <v>158</v>
      </c>
      <c r="AU141" s="231" t="s">
        <v>85</v>
      </c>
      <c r="AY141" s="17" t="s">
        <v>156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85</v>
      </c>
      <c r="BK141" s="232">
        <f>ROUND(I141*H141,2)</f>
        <v>0</v>
      </c>
      <c r="BL141" s="17" t="s">
        <v>162</v>
      </c>
      <c r="BM141" s="231" t="s">
        <v>407</v>
      </c>
    </row>
    <row r="142" s="2" customFormat="1" ht="24.15" customHeight="1">
      <c r="A142" s="38"/>
      <c r="B142" s="39"/>
      <c r="C142" s="219" t="s">
        <v>283</v>
      </c>
      <c r="D142" s="219" t="s">
        <v>158</v>
      </c>
      <c r="E142" s="220" t="s">
        <v>1794</v>
      </c>
      <c r="F142" s="221" t="s">
        <v>1795</v>
      </c>
      <c r="G142" s="222" t="s">
        <v>738</v>
      </c>
      <c r="H142" s="223">
        <v>1</v>
      </c>
      <c r="I142" s="224"/>
      <c r="J142" s="225">
        <f>ROUND(I142*H142,2)</f>
        <v>0</v>
      </c>
      <c r="K142" s="226"/>
      <c r="L142" s="44"/>
      <c r="M142" s="227" t="s">
        <v>1</v>
      </c>
      <c r="N142" s="228" t="s">
        <v>42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162</v>
      </c>
      <c r="AT142" s="231" t="s">
        <v>158</v>
      </c>
      <c r="AU142" s="231" t="s">
        <v>85</v>
      </c>
      <c r="AY142" s="17" t="s">
        <v>156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85</v>
      </c>
      <c r="BK142" s="232">
        <f>ROUND(I142*H142,2)</f>
        <v>0</v>
      </c>
      <c r="BL142" s="17" t="s">
        <v>162</v>
      </c>
      <c r="BM142" s="231" t="s">
        <v>422</v>
      </c>
    </row>
    <row r="143" s="2" customFormat="1" ht="24.15" customHeight="1">
      <c r="A143" s="38"/>
      <c r="B143" s="39"/>
      <c r="C143" s="219" t="s">
        <v>287</v>
      </c>
      <c r="D143" s="219" t="s">
        <v>158</v>
      </c>
      <c r="E143" s="220" t="s">
        <v>1796</v>
      </c>
      <c r="F143" s="221" t="s">
        <v>1797</v>
      </c>
      <c r="G143" s="222" t="s">
        <v>738</v>
      </c>
      <c r="H143" s="223">
        <v>1</v>
      </c>
      <c r="I143" s="224"/>
      <c r="J143" s="225">
        <f>ROUND(I143*H143,2)</f>
        <v>0</v>
      </c>
      <c r="K143" s="226"/>
      <c r="L143" s="44"/>
      <c r="M143" s="227" t="s">
        <v>1</v>
      </c>
      <c r="N143" s="228" t="s">
        <v>42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162</v>
      </c>
      <c r="AT143" s="231" t="s">
        <v>158</v>
      </c>
      <c r="AU143" s="231" t="s">
        <v>85</v>
      </c>
      <c r="AY143" s="17" t="s">
        <v>156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85</v>
      </c>
      <c r="BK143" s="232">
        <f>ROUND(I143*H143,2)</f>
        <v>0</v>
      </c>
      <c r="BL143" s="17" t="s">
        <v>162</v>
      </c>
      <c r="BM143" s="231" t="s">
        <v>435</v>
      </c>
    </row>
    <row r="144" s="2" customFormat="1" ht="16.5" customHeight="1">
      <c r="A144" s="38"/>
      <c r="B144" s="39"/>
      <c r="C144" s="219" t="s">
        <v>294</v>
      </c>
      <c r="D144" s="219" t="s">
        <v>158</v>
      </c>
      <c r="E144" s="220" t="s">
        <v>1798</v>
      </c>
      <c r="F144" s="221" t="s">
        <v>1799</v>
      </c>
      <c r="G144" s="222" t="s">
        <v>738</v>
      </c>
      <c r="H144" s="223">
        <v>1</v>
      </c>
      <c r="I144" s="224"/>
      <c r="J144" s="225">
        <f>ROUND(I144*H144,2)</f>
        <v>0</v>
      </c>
      <c r="K144" s="226"/>
      <c r="L144" s="44"/>
      <c r="M144" s="280" t="s">
        <v>1</v>
      </c>
      <c r="N144" s="281" t="s">
        <v>42</v>
      </c>
      <c r="O144" s="282"/>
      <c r="P144" s="283">
        <f>O144*H144</f>
        <v>0</v>
      </c>
      <c r="Q144" s="283">
        <v>0</v>
      </c>
      <c r="R144" s="283">
        <f>Q144*H144</f>
        <v>0</v>
      </c>
      <c r="S144" s="283">
        <v>0</v>
      </c>
      <c r="T144" s="28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162</v>
      </c>
      <c r="AT144" s="231" t="s">
        <v>158</v>
      </c>
      <c r="AU144" s="231" t="s">
        <v>85</v>
      </c>
      <c r="AY144" s="17" t="s">
        <v>156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85</v>
      </c>
      <c r="BK144" s="232">
        <f>ROUND(I144*H144,2)</f>
        <v>0</v>
      </c>
      <c r="BL144" s="17" t="s">
        <v>162</v>
      </c>
      <c r="BM144" s="231" t="s">
        <v>455</v>
      </c>
    </row>
    <row r="145" s="2" customFormat="1" ht="6.96" customHeight="1">
      <c r="A145" s="38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44"/>
      <c r="M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</sheetData>
  <sheetProtection sheet="1" autoFilter="0" formatColumns="0" formatRows="0" objects="1" scenarios="1" spinCount="100000" saltValue="KDTqIOsPV2rsPPe9J3oI6zsLx8GkcO1x424jbm+yqnRNAY1MCmR4JoeMgtYBnPWPRnjJZmniNsjLx3+fRJCL0g==" hashValue="+ttwUwJbj4k59jj0jRp3OFSPoo69+HpR00eyvf+sbzk2Ukiono7oQtmG1Ju4JwsPU89fGoRKO8K1VKU9H5e0ew==" algorithmName="SHA-512" password="CC35"/>
  <autoFilter ref="C117:K14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96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1800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22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tr">
        <f>IF('Rekapitulace stavby'!E11="","",'Rekapitulace stavby'!E11)</f>
        <v>Obec Tuklaty</v>
      </c>
      <c r="F15" s="38"/>
      <c r="G15" s="38"/>
      <c r="H15" s="38"/>
      <c r="I15" s="140" t="s">
        <v>28</v>
      </c>
      <c r="J15" s="143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tr">
        <f>IF('Rekapitulace stavby'!AN16="","",'Rekapitulace stavby'!AN16)</f>
        <v>06553044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>INGARA s.r.o.</v>
      </c>
      <c r="F21" s="38"/>
      <c r="G21" s="38"/>
      <c r="H21" s="38"/>
      <c r="I21" s="140" t="s">
        <v>28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1467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ROUND(J123,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ROUND((SUM(BE123:BE227)),  2)</f>
        <v>0</v>
      </c>
      <c r="G33" s="38"/>
      <c r="H33" s="38"/>
      <c r="I33" s="155">
        <v>0.20999999999999999</v>
      </c>
      <c r="J33" s="154">
        <f>ROUND(((SUM(BE123:BE227))*I33),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ROUND((SUM(BF123:BF227)),  2)</f>
        <v>0</v>
      </c>
      <c r="G34" s="38"/>
      <c r="H34" s="38"/>
      <c r="I34" s="155">
        <v>0.12</v>
      </c>
      <c r="J34" s="154">
        <f>ROUND(((SUM(BF123:BF227))*I34),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ROUND((SUM(BG123:BG227)),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ROUND((SUM(BH123:BH227)),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ROUND((SUM(BI123:BI227)),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D1.4.d - Vytápění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 xml:space="preserve"> 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Ondřej Zikán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J123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124</v>
      </c>
      <c r="E97" s="182"/>
      <c r="F97" s="182"/>
      <c r="G97" s="182"/>
      <c r="H97" s="182"/>
      <c r="I97" s="182"/>
      <c r="J97" s="183">
        <f>J124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127</v>
      </c>
      <c r="E98" s="188"/>
      <c r="F98" s="188"/>
      <c r="G98" s="188"/>
      <c r="H98" s="188"/>
      <c r="I98" s="188"/>
      <c r="J98" s="189">
        <f>J125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1801</v>
      </c>
      <c r="E99" s="188"/>
      <c r="F99" s="188"/>
      <c r="G99" s="188"/>
      <c r="H99" s="188"/>
      <c r="I99" s="188"/>
      <c r="J99" s="189">
        <f>J140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1474</v>
      </c>
      <c r="E100" s="188"/>
      <c r="F100" s="188"/>
      <c r="G100" s="188"/>
      <c r="H100" s="188"/>
      <c r="I100" s="188"/>
      <c r="J100" s="189">
        <f>J147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1802</v>
      </c>
      <c r="E101" s="188"/>
      <c r="F101" s="188"/>
      <c r="G101" s="188"/>
      <c r="H101" s="188"/>
      <c r="I101" s="188"/>
      <c r="J101" s="189">
        <f>J158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1475</v>
      </c>
      <c r="E102" s="188"/>
      <c r="F102" s="188"/>
      <c r="G102" s="188"/>
      <c r="H102" s="188"/>
      <c r="I102" s="188"/>
      <c r="J102" s="189">
        <f>J185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1803</v>
      </c>
      <c r="E103" s="188"/>
      <c r="F103" s="188"/>
      <c r="G103" s="188"/>
      <c r="H103" s="188"/>
      <c r="I103" s="188"/>
      <c r="J103" s="189">
        <f>J209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141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74" t="str">
        <f>E7</f>
        <v>Základní škola Tuklaty – Přístavba tělocvičny a učeben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107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76" t="str">
        <f>E9</f>
        <v>D1.4.d - Vytápění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21</v>
      </c>
      <c r="D117" s="40"/>
      <c r="E117" s="40"/>
      <c r="F117" s="27" t="str">
        <f>F12</f>
        <v xml:space="preserve"> </v>
      </c>
      <c r="G117" s="40"/>
      <c r="H117" s="40"/>
      <c r="I117" s="32" t="s">
        <v>23</v>
      </c>
      <c r="J117" s="79" t="str">
        <f>IF(J12="","",J12)</f>
        <v>23. 2. 2024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25</v>
      </c>
      <c r="D119" s="40"/>
      <c r="E119" s="40"/>
      <c r="F119" s="27" t="str">
        <f>E15</f>
        <v>Obec Tuklaty</v>
      </c>
      <c r="G119" s="40"/>
      <c r="H119" s="40"/>
      <c r="I119" s="32" t="s">
        <v>31</v>
      </c>
      <c r="J119" s="36" t="str">
        <f>E21</f>
        <v>INGARA s.r.o.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29</v>
      </c>
      <c r="D120" s="40"/>
      <c r="E120" s="40"/>
      <c r="F120" s="27" t="str">
        <f>IF(E18="","",E18)</f>
        <v>Vyplň údaj</v>
      </c>
      <c r="G120" s="40"/>
      <c r="H120" s="40"/>
      <c r="I120" s="32" t="s">
        <v>35</v>
      </c>
      <c r="J120" s="36" t="str">
        <f>E24</f>
        <v>Ondřej Zikán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91"/>
      <c r="B122" s="192"/>
      <c r="C122" s="193" t="s">
        <v>142</v>
      </c>
      <c r="D122" s="194" t="s">
        <v>62</v>
      </c>
      <c r="E122" s="194" t="s">
        <v>58</v>
      </c>
      <c r="F122" s="194" t="s">
        <v>59</v>
      </c>
      <c r="G122" s="194" t="s">
        <v>143</v>
      </c>
      <c r="H122" s="194" t="s">
        <v>144</v>
      </c>
      <c r="I122" s="194" t="s">
        <v>145</v>
      </c>
      <c r="J122" s="195" t="s">
        <v>112</v>
      </c>
      <c r="K122" s="196" t="s">
        <v>146</v>
      </c>
      <c r="L122" s="197"/>
      <c r="M122" s="100" t="s">
        <v>1</v>
      </c>
      <c r="N122" s="101" t="s">
        <v>41</v>
      </c>
      <c r="O122" s="101" t="s">
        <v>147</v>
      </c>
      <c r="P122" s="101" t="s">
        <v>148</v>
      </c>
      <c r="Q122" s="101" t="s">
        <v>149</v>
      </c>
      <c r="R122" s="101" t="s">
        <v>150</v>
      </c>
      <c r="S122" s="101" t="s">
        <v>151</v>
      </c>
      <c r="T122" s="102" t="s">
        <v>152</v>
      </c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</row>
    <row r="123" s="2" customFormat="1" ht="22.8" customHeight="1">
      <c r="A123" s="38"/>
      <c r="B123" s="39"/>
      <c r="C123" s="107" t="s">
        <v>153</v>
      </c>
      <c r="D123" s="40"/>
      <c r="E123" s="40"/>
      <c r="F123" s="40"/>
      <c r="G123" s="40"/>
      <c r="H123" s="40"/>
      <c r="I123" s="40"/>
      <c r="J123" s="198">
        <f>BK123</f>
        <v>0</v>
      </c>
      <c r="K123" s="40"/>
      <c r="L123" s="44"/>
      <c r="M123" s="103"/>
      <c r="N123" s="199"/>
      <c r="O123" s="104"/>
      <c r="P123" s="200">
        <f>P124</f>
        <v>0</v>
      </c>
      <c r="Q123" s="104"/>
      <c r="R123" s="200">
        <f>R124</f>
        <v>0</v>
      </c>
      <c r="S123" s="104"/>
      <c r="T123" s="201">
        <f>T124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76</v>
      </c>
      <c r="AU123" s="17" t="s">
        <v>114</v>
      </c>
      <c r="BK123" s="202">
        <f>BK124</f>
        <v>0</v>
      </c>
    </row>
    <row r="124" s="12" customFormat="1" ht="25.92" customHeight="1">
      <c r="A124" s="12"/>
      <c r="B124" s="203"/>
      <c r="C124" s="204"/>
      <c r="D124" s="205" t="s">
        <v>76</v>
      </c>
      <c r="E124" s="206" t="s">
        <v>802</v>
      </c>
      <c r="F124" s="206" t="s">
        <v>803</v>
      </c>
      <c r="G124" s="204"/>
      <c r="H124" s="204"/>
      <c r="I124" s="207"/>
      <c r="J124" s="208">
        <f>BK124</f>
        <v>0</v>
      </c>
      <c r="K124" s="204"/>
      <c r="L124" s="209"/>
      <c r="M124" s="210"/>
      <c r="N124" s="211"/>
      <c r="O124" s="211"/>
      <c r="P124" s="212">
        <f>P125+P140+P147+P158+P185+P209</f>
        <v>0</v>
      </c>
      <c r="Q124" s="211"/>
      <c r="R124" s="212">
        <f>R125+R140+R147+R158+R185+R209</f>
        <v>0</v>
      </c>
      <c r="S124" s="211"/>
      <c r="T124" s="213">
        <f>T125+T140+T147+T158+T185+T209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4" t="s">
        <v>87</v>
      </c>
      <c r="AT124" s="215" t="s">
        <v>76</v>
      </c>
      <c r="AU124" s="215" t="s">
        <v>77</v>
      </c>
      <c r="AY124" s="214" t="s">
        <v>156</v>
      </c>
      <c r="BK124" s="216">
        <f>BK125+BK140+BK147+BK158+BK185+BK209</f>
        <v>0</v>
      </c>
    </row>
    <row r="125" s="12" customFormat="1" ht="22.8" customHeight="1">
      <c r="A125" s="12"/>
      <c r="B125" s="203"/>
      <c r="C125" s="204"/>
      <c r="D125" s="205" t="s">
        <v>76</v>
      </c>
      <c r="E125" s="217" t="s">
        <v>915</v>
      </c>
      <c r="F125" s="217" t="s">
        <v>916</v>
      </c>
      <c r="G125" s="204"/>
      <c r="H125" s="204"/>
      <c r="I125" s="207"/>
      <c r="J125" s="218">
        <f>BK125</f>
        <v>0</v>
      </c>
      <c r="K125" s="204"/>
      <c r="L125" s="209"/>
      <c r="M125" s="210"/>
      <c r="N125" s="211"/>
      <c r="O125" s="211"/>
      <c r="P125" s="212">
        <f>SUM(P126:P139)</f>
        <v>0</v>
      </c>
      <c r="Q125" s="211"/>
      <c r="R125" s="212">
        <f>SUM(R126:R139)</f>
        <v>0</v>
      </c>
      <c r="S125" s="211"/>
      <c r="T125" s="213">
        <f>SUM(T126:T139)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4" t="s">
        <v>87</v>
      </c>
      <c r="AT125" s="215" t="s">
        <v>76</v>
      </c>
      <c r="AU125" s="215" t="s">
        <v>85</v>
      </c>
      <c r="AY125" s="214" t="s">
        <v>156</v>
      </c>
      <c r="BK125" s="216">
        <f>SUM(BK126:BK139)</f>
        <v>0</v>
      </c>
    </row>
    <row r="126" s="2" customFormat="1" ht="24.15" customHeight="1">
      <c r="A126" s="38"/>
      <c r="B126" s="39"/>
      <c r="C126" s="219" t="s">
        <v>85</v>
      </c>
      <c r="D126" s="219" t="s">
        <v>158</v>
      </c>
      <c r="E126" s="220" t="s">
        <v>1804</v>
      </c>
      <c r="F126" s="221" t="s">
        <v>1805</v>
      </c>
      <c r="G126" s="222" t="s">
        <v>485</v>
      </c>
      <c r="H126" s="223">
        <v>370</v>
      </c>
      <c r="I126" s="224"/>
      <c r="J126" s="225">
        <f>ROUND(I126*H126,2)</f>
        <v>0</v>
      </c>
      <c r="K126" s="226"/>
      <c r="L126" s="44"/>
      <c r="M126" s="227" t="s">
        <v>1</v>
      </c>
      <c r="N126" s="228" t="s">
        <v>42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250</v>
      </c>
      <c r="AT126" s="231" t="s">
        <v>158</v>
      </c>
      <c r="AU126" s="231" t="s">
        <v>87</v>
      </c>
      <c r="AY126" s="17" t="s">
        <v>156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85</v>
      </c>
      <c r="BK126" s="232">
        <f>ROUND(I126*H126,2)</f>
        <v>0</v>
      </c>
      <c r="BL126" s="17" t="s">
        <v>250</v>
      </c>
      <c r="BM126" s="231" t="s">
        <v>87</v>
      </c>
    </row>
    <row r="127" s="13" customFormat="1">
      <c r="A127" s="13"/>
      <c r="B127" s="233"/>
      <c r="C127" s="234"/>
      <c r="D127" s="235" t="s">
        <v>172</v>
      </c>
      <c r="E127" s="236" t="s">
        <v>1</v>
      </c>
      <c r="F127" s="237" t="s">
        <v>1806</v>
      </c>
      <c r="G127" s="234"/>
      <c r="H127" s="238">
        <v>370</v>
      </c>
      <c r="I127" s="239"/>
      <c r="J127" s="234"/>
      <c r="K127" s="234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172</v>
      </c>
      <c r="AU127" s="244" t="s">
        <v>87</v>
      </c>
      <c r="AV127" s="13" t="s">
        <v>87</v>
      </c>
      <c r="AW127" s="13" t="s">
        <v>34</v>
      </c>
      <c r="AX127" s="13" t="s">
        <v>77</v>
      </c>
      <c r="AY127" s="244" t="s">
        <v>156</v>
      </c>
    </row>
    <row r="128" s="15" customFormat="1">
      <c r="A128" s="15"/>
      <c r="B128" s="269"/>
      <c r="C128" s="270"/>
      <c r="D128" s="235" t="s">
        <v>172</v>
      </c>
      <c r="E128" s="271" t="s">
        <v>1</v>
      </c>
      <c r="F128" s="272" t="s">
        <v>1483</v>
      </c>
      <c r="G128" s="270"/>
      <c r="H128" s="273">
        <v>370</v>
      </c>
      <c r="I128" s="274"/>
      <c r="J128" s="270"/>
      <c r="K128" s="270"/>
      <c r="L128" s="275"/>
      <c r="M128" s="276"/>
      <c r="N128" s="277"/>
      <c r="O128" s="277"/>
      <c r="P128" s="277"/>
      <c r="Q128" s="277"/>
      <c r="R128" s="277"/>
      <c r="S128" s="277"/>
      <c r="T128" s="278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79" t="s">
        <v>172</v>
      </c>
      <c r="AU128" s="279" t="s">
        <v>87</v>
      </c>
      <c r="AV128" s="15" t="s">
        <v>162</v>
      </c>
      <c r="AW128" s="15" t="s">
        <v>34</v>
      </c>
      <c r="AX128" s="15" t="s">
        <v>85</v>
      </c>
      <c r="AY128" s="279" t="s">
        <v>156</v>
      </c>
    </row>
    <row r="129" s="2" customFormat="1" ht="24.15" customHeight="1">
      <c r="A129" s="38"/>
      <c r="B129" s="39"/>
      <c r="C129" s="255" t="s">
        <v>87</v>
      </c>
      <c r="D129" s="255" t="s">
        <v>332</v>
      </c>
      <c r="E129" s="256" t="s">
        <v>1807</v>
      </c>
      <c r="F129" s="257" t="s">
        <v>1808</v>
      </c>
      <c r="G129" s="258" t="s">
        <v>485</v>
      </c>
      <c r="H129" s="259">
        <v>60</v>
      </c>
      <c r="I129" s="260"/>
      <c r="J129" s="261">
        <f>ROUND(I129*H129,2)</f>
        <v>0</v>
      </c>
      <c r="K129" s="262"/>
      <c r="L129" s="263"/>
      <c r="M129" s="264" t="s">
        <v>1</v>
      </c>
      <c r="N129" s="265" t="s">
        <v>42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326</v>
      </c>
      <c r="AT129" s="231" t="s">
        <v>332</v>
      </c>
      <c r="AU129" s="231" t="s">
        <v>87</v>
      </c>
      <c r="AY129" s="17" t="s">
        <v>156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85</v>
      </c>
      <c r="BK129" s="232">
        <f>ROUND(I129*H129,2)</f>
        <v>0</v>
      </c>
      <c r="BL129" s="17" t="s">
        <v>250</v>
      </c>
      <c r="BM129" s="231" t="s">
        <v>162</v>
      </c>
    </row>
    <row r="130" s="2" customFormat="1" ht="24.15" customHeight="1">
      <c r="A130" s="38"/>
      <c r="B130" s="39"/>
      <c r="C130" s="255" t="s">
        <v>167</v>
      </c>
      <c r="D130" s="255" t="s">
        <v>332</v>
      </c>
      <c r="E130" s="256" t="s">
        <v>1809</v>
      </c>
      <c r="F130" s="257" t="s">
        <v>1810</v>
      </c>
      <c r="G130" s="258" t="s">
        <v>485</v>
      </c>
      <c r="H130" s="259">
        <v>30</v>
      </c>
      <c r="I130" s="260"/>
      <c r="J130" s="261">
        <f>ROUND(I130*H130,2)</f>
        <v>0</v>
      </c>
      <c r="K130" s="262"/>
      <c r="L130" s="263"/>
      <c r="M130" s="264" t="s">
        <v>1</v>
      </c>
      <c r="N130" s="265" t="s">
        <v>42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326</v>
      </c>
      <c r="AT130" s="231" t="s">
        <v>332</v>
      </c>
      <c r="AU130" s="231" t="s">
        <v>87</v>
      </c>
      <c r="AY130" s="17" t="s">
        <v>156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85</v>
      </c>
      <c r="BK130" s="232">
        <f>ROUND(I130*H130,2)</f>
        <v>0</v>
      </c>
      <c r="BL130" s="17" t="s">
        <v>250</v>
      </c>
      <c r="BM130" s="231" t="s">
        <v>194</v>
      </c>
    </row>
    <row r="131" s="2" customFormat="1" ht="24.15" customHeight="1">
      <c r="A131" s="38"/>
      <c r="B131" s="39"/>
      <c r="C131" s="255" t="s">
        <v>162</v>
      </c>
      <c r="D131" s="255" t="s">
        <v>332</v>
      </c>
      <c r="E131" s="256" t="s">
        <v>1811</v>
      </c>
      <c r="F131" s="257" t="s">
        <v>1812</v>
      </c>
      <c r="G131" s="258" t="s">
        <v>485</v>
      </c>
      <c r="H131" s="259">
        <v>20</v>
      </c>
      <c r="I131" s="260"/>
      <c r="J131" s="261">
        <f>ROUND(I131*H131,2)</f>
        <v>0</v>
      </c>
      <c r="K131" s="262"/>
      <c r="L131" s="263"/>
      <c r="M131" s="264" t="s">
        <v>1</v>
      </c>
      <c r="N131" s="265" t="s">
        <v>42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326</v>
      </c>
      <c r="AT131" s="231" t="s">
        <v>332</v>
      </c>
      <c r="AU131" s="231" t="s">
        <v>87</v>
      </c>
      <c r="AY131" s="17" t="s">
        <v>156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85</v>
      </c>
      <c r="BK131" s="232">
        <f>ROUND(I131*H131,2)</f>
        <v>0</v>
      </c>
      <c r="BL131" s="17" t="s">
        <v>250</v>
      </c>
      <c r="BM131" s="231" t="s">
        <v>205</v>
      </c>
    </row>
    <row r="132" s="2" customFormat="1" ht="24.15" customHeight="1">
      <c r="A132" s="38"/>
      <c r="B132" s="39"/>
      <c r="C132" s="255" t="s">
        <v>187</v>
      </c>
      <c r="D132" s="255" t="s">
        <v>332</v>
      </c>
      <c r="E132" s="256" t="s">
        <v>1813</v>
      </c>
      <c r="F132" s="257" t="s">
        <v>1814</v>
      </c>
      <c r="G132" s="258" t="s">
        <v>485</v>
      </c>
      <c r="H132" s="259">
        <v>180</v>
      </c>
      <c r="I132" s="260"/>
      <c r="J132" s="261">
        <f>ROUND(I132*H132,2)</f>
        <v>0</v>
      </c>
      <c r="K132" s="262"/>
      <c r="L132" s="263"/>
      <c r="M132" s="264" t="s">
        <v>1</v>
      </c>
      <c r="N132" s="265" t="s">
        <v>42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326</v>
      </c>
      <c r="AT132" s="231" t="s">
        <v>332</v>
      </c>
      <c r="AU132" s="231" t="s">
        <v>87</v>
      </c>
      <c r="AY132" s="17" t="s">
        <v>156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85</v>
      </c>
      <c r="BK132" s="232">
        <f>ROUND(I132*H132,2)</f>
        <v>0</v>
      </c>
      <c r="BL132" s="17" t="s">
        <v>250</v>
      </c>
      <c r="BM132" s="231" t="s">
        <v>213</v>
      </c>
    </row>
    <row r="133" s="2" customFormat="1" ht="24.15" customHeight="1">
      <c r="A133" s="38"/>
      <c r="B133" s="39"/>
      <c r="C133" s="255" t="s">
        <v>194</v>
      </c>
      <c r="D133" s="255" t="s">
        <v>332</v>
      </c>
      <c r="E133" s="256" t="s">
        <v>1815</v>
      </c>
      <c r="F133" s="257" t="s">
        <v>1816</v>
      </c>
      <c r="G133" s="258" t="s">
        <v>485</v>
      </c>
      <c r="H133" s="259">
        <v>40</v>
      </c>
      <c r="I133" s="260"/>
      <c r="J133" s="261">
        <f>ROUND(I133*H133,2)</f>
        <v>0</v>
      </c>
      <c r="K133" s="262"/>
      <c r="L133" s="263"/>
      <c r="M133" s="264" t="s">
        <v>1</v>
      </c>
      <c r="N133" s="265" t="s">
        <v>42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326</v>
      </c>
      <c r="AT133" s="231" t="s">
        <v>332</v>
      </c>
      <c r="AU133" s="231" t="s">
        <v>87</v>
      </c>
      <c r="AY133" s="17" t="s">
        <v>156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250</v>
      </c>
      <c r="BM133" s="231" t="s">
        <v>8</v>
      </c>
    </row>
    <row r="134" s="2" customFormat="1" ht="24.15" customHeight="1">
      <c r="A134" s="38"/>
      <c r="B134" s="39"/>
      <c r="C134" s="255" t="s">
        <v>201</v>
      </c>
      <c r="D134" s="255" t="s">
        <v>332</v>
      </c>
      <c r="E134" s="256" t="s">
        <v>1817</v>
      </c>
      <c r="F134" s="257" t="s">
        <v>1818</v>
      </c>
      <c r="G134" s="258" t="s">
        <v>485</v>
      </c>
      <c r="H134" s="259">
        <v>20</v>
      </c>
      <c r="I134" s="260"/>
      <c r="J134" s="261">
        <f>ROUND(I134*H134,2)</f>
        <v>0</v>
      </c>
      <c r="K134" s="262"/>
      <c r="L134" s="263"/>
      <c r="M134" s="264" t="s">
        <v>1</v>
      </c>
      <c r="N134" s="265" t="s">
        <v>42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326</v>
      </c>
      <c r="AT134" s="231" t="s">
        <v>332</v>
      </c>
      <c r="AU134" s="231" t="s">
        <v>87</v>
      </c>
      <c r="AY134" s="17" t="s">
        <v>156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85</v>
      </c>
      <c r="BK134" s="232">
        <f>ROUND(I134*H134,2)</f>
        <v>0</v>
      </c>
      <c r="BL134" s="17" t="s">
        <v>250</v>
      </c>
      <c r="BM134" s="231" t="s">
        <v>235</v>
      </c>
    </row>
    <row r="135" s="2" customFormat="1" ht="24.15" customHeight="1">
      <c r="A135" s="38"/>
      <c r="B135" s="39"/>
      <c r="C135" s="255" t="s">
        <v>205</v>
      </c>
      <c r="D135" s="255" t="s">
        <v>332</v>
      </c>
      <c r="E135" s="256" t="s">
        <v>1819</v>
      </c>
      <c r="F135" s="257" t="s">
        <v>1820</v>
      </c>
      <c r="G135" s="258" t="s">
        <v>485</v>
      </c>
      <c r="H135" s="259">
        <v>20</v>
      </c>
      <c r="I135" s="260"/>
      <c r="J135" s="261">
        <f>ROUND(I135*H135,2)</f>
        <v>0</v>
      </c>
      <c r="K135" s="262"/>
      <c r="L135" s="263"/>
      <c r="M135" s="264" t="s">
        <v>1</v>
      </c>
      <c r="N135" s="265" t="s">
        <v>42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326</v>
      </c>
      <c r="AT135" s="231" t="s">
        <v>332</v>
      </c>
      <c r="AU135" s="231" t="s">
        <v>87</v>
      </c>
      <c r="AY135" s="17" t="s">
        <v>156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85</v>
      </c>
      <c r="BK135" s="232">
        <f>ROUND(I135*H135,2)</f>
        <v>0</v>
      </c>
      <c r="BL135" s="17" t="s">
        <v>250</v>
      </c>
      <c r="BM135" s="231" t="s">
        <v>250</v>
      </c>
    </row>
    <row r="136" s="2" customFormat="1" ht="16.5" customHeight="1">
      <c r="A136" s="38"/>
      <c r="B136" s="39"/>
      <c r="C136" s="255" t="s">
        <v>209</v>
      </c>
      <c r="D136" s="255" t="s">
        <v>332</v>
      </c>
      <c r="E136" s="256" t="s">
        <v>1821</v>
      </c>
      <c r="F136" s="257" t="s">
        <v>1822</v>
      </c>
      <c r="G136" s="258" t="s">
        <v>1777</v>
      </c>
      <c r="H136" s="259">
        <v>500</v>
      </c>
      <c r="I136" s="260"/>
      <c r="J136" s="261">
        <f>ROUND(I136*H136,2)</f>
        <v>0</v>
      </c>
      <c r="K136" s="262"/>
      <c r="L136" s="263"/>
      <c r="M136" s="264" t="s">
        <v>1</v>
      </c>
      <c r="N136" s="265" t="s">
        <v>42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326</v>
      </c>
      <c r="AT136" s="231" t="s">
        <v>332</v>
      </c>
      <c r="AU136" s="231" t="s">
        <v>87</v>
      </c>
      <c r="AY136" s="17" t="s">
        <v>156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85</v>
      </c>
      <c r="BK136" s="232">
        <f>ROUND(I136*H136,2)</f>
        <v>0</v>
      </c>
      <c r="BL136" s="17" t="s">
        <v>250</v>
      </c>
      <c r="BM136" s="231" t="s">
        <v>262</v>
      </c>
    </row>
    <row r="137" s="2" customFormat="1" ht="33" customHeight="1">
      <c r="A137" s="38"/>
      <c r="B137" s="39"/>
      <c r="C137" s="255" t="s">
        <v>213</v>
      </c>
      <c r="D137" s="255" t="s">
        <v>332</v>
      </c>
      <c r="E137" s="256" t="s">
        <v>1823</v>
      </c>
      <c r="F137" s="257" t="s">
        <v>1824</v>
      </c>
      <c r="G137" s="258" t="s">
        <v>170</v>
      </c>
      <c r="H137" s="259">
        <v>30</v>
      </c>
      <c r="I137" s="260"/>
      <c r="J137" s="261">
        <f>ROUND(I137*H137,2)</f>
        <v>0</v>
      </c>
      <c r="K137" s="262"/>
      <c r="L137" s="263"/>
      <c r="M137" s="264" t="s">
        <v>1</v>
      </c>
      <c r="N137" s="265" t="s">
        <v>42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326</v>
      </c>
      <c r="AT137" s="231" t="s">
        <v>332</v>
      </c>
      <c r="AU137" s="231" t="s">
        <v>87</v>
      </c>
      <c r="AY137" s="17" t="s">
        <v>156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85</v>
      </c>
      <c r="BK137" s="232">
        <f>ROUND(I137*H137,2)</f>
        <v>0</v>
      </c>
      <c r="BL137" s="17" t="s">
        <v>250</v>
      </c>
      <c r="BM137" s="231" t="s">
        <v>273</v>
      </c>
    </row>
    <row r="138" s="2" customFormat="1" ht="24.15" customHeight="1">
      <c r="A138" s="38"/>
      <c r="B138" s="39"/>
      <c r="C138" s="219" t="s">
        <v>219</v>
      </c>
      <c r="D138" s="219" t="s">
        <v>158</v>
      </c>
      <c r="E138" s="220" t="s">
        <v>987</v>
      </c>
      <c r="F138" s="221" t="s">
        <v>1825</v>
      </c>
      <c r="G138" s="222" t="s">
        <v>216</v>
      </c>
      <c r="H138" s="223">
        <v>0.44700000000000001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42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250</v>
      </c>
      <c r="AT138" s="231" t="s">
        <v>158</v>
      </c>
      <c r="AU138" s="231" t="s">
        <v>87</v>
      </c>
      <c r="AY138" s="17" t="s">
        <v>156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85</v>
      </c>
      <c r="BK138" s="232">
        <f>ROUND(I138*H138,2)</f>
        <v>0</v>
      </c>
      <c r="BL138" s="17" t="s">
        <v>250</v>
      </c>
      <c r="BM138" s="231" t="s">
        <v>283</v>
      </c>
    </row>
    <row r="139" s="2" customFormat="1" ht="24.15" customHeight="1">
      <c r="A139" s="38"/>
      <c r="B139" s="39"/>
      <c r="C139" s="219" t="s">
        <v>8</v>
      </c>
      <c r="D139" s="219" t="s">
        <v>158</v>
      </c>
      <c r="E139" s="220" t="s">
        <v>1826</v>
      </c>
      <c r="F139" s="221" t="s">
        <v>1827</v>
      </c>
      <c r="G139" s="222" t="s">
        <v>216</v>
      </c>
      <c r="H139" s="223">
        <v>0.44700000000000001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42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250</v>
      </c>
      <c r="AT139" s="231" t="s">
        <v>158</v>
      </c>
      <c r="AU139" s="231" t="s">
        <v>87</v>
      </c>
      <c r="AY139" s="17" t="s">
        <v>156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85</v>
      </c>
      <c r="BK139" s="232">
        <f>ROUND(I139*H139,2)</f>
        <v>0</v>
      </c>
      <c r="BL139" s="17" t="s">
        <v>250</v>
      </c>
      <c r="BM139" s="231" t="s">
        <v>294</v>
      </c>
    </row>
    <row r="140" s="12" customFormat="1" ht="22.8" customHeight="1">
      <c r="A140" s="12"/>
      <c r="B140" s="203"/>
      <c r="C140" s="204"/>
      <c r="D140" s="205" t="s">
        <v>76</v>
      </c>
      <c r="E140" s="217" t="s">
        <v>1828</v>
      </c>
      <c r="F140" s="217" t="s">
        <v>1829</v>
      </c>
      <c r="G140" s="204"/>
      <c r="H140" s="204"/>
      <c r="I140" s="207"/>
      <c r="J140" s="218">
        <f>BK140</f>
        <v>0</v>
      </c>
      <c r="K140" s="204"/>
      <c r="L140" s="209"/>
      <c r="M140" s="210"/>
      <c r="N140" s="211"/>
      <c r="O140" s="211"/>
      <c r="P140" s="212">
        <f>SUM(P141:P146)</f>
        <v>0</v>
      </c>
      <c r="Q140" s="211"/>
      <c r="R140" s="212">
        <f>SUM(R141:R146)</f>
        <v>0</v>
      </c>
      <c r="S140" s="211"/>
      <c r="T140" s="213">
        <f>SUM(T141:T146)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4" t="s">
        <v>87</v>
      </c>
      <c r="AT140" s="215" t="s">
        <v>76</v>
      </c>
      <c r="AU140" s="215" t="s">
        <v>85</v>
      </c>
      <c r="AY140" s="214" t="s">
        <v>156</v>
      </c>
      <c r="BK140" s="216">
        <f>SUM(BK141:BK146)</f>
        <v>0</v>
      </c>
    </row>
    <row r="141" s="2" customFormat="1" ht="62.7" customHeight="1">
      <c r="A141" s="38"/>
      <c r="B141" s="39"/>
      <c r="C141" s="255" t="s">
        <v>231</v>
      </c>
      <c r="D141" s="255" t="s">
        <v>332</v>
      </c>
      <c r="E141" s="256" t="s">
        <v>1830</v>
      </c>
      <c r="F141" s="257" t="s">
        <v>1831</v>
      </c>
      <c r="G141" s="258" t="s">
        <v>161</v>
      </c>
      <c r="H141" s="259">
        <v>2</v>
      </c>
      <c r="I141" s="260"/>
      <c r="J141" s="261">
        <f>ROUND(I141*H141,2)</f>
        <v>0</v>
      </c>
      <c r="K141" s="262"/>
      <c r="L141" s="263"/>
      <c r="M141" s="264" t="s">
        <v>1</v>
      </c>
      <c r="N141" s="265" t="s">
        <v>42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326</v>
      </c>
      <c r="AT141" s="231" t="s">
        <v>332</v>
      </c>
      <c r="AU141" s="231" t="s">
        <v>87</v>
      </c>
      <c r="AY141" s="17" t="s">
        <v>156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85</v>
      </c>
      <c r="BK141" s="232">
        <f>ROUND(I141*H141,2)</f>
        <v>0</v>
      </c>
      <c r="BL141" s="17" t="s">
        <v>250</v>
      </c>
      <c r="BM141" s="231" t="s">
        <v>302</v>
      </c>
    </row>
    <row r="142" s="2" customFormat="1" ht="37.8" customHeight="1">
      <c r="A142" s="38"/>
      <c r="B142" s="39"/>
      <c r="C142" s="255" t="s">
        <v>235</v>
      </c>
      <c r="D142" s="255" t="s">
        <v>332</v>
      </c>
      <c r="E142" s="256" t="s">
        <v>1832</v>
      </c>
      <c r="F142" s="257" t="s">
        <v>1833</v>
      </c>
      <c r="G142" s="258" t="s">
        <v>161</v>
      </c>
      <c r="H142" s="259">
        <v>1</v>
      </c>
      <c r="I142" s="260"/>
      <c r="J142" s="261">
        <f>ROUND(I142*H142,2)</f>
        <v>0</v>
      </c>
      <c r="K142" s="262"/>
      <c r="L142" s="263"/>
      <c r="M142" s="264" t="s">
        <v>1</v>
      </c>
      <c r="N142" s="265" t="s">
        <v>42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326</v>
      </c>
      <c r="AT142" s="231" t="s">
        <v>332</v>
      </c>
      <c r="AU142" s="231" t="s">
        <v>87</v>
      </c>
      <c r="AY142" s="17" t="s">
        <v>156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85</v>
      </c>
      <c r="BK142" s="232">
        <f>ROUND(I142*H142,2)</f>
        <v>0</v>
      </c>
      <c r="BL142" s="17" t="s">
        <v>250</v>
      </c>
      <c r="BM142" s="231" t="s">
        <v>310</v>
      </c>
    </row>
    <row r="143" s="2" customFormat="1" ht="49.05" customHeight="1">
      <c r="A143" s="38"/>
      <c r="B143" s="39"/>
      <c r="C143" s="255" t="s">
        <v>244</v>
      </c>
      <c r="D143" s="255" t="s">
        <v>332</v>
      </c>
      <c r="E143" s="256" t="s">
        <v>1834</v>
      </c>
      <c r="F143" s="257" t="s">
        <v>1835</v>
      </c>
      <c r="G143" s="258" t="s">
        <v>161</v>
      </c>
      <c r="H143" s="259">
        <v>1</v>
      </c>
      <c r="I143" s="260"/>
      <c r="J143" s="261">
        <f>ROUND(I143*H143,2)</f>
        <v>0</v>
      </c>
      <c r="K143" s="262"/>
      <c r="L143" s="263"/>
      <c r="M143" s="264" t="s">
        <v>1</v>
      </c>
      <c r="N143" s="265" t="s">
        <v>42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326</v>
      </c>
      <c r="AT143" s="231" t="s">
        <v>332</v>
      </c>
      <c r="AU143" s="231" t="s">
        <v>87</v>
      </c>
      <c r="AY143" s="17" t="s">
        <v>156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85</v>
      </c>
      <c r="BK143" s="232">
        <f>ROUND(I143*H143,2)</f>
        <v>0</v>
      </c>
      <c r="BL143" s="17" t="s">
        <v>250</v>
      </c>
      <c r="BM143" s="231" t="s">
        <v>318</v>
      </c>
    </row>
    <row r="144" s="2" customFormat="1" ht="24.15" customHeight="1">
      <c r="A144" s="38"/>
      <c r="B144" s="39"/>
      <c r="C144" s="255" t="s">
        <v>250</v>
      </c>
      <c r="D144" s="255" t="s">
        <v>332</v>
      </c>
      <c r="E144" s="256" t="s">
        <v>1836</v>
      </c>
      <c r="F144" s="257" t="s">
        <v>1837</v>
      </c>
      <c r="G144" s="258" t="s">
        <v>161</v>
      </c>
      <c r="H144" s="259">
        <v>1</v>
      </c>
      <c r="I144" s="260"/>
      <c r="J144" s="261">
        <f>ROUND(I144*H144,2)</f>
        <v>0</v>
      </c>
      <c r="K144" s="262"/>
      <c r="L144" s="263"/>
      <c r="M144" s="264" t="s">
        <v>1</v>
      </c>
      <c r="N144" s="265" t="s">
        <v>42</v>
      </c>
      <c r="O144" s="91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326</v>
      </c>
      <c r="AT144" s="231" t="s">
        <v>332</v>
      </c>
      <c r="AU144" s="231" t="s">
        <v>87</v>
      </c>
      <c r="AY144" s="17" t="s">
        <v>156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85</v>
      </c>
      <c r="BK144" s="232">
        <f>ROUND(I144*H144,2)</f>
        <v>0</v>
      </c>
      <c r="BL144" s="17" t="s">
        <v>250</v>
      </c>
      <c r="BM144" s="231" t="s">
        <v>326</v>
      </c>
    </row>
    <row r="145" s="2" customFormat="1" ht="33" customHeight="1">
      <c r="A145" s="38"/>
      <c r="B145" s="39"/>
      <c r="C145" s="255" t="s">
        <v>256</v>
      </c>
      <c r="D145" s="255" t="s">
        <v>332</v>
      </c>
      <c r="E145" s="256" t="s">
        <v>1838</v>
      </c>
      <c r="F145" s="257" t="s">
        <v>1839</v>
      </c>
      <c r="G145" s="258" t="s">
        <v>161</v>
      </c>
      <c r="H145" s="259">
        <v>1</v>
      </c>
      <c r="I145" s="260"/>
      <c r="J145" s="261">
        <f>ROUND(I145*H145,2)</f>
        <v>0</v>
      </c>
      <c r="K145" s="262"/>
      <c r="L145" s="263"/>
      <c r="M145" s="264" t="s">
        <v>1</v>
      </c>
      <c r="N145" s="265" t="s">
        <v>42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326</v>
      </c>
      <c r="AT145" s="231" t="s">
        <v>332</v>
      </c>
      <c r="AU145" s="231" t="s">
        <v>87</v>
      </c>
      <c r="AY145" s="17" t="s">
        <v>156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85</v>
      </c>
      <c r="BK145" s="232">
        <f>ROUND(I145*H145,2)</f>
        <v>0</v>
      </c>
      <c r="BL145" s="17" t="s">
        <v>250</v>
      </c>
      <c r="BM145" s="231" t="s">
        <v>336</v>
      </c>
    </row>
    <row r="146" s="2" customFormat="1" ht="33" customHeight="1">
      <c r="A146" s="38"/>
      <c r="B146" s="39"/>
      <c r="C146" s="255" t="s">
        <v>262</v>
      </c>
      <c r="D146" s="255" t="s">
        <v>332</v>
      </c>
      <c r="E146" s="256" t="s">
        <v>1840</v>
      </c>
      <c r="F146" s="257" t="s">
        <v>1841</v>
      </c>
      <c r="G146" s="258" t="s">
        <v>161</v>
      </c>
      <c r="H146" s="259">
        <v>2</v>
      </c>
      <c r="I146" s="260"/>
      <c r="J146" s="261">
        <f>ROUND(I146*H146,2)</f>
        <v>0</v>
      </c>
      <c r="K146" s="262"/>
      <c r="L146" s="263"/>
      <c r="M146" s="264" t="s">
        <v>1</v>
      </c>
      <c r="N146" s="265" t="s">
        <v>42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326</v>
      </c>
      <c r="AT146" s="231" t="s">
        <v>332</v>
      </c>
      <c r="AU146" s="231" t="s">
        <v>87</v>
      </c>
      <c r="AY146" s="17" t="s">
        <v>156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85</v>
      </c>
      <c r="BK146" s="232">
        <f>ROUND(I146*H146,2)</f>
        <v>0</v>
      </c>
      <c r="BL146" s="17" t="s">
        <v>250</v>
      </c>
      <c r="BM146" s="231" t="s">
        <v>359</v>
      </c>
    </row>
    <row r="147" s="12" customFormat="1" ht="22.8" customHeight="1">
      <c r="A147" s="12"/>
      <c r="B147" s="203"/>
      <c r="C147" s="204"/>
      <c r="D147" s="205" t="s">
        <v>76</v>
      </c>
      <c r="E147" s="217" t="s">
        <v>1700</v>
      </c>
      <c r="F147" s="217" t="s">
        <v>1701</v>
      </c>
      <c r="G147" s="204"/>
      <c r="H147" s="204"/>
      <c r="I147" s="207"/>
      <c r="J147" s="218">
        <f>BK147</f>
        <v>0</v>
      </c>
      <c r="K147" s="204"/>
      <c r="L147" s="209"/>
      <c r="M147" s="210"/>
      <c r="N147" s="211"/>
      <c r="O147" s="211"/>
      <c r="P147" s="212">
        <f>SUM(P148:P157)</f>
        <v>0</v>
      </c>
      <c r="Q147" s="211"/>
      <c r="R147" s="212">
        <f>SUM(R148:R157)</f>
        <v>0</v>
      </c>
      <c r="S147" s="211"/>
      <c r="T147" s="213">
        <f>SUM(T148:T157)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4" t="s">
        <v>87</v>
      </c>
      <c r="AT147" s="215" t="s">
        <v>76</v>
      </c>
      <c r="AU147" s="215" t="s">
        <v>85</v>
      </c>
      <c r="AY147" s="214" t="s">
        <v>156</v>
      </c>
      <c r="BK147" s="216">
        <f>SUM(BK148:BK157)</f>
        <v>0</v>
      </c>
    </row>
    <row r="148" s="2" customFormat="1" ht="16.5" customHeight="1">
      <c r="A148" s="38"/>
      <c r="B148" s="39"/>
      <c r="C148" s="219" t="s">
        <v>269</v>
      </c>
      <c r="D148" s="219" t="s">
        <v>158</v>
      </c>
      <c r="E148" s="220" t="s">
        <v>1842</v>
      </c>
      <c r="F148" s="221" t="s">
        <v>1843</v>
      </c>
      <c r="G148" s="222" t="s">
        <v>161</v>
      </c>
      <c r="H148" s="223">
        <v>60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42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250</v>
      </c>
      <c r="AT148" s="231" t="s">
        <v>158</v>
      </c>
      <c r="AU148" s="231" t="s">
        <v>87</v>
      </c>
      <c r="AY148" s="17" t="s">
        <v>156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85</v>
      </c>
      <c r="BK148" s="232">
        <f>ROUND(I148*H148,2)</f>
        <v>0</v>
      </c>
      <c r="BL148" s="17" t="s">
        <v>250</v>
      </c>
      <c r="BM148" s="231" t="s">
        <v>380</v>
      </c>
    </row>
    <row r="149" s="2" customFormat="1" ht="49.05" customHeight="1">
      <c r="A149" s="38"/>
      <c r="B149" s="39"/>
      <c r="C149" s="255" t="s">
        <v>273</v>
      </c>
      <c r="D149" s="255" t="s">
        <v>332</v>
      </c>
      <c r="E149" s="256" t="s">
        <v>1844</v>
      </c>
      <c r="F149" s="257" t="s">
        <v>1845</v>
      </c>
      <c r="G149" s="258" t="s">
        <v>161</v>
      </c>
      <c r="H149" s="259">
        <v>1</v>
      </c>
      <c r="I149" s="260"/>
      <c r="J149" s="261">
        <f>ROUND(I149*H149,2)</f>
        <v>0</v>
      </c>
      <c r="K149" s="262"/>
      <c r="L149" s="263"/>
      <c r="M149" s="264" t="s">
        <v>1</v>
      </c>
      <c r="N149" s="265" t="s">
        <v>42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326</v>
      </c>
      <c r="AT149" s="231" t="s">
        <v>332</v>
      </c>
      <c r="AU149" s="231" t="s">
        <v>87</v>
      </c>
      <c r="AY149" s="17" t="s">
        <v>156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85</v>
      </c>
      <c r="BK149" s="232">
        <f>ROUND(I149*H149,2)</f>
        <v>0</v>
      </c>
      <c r="BL149" s="17" t="s">
        <v>250</v>
      </c>
      <c r="BM149" s="231" t="s">
        <v>395</v>
      </c>
    </row>
    <row r="150" s="2" customFormat="1" ht="33" customHeight="1">
      <c r="A150" s="38"/>
      <c r="B150" s="39"/>
      <c r="C150" s="255" t="s">
        <v>7</v>
      </c>
      <c r="D150" s="255" t="s">
        <v>332</v>
      </c>
      <c r="E150" s="256" t="s">
        <v>1846</v>
      </c>
      <c r="F150" s="257" t="s">
        <v>1847</v>
      </c>
      <c r="G150" s="258" t="s">
        <v>161</v>
      </c>
      <c r="H150" s="259">
        <v>1</v>
      </c>
      <c r="I150" s="260"/>
      <c r="J150" s="261">
        <f>ROUND(I150*H150,2)</f>
        <v>0</v>
      </c>
      <c r="K150" s="262"/>
      <c r="L150" s="263"/>
      <c r="M150" s="264" t="s">
        <v>1</v>
      </c>
      <c r="N150" s="265" t="s">
        <v>42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326</v>
      </c>
      <c r="AT150" s="231" t="s">
        <v>332</v>
      </c>
      <c r="AU150" s="231" t="s">
        <v>87</v>
      </c>
      <c r="AY150" s="17" t="s">
        <v>156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85</v>
      </c>
      <c r="BK150" s="232">
        <f>ROUND(I150*H150,2)</f>
        <v>0</v>
      </c>
      <c r="BL150" s="17" t="s">
        <v>250</v>
      </c>
      <c r="BM150" s="231" t="s">
        <v>407</v>
      </c>
    </row>
    <row r="151" s="2" customFormat="1" ht="24.15" customHeight="1">
      <c r="A151" s="38"/>
      <c r="B151" s="39"/>
      <c r="C151" s="255" t="s">
        <v>283</v>
      </c>
      <c r="D151" s="255" t="s">
        <v>332</v>
      </c>
      <c r="E151" s="256" t="s">
        <v>1848</v>
      </c>
      <c r="F151" s="257" t="s">
        <v>1849</v>
      </c>
      <c r="G151" s="258" t="s">
        <v>161</v>
      </c>
      <c r="H151" s="259">
        <v>4</v>
      </c>
      <c r="I151" s="260"/>
      <c r="J151" s="261">
        <f>ROUND(I151*H151,2)</f>
        <v>0</v>
      </c>
      <c r="K151" s="262"/>
      <c r="L151" s="263"/>
      <c r="M151" s="264" t="s">
        <v>1</v>
      </c>
      <c r="N151" s="265" t="s">
        <v>42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326</v>
      </c>
      <c r="AT151" s="231" t="s">
        <v>332</v>
      </c>
      <c r="AU151" s="231" t="s">
        <v>87</v>
      </c>
      <c r="AY151" s="17" t="s">
        <v>156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85</v>
      </c>
      <c r="BK151" s="232">
        <f>ROUND(I151*H151,2)</f>
        <v>0</v>
      </c>
      <c r="BL151" s="17" t="s">
        <v>250</v>
      </c>
      <c r="BM151" s="231" t="s">
        <v>422</v>
      </c>
    </row>
    <row r="152" s="2" customFormat="1" ht="37.8" customHeight="1">
      <c r="A152" s="38"/>
      <c r="B152" s="39"/>
      <c r="C152" s="219" t="s">
        <v>287</v>
      </c>
      <c r="D152" s="219" t="s">
        <v>158</v>
      </c>
      <c r="E152" s="220" t="s">
        <v>1850</v>
      </c>
      <c r="F152" s="221" t="s">
        <v>1851</v>
      </c>
      <c r="G152" s="222" t="s">
        <v>161</v>
      </c>
      <c r="H152" s="223">
        <v>1</v>
      </c>
      <c r="I152" s="224"/>
      <c r="J152" s="225">
        <f>ROUND(I152*H152,2)</f>
        <v>0</v>
      </c>
      <c r="K152" s="226"/>
      <c r="L152" s="44"/>
      <c r="M152" s="227" t="s">
        <v>1</v>
      </c>
      <c r="N152" s="228" t="s">
        <v>42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250</v>
      </c>
      <c r="AT152" s="231" t="s">
        <v>158</v>
      </c>
      <c r="AU152" s="231" t="s">
        <v>87</v>
      </c>
      <c r="AY152" s="17" t="s">
        <v>156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85</v>
      </c>
      <c r="BK152" s="232">
        <f>ROUND(I152*H152,2)</f>
        <v>0</v>
      </c>
      <c r="BL152" s="17" t="s">
        <v>250</v>
      </c>
      <c r="BM152" s="231" t="s">
        <v>435</v>
      </c>
    </row>
    <row r="153" s="2" customFormat="1" ht="44.25" customHeight="1">
      <c r="A153" s="38"/>
      <c r="B153" s="39"/>
      <c r="C153" s="219" t="s">
        <v>294</v>
      </c>
      <c r="D153" s="219" t="s">
        <v>158</v>
      </c>
      <c r="E153" s="220" t="s">
        <v>1852</v>
      </c>
      <c r="F153" s="221" t="s">
        <v>1853</v>
      </c>
      <c r="G153" s="222" t="s">
        <v>161</v>
      </c>
      <c r="H153" s="223">
        <v>2</v>
      </c>
      <c r="I153" s="224"/>
      <c r="J153" s="225">
        <f>ROUND(I153*H153,2)</f>
        <v>0</v>
      </c>
      <c r="K153" s="226"/>
      <c r="L153" s="44"/>
      <c r="M153" s="227" t="s">
        <v>1</v>
      </c>
      <c r="N153" s="228" t="s">
        <v>42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250</v>
      </c>
      <c r="AT153" s="231" t="s">
        <v>158</v>
      </c>
      <c r="AU153" s="231" t="s">
        <v>87</v>
      </c>
      <c r="AY153" s="17" t="s">
        <v>156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85</v>
      </c>
      <c r="BK153" s="232">
        <f>ROUND(I153*H153,2)</f>
        <v>0</v>
      </c>
      <c r="BL153" s="17" t="s">
        <v>250</v>
      </c>
      <c r="BM153" s="231" t="s">
        <v>455</v>
      </c>
    </row>
    <row r="154" s="2" customFormat="1" ht="44.25" customHeight="1">
      <c r="A154" s="38"/>
      <c r="B154" s="39"/>
      <c r="C154" s="219" t="s">
        <v>298</v>
      </c>
      <c r="D154" s="219" t="s">
        <v>158</v>
      </c>
      <c r="E154" s="220" t="s">
        <v>1854</v>
      </c>
      <c r="F154" s="221" t="s">
        <v>1855</v>
      </c>
      <c r="G154" s="222" t="s">
        <v>161</v>
      </c>
      <c r="H154" s="223">
        <v>2</v>
      </c>
      <c r="I154" s="224"/>
      <c r="J154" s="225">
        <f>ROUND(I154*H154,2)</f>
        <v>0</v>
      </c>
      <c r="K154" s="226"/>
      <c r="L154" s="44"/>
      <c r="M154" s="227" t="s">
        <v>1</v>
      </c>
      <c r="N154" s="228" t="s">
        <v>42</v>
      </c>
      <c r="O154" s="91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250</v>
      </c>
      <c r="AT154" s="231" t="s">
        <v>158</v>
      </c>
      <c r="AU154" s="231" t="s">
        <v>87</v>
      </c>
      <c r="AY154" s="17" t="s">
        <v>156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85</v>
      </c>
      <c r="BK154" s="232">
        <f>ROUND(I154*H154,2)</f>
        <v>0</v>
      </c>
      <c r="BL154" s="17" t="s">
        <v>250</v>
      </c>
      <c r="BM154" s="231" t="s">
        <v>465</v>
      </c>
    </row>
    <row r="155" s="2" customFormat="1" ht="33" customHeight="1">
      <c r="A155" s="38"/>
      <c r="B155" s="39"/>
      <c r="C155" s="219" t="s">
        <v>302</v>
      </c>
      <c r="D155" s="219" t="s">
        <v>158</v>
      </c>
      <c r="E155" s="220" t="s">
        <v>1856</v>
      </c>
      <c r="F155" s="221" t="s">
        <v>1857</v>
      </c>
      <c r="G155" s="222" t="s">
        <v>161</v>
      </c>
      <c r="H155" s="223">
        <v>1</v>
      </c>
      <c r="I155" s="224"/>
      <c r="J155" s="225">
        <f>ROUND(I155*H155,2)</f>
        <v>0</v>
      </c>
      <c r="K155" s="226"/>
      <c r="L155" s="44"/>
      <c r="M155" s="227" t="s">
        <v>1</v>
      </c>
      <c r="N155" s="228" t="s">
        <v>42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250</v>
      </c>
      <c r="AT155" s="231" t="s">
        <v>158</v>
      </c>
      <c r="AU155" s="231" t="s">
        <v>87</v>
      </c>
      <c r="AY155" s="17" t="s">
        <v>156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85</v>
      </c>
      <c r="BK155" s="232">
        <f>ROUND(I155*H155,2)</f>
        <v>0</v>
      </c>
      <c r="BL155" s="17" t="s">
        <v>250</v>
      </c>
      <c r="BM155" s="231" t="s">
        <v>478</v>
      </c>
    </row>
    <row r="156" s="2" customFormat="1" ht="24.15" customHeight="1">
      <c r="A156" s="38"/>
      <c r="B156" s="39"/>
      <c r="C156" s="219" t="s">
        <v>306</v>
      </c>
      <c r="D156" s="219" t="s">
        <v>158</v>
      </c>
      <c r="E156" s="220" t="s">
        <v>1858</v>
      </c>
      <c r="F156" s="221" t="s">
        <v>1859</v>
      </c>
      <c r="G156" s="222" t="s">
        <v>216</v>
      </c>
      <c r="H156" s="223">
        <v>0.18099999999999999</v>
      </c>
      <c r="I156" s="224"/>
      <c r="J156" s="225">
        <f>ROUND(I156*H156,2)</f>
        <v>0</v>
      </c>
      <c r="K156" s="226"/>
      <c r="L156" s="44"/>
      <c r="M156" s="227" t="s">
        <v>1</v>
      </c>
      <c r="N156" s="228" t="s">
        <v>42</v>
      </c>
      <c r="O156" s="91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250</v>
      </c>
      <c r="AT156" s="231" t="s">
        <v>158</v>
      </c>
      <c r="AU156" s="231" t="s">
        <v>87</v>
      </c>
      <c r="AY156" s="17" t="s">
        <v>156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85</v>
      </c>
      <c r="BK156" s="232">
        <f>ROUND(I156*H156,2)</f>
        <v>0</v>
      </c>
      <c r="BL156" s="17" t="s">
        <v>250</v>
      </c>
      <c r="BM156" s="231" t="s">
        <v>487</v>
      </c>
    </row>
    <row r="157" s="2" customFormat="1" ht="24.15" customHeight="1">
      <c r="A157" s="38"/>
      <c r="B157" s="39"/>
      <c r="C157" s="219" t="s">
        <v>310</v>
      </c>
      <c r="D157" s="219" t="s">
        <v>158</v>
      </c>
      <c r="E157" s="220" t="s">
        <v>1860</v>
      </c>
      <c r="F157" s="221" t="s">
        <v>1861</v>
      </c>
      <c r="G157" s="222" t="s">
        <v>216</v>
      </c>
      <c r="H157" s="223">
        <v>0.18099999999999999</v>
      </c>
      <c r="I157" s="224"/>
      <c r="J157" s="225">
        <f>ROUND(I157*H157,2)</f>
        <v>0</v>
      </c>
      <c r="K157" s="226"/>
      <c r="L157" s="44"/>
      <c r="M157" s="227" t="s">
        <v>1</v>
      </c>
      <c r="N157" s="228" t="s">
        <v>42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250</v>
      </c>
      <c r="AT157" s="231" t="s">
        <v>158</v>
      </c>
      <c r="AU157" s="231" t="s">
        <v>87</v>
      </c>
      <c r="AY157" s="17" t="s">
        <v>156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85</v>
      </c>
      <c r="BK157" s="232">
        <f>ROUND(I157*H157,2)</f>
        <v>0</v>
      </c>
      <c r="BL157" s="17" t="s">
        <v>250</v>
      </c>
      <c r="BM157" s="231" t="s">
        <v>496</v>
      </c>
    </row>
    <row r="158" s="12" customFormat="1" ht="22.8" customHeight="1">
      <c r="A158" s="12"/>
      <c r="B158" s="203"/>
      <c r="C158" s="204"/>
      <c r="D158" s="205" t="s">
        <v>76</v>
      </c>
      <c r="E158" s="217" t="s">
        <v>1862</v>
      </c>
      <c r="F158" s="217" t="s">
        <v>1863</v>
      </c>
      <c r="G158" s="204"/>
      <c r="H158" s="204"/>
      <c r="I158" s="207"/>
      <c r="J158" s="218">
        <f>BK158</f>
        <v>0</v>
      </c>
      <c r="K158" s="204"/>
      <c r="L158" s="209"/>
      <c r="M158" s="210"/>
      <c r="N158" s="211"/>
      <c r="O158" s="211"/>
      <c r="P158" s="212">
        <f>SUM(P159:P184)</f>
        <v>0</v>
      </c>
      <c r="Q158" s="211"/>
      <c r="R158" s="212">
        <f>SUM(R159:R184)</f>
        <v>0</v>
      </c>
      <c r="S158" s="211"/>
      <c r="T158" s="213">
        <f>SUM(T159:T184)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4" t="s">
        <v>87</v>
      </c>
      <c r="AT158" s="215" t="s">
        <v>76</v>
      </c>
      <c r="AU158" s="215" t="s">
        <v>85</v>
      </c>
      <c r="AY158" s="214" t="s">
        <v>156</v>
      </c>
      <c r="BK158" s="216">
        <f>SUM(BK159:BK184)</f>
        <v>0</v>
      </c>
    </row>
    <row r="159" s="2" customFormat="1" ht="24.15" customHeight="1">
      <c r="A159" s="38"/>
      <c r="B159" s="39"/>
      <c r="C159" s="219" t="s">
        <v>314</v>
      </c>
      <c r="D159" s="219" t="s">
        <v>158</v>
      </c>
      <c r="E159" s="220" t="s">
        <v>1864</v>
      </c>
      <c r="F159" s="221" t="s">
        <v>1865</v>
      </c>
      <c r="G159" s="222" t="s">
        <v>485</v>
      </c>
      <c r="H159" s="223">
        <v>60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42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250</v>
      </c>
      <c r="AT159" s="231" t="s">
        <v>158</v>
      </c>
      <c r="AU159" s="231" t="s">
        <v>87</v>
      </c>
      <c r="AY159" s="17" t="s">
        <v>156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85</v>
      </c>
      <c r="BK159" s="232">
        <f>ROUND(I159*H159,2)</f>
        <v>0</v>
      </c>
      <c r="BL159" s="17" t="s">
        <v>250</v>
      </c>
      <c r="BM159" s="231" t="s">
        <v>507</v>
      </c>
    </row>
    <row r="160" s="2" customFormat="1" ht="24.15" customHeight="1">
      <c r="A160" s="38"/>
      <c r="B160" s="39"/>
      <c r="C160" s="219" t="s">
        <v>318</v>
      </c>
      <c r="D160" s="219" t="s">
        <v>158</v>
      </c>
      <c r="E160" s="220" t="s">
        <v>1866</v>
      </c>
      <c r="F160" s="221" t="s">
        <v>1867</v>
      </c>
      <c r="G160" s="222" t="s">
        <v>485</v>
      </c>
      <c r="H160" s="223">
        <v>30</v>
      </c>
      <c r="I160" s="224"/>
      <c r="J160" s="225">
        <f>ROUND(I160*H160,2)</f>
        <v>0</v>
      </c>
      <c r="K160" s="226"/>
      <c r="L160" s="44"/>
      <c r="M160" s="227" t="s">
        <v>1</v>
      </c>
      <c r="N160" s="228" t="s">
        <v>42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250</v>
      </c>
      <c r="AT160" s="231" t="s">
        <v>158</v>
      </c>
      <c r="AU160" s="231" t="s">
        <v>87</v>
      </c>
      <c r="AY160" s="17" t="s">
        <v>156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85</v>
      </c>
      <c r="BK160" s="232">
        <f>ROUND(I160*H160,2)</f>
        <v>0</v>
      </c>
      <c r="BL160" s="17" t="s">
        <v>250</v>
      </c>
      <c r="BM160" s="231" t="s">
        <v>516</v>
      </c>
    </row>
    <row r="161" s="2" customFormat="1" ht="24.15" customHeight="1">
      <c r="A161" s="38"/>
      <c r="B161" s="39"/>
      <c r="C161" s="219" t="s">
        <v>322</v>
      </c>
      <c r="D161" s="219" t="s">
        <v>158</v>
      </c>
      <c r="E161" s="220" t="s">
        <v>1868</v>
      </c>
      <c r="F161" s="221" t="s">
        <v>1869</v>
      </c>
      <c r="G161" s="222" t="s">
        <v>485</v>
      </c>
      <c r="H161" s="223">
        <v>20</v>
      </c>
      <c r="I161" s="224"/>
      <c r="J161" s="225">
        <f>ROUND(I161*H161,2)</f>
        <v>0</v>
      </c>
      <c r="K161" s="226"/>
      <c r="L161" s="44"/>
      <c r="M161" s="227" t="s">
        <v>1</v>
      </c>
      <c r="N161" s="228" t="s">
        <v>42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250</v>
      </c>
      <c r="AT161" s="231" t="s">
        <v>158</v>
      </c>
      <c r="AU161" s="231" t="s">
        <v>87</v>
      </c>
      <c r="AY161" s="17" t="s">
        <v>156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85</v>
      </c>
      <c r="BK161" s="232">
        <f>ROUND(I161*H161,2)</f>
        <v>0</v>
      </c>
      <c r="BL161" s="17" t="s">
        <v>250</v>
      </c>
      <c r="BM161" s="231" t="s">
        <v>524</v>
      </c>
    </row>
    <row r="162" s="2" customFormat="1" ht="24.15" customHeight="1">
      <c r="A162" s="38"/>
      <c r="B162" s="39"/>
      <c r="C162" s="219" t="s">
        <v>326</v>
      </c>
      <c r="D162" s="219" t="s">
        <v>158</v>
      </c>
      <c r="E162" s="220" t="s">
        <v>1870</v>
      </c>
      <c r="F162" s="221" t="s">
        <v>1871</v>
      </c>
      <c r="G162" s="222" t="s">
        <v>485</v>
      </c>
      <c r="H162" s="223">
        <v>180</v>
      </c>
      <c r="I162" s="224"/>
      <c r="J162" s="225">
        <f>ROUND(I162*H162,2)</f>
        <v>0</v>
      </c>
      <c r="K162" s="226"/>
      <c r="L162" s="44"/>
      <c r="M162" s="227" t="s">
        <v>1</v>
      </c>
      <c r="N162" s="228" t="s">
        <v>42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250</v>
      </c>
      <c r="AT162" s="231" t="s">
        <v>158</v>
      </c>
      <c r="AU162" s="231" t="s">
        <v>87</v>
      </c>
      <c r="AY162" s="17" t="s">
        <v>156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85</v>
      </c>
      <c r="BK162" s="232">
        <f>ROUND(I162*H162,2)</f>
        <v>0</v>
      </c>
      <c r="BL162" s="17" t="s">
        <v>250</v>
      </c>
      <c r="BM162" s="231" t="s">
        <v>535</v>
      </c>
    </row>
    <row r="163" s="2" customFormat="1" ht="24.15" customHeight="1">
      <c r="A163" s="38"/>
      <c r="B163" s="39"/>
      <c r="C163" s="219" t="s">
        <v>331</v>
      </c>
      <c r="D163" s="219" t="s">
        <v>158</v>
      </c>
      <c r="E163" s="220" t="s">
        <v>1872</v>
      </c>
      <c r="F163" s="221" t="s">
        <v>1873</v>
      </c>
      <c r="G163" s="222" t="s">
        <v>485</v>
      </c>
      <c r="H163" s="223">
        <v>40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42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250</v>
      </c>
      <c r="AT163" s="231" t="s">
        <v>158</v>
      </c>
      <c r="AU163" s="231" t="s">
        <v>87</v>
      </c>
      <c r="AY163" s="17" t="s">
        <v>156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85</v>
      </c>
      <c r="BK163" s="232">
        <f>ROUND(I163*H163,2)</f>
        <v>0</v>
      </c>
      <c r="BL163" s="17" t="s">
        <v>250</v>
      </c>
      <c r="BM163" s="231" t="s">
        <v>572</v>
      </c>
    </row>
    <row r="164" s="2" customFormat="1" ht="24.15" customHeight="1">
      <c r="A164" s="38"/>
      <c r="B164" s="39"/>
      <c r="C164" s="219" t="s">
        <v>336</v>
      </c>
      <c r="D164" s="219" t="s">
        <v>158</v>
      </c>
      <c r="E164" s="220" t="s">
        <v>1874</v>
      </c>
      <c r="F164" s="221" t="s">
        <v>1875</v>
      </c>
      <c r="G164" s="222" t="s">
        <v>485</v>
      </c>
      <c r="H164" s="223">
        <v>20</v>
      </c>
      <c r="I164" s="224"/>
      <c r="J164" s="225">
        <f>ROUND(I164*H164,2)</f>
        <v>0</v>
      </c>
      <c r="K164" s="226"/>
      <c r="L164" s="44"/>
      <c r="M164" s="227" t="s">
        <v>1</v>
      </c>
      <c r="N164" s="228" t="s">
        <v>42</v>
      </c>
      <c r="O164" s="91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1" t="s">
        <v>250</v>
      </c>
      <c r="AT164" s="231" t="s">
        <v>158</v>
      </c>
      <c r="AU164" s="231" t="s">
        <v>87</v>
      </c>
      <c r="AY164" s="17" t="s">
        <v>156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7" t="s">
        <v>85</v>
      </c>
      <c r="BK164" s="232">
        <f>ROUND(I164*H164,2)</f>
        <v>0</v>
      </c>
      <c r="BL164" s="17" t="s">
        <v>250</v>
      </c>
      <c r="BM164" s="231" t="s">
        <v>583</v>
      </c>
    </row>
    <row r="165" s="2" customFormat="1" ht="24.15" customHeight="1">
      <c r="A165" s="38"/>
      <c r="B165" s="39"/>
      <c r="C165" s="219" t="s">
        <v>354</v>
      </c>
      <c r="D165" s="219" t="s">
        <v>158</v>
      </c>
      <c r="E165" s="220" t="s">
        <v>1876</v>
      </c>
      <c r="F165" s="221" t="s">
        <v>1877</v>
      </c>
      <c r="G165" s="222" t="s">
        <v>485</v>
      </c>
      <c r="H165" s="223">
        <v>20</v>
      </c>
      <c r="I165" s="224"/>
      <c r="J165" s="225">
        <f>ROUND(I165*H165,2)</f>
        <v>0</v>
      </c>
      <c r="K165" s="226"/>
      <c r="L165" s="44"/>
      <c r="M165" s="227" t="s">
        <v>1</v>
      </c>
      <c r="N165" s="228" t="s">
        <v>42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250</v>
      </c>
      <c r="AT165" s="231" t="s">
        <v>158</v>
      </c>
      <c r="AU165" s="231" t="s">
        <v>87</v>
      </c>
      <c r="AY165" s="17" t="s">
        <v>156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85</v>
      </c>
      <c r="BK165" s="232">
        <f>ROUND(I165*H165,2)</f>
        <v>0</v>
      </c>
      <c r="BL165" s="17" t="s">
        <v>250</v>
      </c>
      <c r="BM165" s="231" t="s">
        <v>593</v>
      </c>
    </row>
    <row r="166" s="2" customFormat="1" ht="24.15" customHeight="1">
      <c r="A166" s="38"/>
      <c r="B166" s="39"/>
      <c r="C166" s="219" t="s">
        <v>359</v>
      </c>
      <c r="D166" s="219" t="s">
        <v>158</v>
      </c>
      <c r="E166" s="220" t="s">
        <v>1878</v>
      </c>
      <c r="F166" s="221" t="s">
        <v>1879</v>
      </c>
      <c r="G166" s="222" t="s">
        <v>161</v>
      </c>
      <c r="H166" s="223">
        <v>90</v>
      </c>
      <c r="I166" s="224"/>
      <c r="J166" s="225">
        <f>ROUND(I166*H166,2)</f>
        <v>0</v>
      </c>
      <c r="K166" s="226"/>
      <c r="L166" s="44"/>
      <c r="M166" s="227" t="s">
        <v>1</v>
      </c>
      <c r="N166" s="228" t="s">
        <v>42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250</v>
      </c>
      <c r="AT166" s="231" t="s">
        <v>158</v>
      </c>
      <c r="AU166" s="231" t="s">
        <v>87</v>
      </c>
      <c r="AY166" s="17" t="s">
        <v>156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85</v>
      </c>
      <c r="BK166" s="232">
        <f>ROUND(I166*H166,2)</f>
        <v>0</v>
      </c>
      <c r="BL166" s="17" t="s">
        <v>250</v>
      </c>
      <c r="BM166" s="231" t="s">
        <v>603</v>
      </c>
    </row>
    <row r="167" s="2" customFormat="1" ht="24.15" customHeight="1">
      <c r="A167" s="38"/>
      <c r="B167" s="39"/>
      <c r="C167" s="219" t="s">
        <v>375</v>
      </c>
      <c r="D167" s="219" t="s">
        <v>158</v>
      </c>
      <c r="E167" s="220" t="s">
        <v>1880</v>
      </c>
      <c r="F167" s="221" t="s">
        <v>1881</v>
      </c>
      <c r="G167" s="222" t="s">
        <v>161</v>
      </c>
      <c r="H167" s="223">
        <v>20</v>
      </c>
      <c r="I167" s="224"/>
      <c r="J167" s="225">
        <f>ROUND(I167*H167,2)</f>
        <v>0</v>
      </c>
      <c r="K167" s="226"/>
      <c r="L167" s="44"/>
      <c r="M167" s="227" t="s">
        <v>1</v>
      </c>
      <c r="N167" s="228" t="s">
        <v>42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250</v>
      </c>
      <c r="AT167" s="231" t="s">
        <v>158</v>
      </c>
      <c r="AU167" s="231" t="s">
        <v>87</v>
      </c>
      <c r="AY167" s="17" t="s">
        <v>156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85</v>
      </c>
      <c r="BK167" s="232">
        <f>ROUND(I167*H167,2)</f>
        <v>0</v>
      </c>
      <c r="BL167" s="17" t="s">
        <v>250</v>
      </c>
      <c r="BM167" s="231" t="s">
        <v>613</v>
      </c>
    </row>
    <row r="168" s="2" customFormat="1" ht="24.15" customHeight="1">
      <c r="A168" s="38"/>
      <c r="B168" s="39"/>
      <c r="C168" s="219" t="s">
        <v>380</v>
      </c>
      <c r="D168" s="219" t="s">
        <v>158</v>
      </c>
      <c r="E168" s="220" t="s">
        <v>1882</v>
      </c>
      <c r="F168" s="221" t="s">
        <v>1883</v>
      </c>
      <c r="G168" s="222" t="s">
        <v>161</v>
      </c>
      <c r="H168" s="223">
        <v>60</v>
      </c>
      <c r="I168" s="224"/>
      <c r="J168" s="225">
        <f>ROUND(I168*H168,2)</f>
        <v>0</v>
      </c>
      <c r="K168" s="226"/>
      <c r="L168" s="44"/>
      <c r="M168" s="227" t="s">
        <v>1</v>
      </c>
      <c r="N168" s="228" t="s">
        <v>42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250</v>
      </c>
      <c r="AT168" s="231" t="s">
        <v>158</v>
      </c>
      <c r="AU168" s="231" t="s">
        <v>87</v>
      </c>
      <c r="AY168" s="17" t="s">
        <v>156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85</v>
      </c>
      <c r="BK168" s="232">
        <f>ROUND(I168*H168,2)</f>
        <v>0</v>
      </c>
      <c r="BL168" s="17" t="s">
        <v>250</v>
      </c>
      <c r="BM168" s="231" t="s">
        <v>625</v>
      </c>
    </row>
    <row r="169" s="2" customFormat="1" ht="24.15" customHeight="1">
      <c r="A169" s="38"/>
      <c r="B169" s="39"/>
      <c r="C169" s="219" t="s">
        <v>387</v>
      </c>
      <c r="D169" s="219" t="s">
        <v>158</v>
      </c>
      <c r="E169" s="220" t="s">
        <v>1884</v>
      </c>
      <c r="F169" s="221" t="s">
        <v>1885</v>
      </c>
      <c r="G169" s="222" t="s">
        <v>161</v>
      </c>
      <c r="H169" s="223">
        <v>20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42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250</v>
      </c>
      <c r="AT169" s="231" t="s">
        <v>158</v>
      </c>
      <c r="AU169" s="231" t="s">
        <v>87</v>
      </c>
      <c r="AY169" s="17" t="s">
        <v>156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85</v>
      </c>
      <c r="BK169" s="232">
        <f>ROUND(I169*H169,2)</f>
        <v>0</v>
      </c>
      <c r="BL169" s="17" t="s">
        <v>250</v>
      </c>
      <c r="BM169" s="231" t="s">
        <v>633</v>
      </c>
    </row>
    <row r="170" s="2" customFormat="1" ht="24.15" customHeight="1">
      <c r="A170" s="38"/>
      <c r="B170" s="39"/>
      <c r="C170" s="219" t="s">
        <v>395</v>
      </c>
      <c r="D170" s="219" t="s">
        <v>158</v>
      </c>
      <c r="E170" s="220" t="s">
        <v>1886</v>
      </c>
      <c r="F170" s="221" t="s">
        <v>1887</v>
      </c>
      <c r="G170" s="222" t="s">
        <v>161</v>
      </c>
      <c r="H170" s="223">
        <v>10</v>
      </c>
      <c r="I170" s="224"/>
      <c r="J170" s="225">
        <f>ROUND(I170*H170,2)</f>
        <v>0</v>
      </c>
      <c r="K170" s="226"/>
      <c r="L170" s="44"/>
      <c r="M170" s="227" t="s">
        <v>1</v>
      </c>
      <c r="N170" s="228" t="s">
        <v>42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250</v>
      </c>
      <c r="AT170" s="231" t="s">
        <v>158</v>
      </c>
      <c r="AU170" s="231" t="s">
        <v>87</v>
      </c>
      <c r="AY170" s="17" t="s">
        <v>156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85</v>
      </c>
      <c r="BK170" s="232">
        <f>ROUND(I170*H170,2)</f>
        <v>0</v>
      </c>
      <c r="BL170" s="17" t="s">
        <v>250</v>
      </c>
      <c r="BM170" s="231" t="s">
        <v>647</v>
      </c>
    </row>
    <row r="171" s="2" customFormat="1" ht="24.15" customHeight="1">
      <c r="A171" s="38"/>
      <c r="B171" s="39"/>
      <c r="C171" s="219" t="s">
        <v>401</v>
      </c>
      <c r="D171" s="219" t="s">
        <v>158</v>
      </c>
      <c r="E171" s="220" t="s">
        <v>1888</v>
      </c>
      <c r="F171" s="221" t="s">
        <v>1889</v>
      </c>
      <c r="G171" s="222" t="s">
        <v>161</v>
      </c>
      <c r="H171" s="223">
        <v>20</v>
      </c>
      <c r="I171" s="224"/>
      <c r="J171" s="225">
        <f>ROUND(I171*H171,2)</f>
        <v>0</v>
      </c>
      <c r="K171" s="226"/>
      <c r="L171" s="44"/>
      <c r="M171" s="227" t="s">
        <v>1</v>
      </c>
      <c r="N171" s="228" t="s">
        <v>42</v>
      </c>
      <c r="O171" s="91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250</v>
      </c>
      <c r="AT171" s="231" t="s">
        <v>158</v>
      </c>
      <c r="AU171" s="231" t="s">
        <v>87</v>
      </c>
      <c r="AY171" s="17" t="s">
        <v>156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85</v>
      </c>
      <c r="BK171" s="232">
        <f>ROUND(I171*H171,2)</f>
        <v>0</v>
      </c>
      <c r="BL171" s="17" t="s">
        <v>250</v>
      </c>
      <c r="BM171" s="231" t="s">
        <v>657</v>
      </c>
    </row>
    <row r="172" s="2" customFormat="1" ht="16.5" customHeight="1">
      <c r="A172" s="38"/>
      <c r="B172" s="39"/>
      <c r="C172" s="219" t="s">
        <v>407</v>
      </c>
      <c r="D172" s="219" t="s">
        <v>158</v>
      </c>
      <c r="E172" s="220" t="s">
        <v>1890</v>
      </c>
      <c r="F172" s="221" t="s">
        <v>1891</v>
      </c>
      <c r="G172" s="222" t="s">
        <v>485</v>
      </c>
      <c r="H172" s="223">
        <v>330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250</v>
      </c>
      <c r="AT172" s="231" t="s">
        <v>158</v>
      </c>
      <c r="AU172" s="231" t="s">
        <v>87</v>
      </c>
      <c r="AY172" s="17" t="s">
        <v>156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85</v>
      </c>
      <c r="BK172" s="232">
        <f>ROUND(I172*H172,2)</f>
        <v>0</v>
      </c>
      <c r="BL172" s="17" t="s">
        <v>250</v>
      </c>
      <c r="BM172" s="231" t="s">
        <v>665</v>
      </c>
    </row>
    <row r="173" s="13" customFormat="1">
      <c r="A173" s="13"/>
      <c r="B173" s="233"/>
      <c r="C173" s="234"/>
      <c r="D173" s="235" t="s">
        <v>172</v>
      </c>
      <c r="E173" s="236" t="s">
        <v>1</v>
      </c>
      <c r="F173" s="237" t="s">
        <v>1892</v>
      </c>
      <c r="G173" s="234"/>
      <c r="H173" s="238">
        <v>330</v>
      </c>
      <c r="I173" s="239"/>
      <c r="J173" s="234"/>
      <c r="K173" s="234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172</v>
      </c>
      <c r="AU173" s="244" t="s">
        <v>87</v>
      </c>
      <c r="AV173" s="13" t="s">
        <v>87</v>
      </c>
      <c r="AW173" s="13" t="s">
        <v>34</v>
      </c>
      <c r="AX173" s="13" t="s">
        <v>77</v>
      </c>
      <c r="AY173" s="244" t="s">
        <v>156</v>
      </c>
    </row>
    <row r="174" s="15" customFormat="1">
      <c r="A174" s="15"/>
      <c r="B174" s="269"/>
      <c r="C174" s="270"/>
      <c r="D174" s="235" t="s">
        <v>172</v>
      </c>
      <c r="E174" s="271" t="s">
        <v>1</v>
      </c>
      <c r="F174" s="272" t="s">
        <v>1483</v>
      </c>
      <c r="G174" s="270"/>
      <c r="H174" s="273">
        <v>330</v>
      </c>
      <c r="I174" s="274"/>
      <c r="J174" s="270"/>
      <c r="K174" s="270"/>
      <c r="L174" s="275"/>
      <c r="M174" s="276"/>
      <c r="N174" s="277"/>
      <c r="O174" s="277"/>
      <c r="P174" s="277"/>
      <c r="Q174" s="277"/>
      <c r="R174" s="277"/>
      <c r="S174" s="277"/>
      <c r="T174" s="278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9" t="s">
        <v>172</v>
      </c>
      <c r="AU174" s="279" t="s">
        <v>87</v>
      </c>
      <c r="AV174" s="15" t="s">
        <v>162</v>
      </c>
      <c r="AW174" s="15" t="s">
        <v>34</v>
      </c>
      <c r="AX174" s="15" t="s">
        <v>85</v>
      </c>
      <c r="AY174" s="279" t="s">
        <v>156</v>
      </c>
    </row>
    <row r="175" s="2" customFormat="1" ht="24.15" customHeight="1">
      <c r="A175" s="38"/>
      <c r="B175" s="39"/>
      <c r="C175" s="219" t="s">
        <v>412</v>
      </c>
      <c r="D175" s="219" t="s">
        <v>158</v>
      </c>
      <c r="E175" s="220" t="s">
        <v>1893</v>
      </c>
      <c r="F175" s="221" t="s">
        <v>1894</v>
      </c>
      <c r="G175" s="222" t="s">
        <v>485</v>
      </c>
      <c r="H175" s="223">
        <v>40</v>
      </c>
      <c r="I175" s="224"/>
      <c r="J175" s="225">
        <f>ROUND(I175*H175,2)</f>
        <v>0</v>
      </c>
      <c r="K175" s="226"/>
      <c r="L175" s="44"/>
      <c r="M175" s="227" t="s">
        <v>1</v>
      </c>
      <c r="N175" s="228" t="s">
        <v>42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250</v>
      </c>
      <c r="AT175" s="231" t="s">
        <v>158</v>
      </c>
      <c r="AU175" s="231" t="s">
        <v>87</v>
      </c>
      <c r="AY175" s="17" t="s">
        <v>156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85</v>
      </c>
      <c r="BK175" s="232">
        <f>ROUND(I175*H175,2)</f>
        <v>0</v>
      </c>
      <c r="BL175" s="17" t="s">
        <v>250</v>
      </c>
      <c r="BM175" s="231" t="s">
        <v>674</v>
      </c>
    </row>
    <row r="176" s="13" customFormat="1">
      <c r="A176" s="13"/>
      <c r="B176" s="233"/>
      <c r="C176" s="234"/>
      <c r="D176" s="235" t="s">
        <v>172</v>
      </c>
      <c r="E176" s="236" t="s">
        <v>1</v>
      </c>
      <c r="F176" s="237" t="s">
        <v>1895</v>
      </c>
      <c r="G176" s="234"/>
      <c r="H176" s="238">
        <v>40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172</v>
      </c>
      <c r="AU176" s="244" t="s">
        <v>87</v>
      </c>
      <c r="AV176" s="13" t="s">
        <v>87</v>
      </c>
      <c r="AW176" s="13" t="s">
        <v>34</v>
      </c>
      <c r="AX176" s="13" t="s">
        <v>77</v>
      </c>
      <c r="AY176" s="244" t="s">
        <v>156</v>
      </c>
    </row>
    <row r="177" s="15" customFormat="1">
      <c r="A177" s="15"/>
      <c r="B177" s="269"/>
      <c r="C177" s="270"/>
      <c r="D177" s="235" t="s">
        <v>172</v>
      </c>
      <c r="E177" s="271" t="s">
        <v>1</v>
      </c>
      <c r="F177" s="272" t="s">
        <v>1483</v>
      </c>
      <c r="G177" s="270"/>
      <c r="H177" s="273">
        <v>40</v>
      </c>
      <c r="I177" s="274"/>
      <c r="J177" s="270"/>
      <c r="K177" s="270"/>
      <c r="L177" s="275"/>
      <c r="M177" s="276"/>
      <c r="N177" s="277"/>
      <c r="O177" s="277"/>
      <c r="P177" s="277"/>
      <c r="Q177" s="277"/>
      <c r="R177" s="277"/>
      <c r="S177" s="277"/>
      <c r="T177" s="278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9" t="s">
        <v>172</v>
      </c>
      <c r="AU177" s="279" t="s">
        <v>87</v>
      </c>
      <c r="AV177" s="15" t="s">
        <v>162</v>
      </c>
      <c r="AW177" s="15" t="s">
        <v>34</v>
      </c>
      <c r="AX177" s="15" t="s">
        <v>85</v>
      </c>
      <c r="AY177" s="279" t="s">
        <v>156</v>
      </c>
    </row>
    <row r="178" s="2" customFormat="1" ht="16.5" customHeight="1">
      <c r="A178" s="38"/>
      <c r="B178" s="39"/>
      <c r="C178" s="219" t="s">
        <v>422</v>
      </c>
      <c r="D178" s="219" t="s">
        <v>158</v>
      </c>
      <c r="E178" s="220" t="s">
        <v>1896</v>
      </c>
      <c r="F178" s="221" t="s">
        <v>1897</v>
      </c>
      <c r="G178" s="222" t="s">
        <v>1737</v>
      </c>
      <c r="H178" s="223">
        <v>48</v>
      </c>
      <c r="I178" s="224"/>
      <c r="J178" s="225">
        <f>ROUND(I178*H178,2)</f>
        <v>0</v>
      </c>
      <c r="K178" s="226"/>
      <c r="L178" s="44"/>
      <c r="M178" s="227" t="s">
        <v>1</v>
      </c>
      <c r="N178" s="228" t="s">
        <v>42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250</v>
      </c>
      <c r="AT178" s="231" t="s">
        <v>158</v>
      </c>
      <c r="AU178" s="231" t="s">
        <v>87</v>
      </c>
      <c r="AY178" s="17" t="s">
        <v>156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85</v>
      </c>
      <c r="BK178" s="232">
        <f>ROUND(I178*H178,2)</f>
        <v>0</v>
      </c>
      <c r="BL178" s="17" t="s">
        <v>250</v>
      </c>
      <c r="BM178" s="231" t="s">
        <v>684</v>
      </c>
    </row>
    <row r="179" s="2" customFormat="1" ht="16.5" customHeight="1">
      <c r="A179" s="38"/>
      <c r="B179" s="39"/>
      <c r="C179" s="219" t="s">
        <v>428</v>
      </c>
      <c r="D179" s="219" t="s">
        <v>158</v>
      </c>
      <c r="E179" s="220" t="s">
        <v>1898</v>
      </c>
      <c r="F179" s="221" t="s">
        <v>1899</v>
      </c>
      <c r="G179" s="222" t="s">
        <v>1737</v>
      </c>
      <c r="H179" s="223">
        <v>24</v>
      </c>
      <c r="I179" s="224"/>
      <c r="J179" s="225">
        <f>ROUND(I179*H179,2)</f>
        <v>0</v>
      </c>
      <c r="K179" s="226"/>
      <c r="L179" s="44"/>
      <c r="M179" s="227" t="s">
        <v>1</v>
      </c>
      <c r="N179" s="228" t="s">
        <v>42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250</v>
      </c>
      <c r="AT179" s="231" t="s">
        <v>158</v>
      </c>
      <c r="AU179" s="231" t="s">
        <v>87</v>
      </c>
      <c r="AY179" s="17" t="s">
        <v>156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85</v>
      </c>
      <c r="BK179" s="232">
        <f>ROUND(I179*H179,2)</f>
        <v>0</v>
      </c>
      <c r="BL179" s="17" t="s">
        <v>250</v>
      </c>
      <c r="BM179" s="231" t="s">
        <v>695</v>
      </c>
    </row>
    <row r="180" s="2" customFormat="1" ht="21.75" customHeight="1">
      <c r="A180" s="38"/>
      <c r="B180" s="39"/>
      <c r="C180" s="219" t="s">
        <v>435</v>
      </c>
      <c r="D180" s="219" t="s">
        <v>158</v>
      </c>
      <c r="E180" s="220" t="s">
        <v>1900</v>
      </c>
      <c r="F180" s="221" t="s">
        <v>1901</v>
      </c>
      <c r="G180" s="222" t="s">
        <v>1737</v>
      </c>
      <c r="H180" s="223">
        <v>36</v>
      </c>
      <c r="I180" s="224"/>
      <c r="J180" s="225">
        <f>ROUND(I180*H180,2)</f>
        <v>0</v>
      </c>
      <c r="K180" s="226"/>
      <c r="L180" s="44"/>
      <c r="M180" s="227" t="s">
        <v>1</v>
      </c>
      <c r="N180" s="228" t="s">
        <v>42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250</v>
      </c>
      <c r="AT180" s="231" t="s">
        <v>158</v>
      </c>
      <c r="AU180" s="231" t="s">
        <v>87</v>
      </c>
      <c r="AY180" s="17" t="s">
        <v>156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85</v>
      </c>
      <c r="BK180" s="232">
        <f>ROUND(I180*H180,2)</f>
        <v>0</v>
      </c>
      <c r="BL180" s="17" t="s">
        <v>250</v>
      </c>
      <c r="BM180" s="231" t="s">
        <v>704</v>
      </c>
    </row>
    <row r="181" s="2" customFormat="1" ht="24.15" customHeight="1">
      <c r="A181" s="38"/>
      <c r="B181" s="39"/>
      <c r="C181" s="219" t="s">
        <v>447</v>
      </c>
      <c r="D181" s="219" t="s">
        <v>158</v>
      </c>
      <c r="E181" s="220" t="s">
        <v>1902</v>
      </c>
      <c r="F181" s="221" t="s">
        <v>1903</v>
      </c>
      <c r="G181" s="222" t="s">
        <v>161</v>
      </c>
      <c r="H181" s="223">
        <v>20</v>
      </c>
      <c r="I181" s="224"/>
      <c r="J181" s="225">
        <f>ROUND(I181*H181,2)</f>
        <v>0</v>
      </c>
      <c r="K181" s="226"/>
      <c r="L181" s="44"/>
      <c r="M181" s="227" t="s">
        <v>1</v>
      </c>
      <c r="N181" s="228" t="s">
        <v>42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250</v>
      </c>
      <c r="AT181" s="231" t="s">
        <v>158</v>
      </c>
      <c r="AU181" s="231" t="s">
        <v>87</v>
      </c>
      <c r="AY181" s="17" t="s">
        <v>156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85</v>
      </c>
      <c r="BK181" s="232">
        <f>ROUND(I181*H181,2)</f>
        <v>0</v>
      </c>
      <c r="BL181" s="17" t="s">
        <v>250</v>
      </c>
      <c r="BM181" s="231" t="s">
        <v>712</v>
      </c>
    </row>
    <row r="182" s="2" customFormat="1" ht="16.5" customHeight="1">
      <c r="A182" s="38"/>
      <c r="B182" s="39"/>
      <c r="C182" s="219" t="s">
        <v>455</v>
      </c>
      <c r="D182" s="219" t="s">
        <v>158</v>
      </c>
      <c r="E182" s="220" t="s">
        <v>1904</v>
      </c>
      <c r="F182" s="221" t="s">
        <v>1905</v>
      </c>
      <c r="G182" s="222" t="s">
        <v>1906</v>
      </c>
      <c r="H182" s="223">
        <v>2000</v>
      </c>
      <c r="I182" s="224"/>
      <c r="J182" s="225">
        <f>ROUND(I182*H182,2)</f>
        <v>0</v>
      </c>
      <c r="K182" s="226"/>
      <c r="L182" s="44"/>
      <c r="M182" s="227" t="s">
        <v>1</v>
      </c>
      <c r="N182" s="228" t="s">
        <v>42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250</v>
      </c>
      <c r="AT182" s="231" t="s">
        <v>158</v>
      </c>
      <c r="AU182" s="231" t="s">
        <v>87</v>
      </c>
      <c r="AY182" s="17" t="s">
        <v>156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85</v>
      </c>
      <c r="BK182" s="232">
        <f>ROUND(I182*H182,2)</f>
        <v>0</v>
      </c>
      <c r="BL182" s="17" t="s">
        <v>250</v>
      </c>
      <c r="BM182" s="231" t="s">
        <v>720</v>
      </c>
    </row>
    <row r="183" s="2" customFormat="1" ht="24.15" customHeight="1">
      <c r="A183" s="38"/>
      <c r="B183" s="39"/>
      <c r="C183" s="219" t="s">
        <v>461</v>
      </c>
      <c r="D183" s="219" t="s">
        <v>158</v>
      </c>
      <c r="E183" s="220" t="s">
        <v>1907</v>
      </c>
      <c r="F183" s="221" t="s">
        <v>1908</v>
      </c>
      <c r="G183" s="222" t="s">
        <v>216</v>
      </c>
      <c r="H183" s="223">
        <v>0.46800000000000003</v>
      </c>
      <c r="I183" s="224"/>
      <c r="J183" s="225">
        <f>ROUND(I183*H183,2)</f>
        <v>0</v>
      </c>
      <c r="K183" s="226"/>
      <c r="L183" s="44"/>
      <c r="M183" s="227" t="s">
        <v>1</v>
      </c>
      <c r="N183" s="228" t="s">
        <v>42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250</v>
      </c>
      <c r="AT183" s="231" t="s">
        <v>158</v>
      </c>
      <c r="AU183" s="231" t="s">
        <v>87</v>
      </c>
      <c r="AY183" s="17" t="s">
        <v>156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85</v>
      </c>
      <c r="BK183" s="232">
        <f>ROUND(I183*H183,2)</f>
        <v>0</v>
      </c>
      <c r="BL183" s="17" t="s">
        <v>250</v>
      </c>
      <c r="BM183" s="231" t="s">
        <v>729</v>
      </c>
    </row>
    <row r="184" s="2" customFormat="1" ht="24.15" customHeight="1">
      <c r="A184" s="38"/>
      <c r="B184" s="39"/>
      <c r="C184" s="219" t="s">
        <v>465</v>
      </c>
      <c r="D184" s="219" t="s">
        <v>158</v>
      </c>
      <c r="E184" s="220" t="s">
        <v>1909</v>
      </c>
      <c r="F184" s="221" t="s">
        <v>1910</v>
      </c>
      <c r="G184" s="222" t="s">
        <v>216</v>
      </c>
      <c r="H184" s="223">
        <v>0.46800000000000003</v>
      </c>
      <c r="I184" s="224"/>
      <c r="J184" s="225">
        <f>ROUND(I184*H184,2)</f>
        <v>0</v>
      </c>
      <c r="K184" s="226"/>
      <c r="L184" s="44"/>
      <c r="M184" s="227" t="s">
        <v>1</v>
      </c>
      <c r="N184" s="228" t="s">
        <v>42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250</v>
      </c>
      <c r="AT184" s="231" t="s">
        <v>158</v>
      </c>
      <c r="AU184" s="231" t="s">
        <v>87</v>
      </c>
      <c r="AY184" s="17" t="s">
        <v>156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85</v>
      </c>
      <c r="BK184" s="232">
        <f>ROUND(I184*H184,2)</f>
        <v>0</v>
      </c>
      <c r="BL184" s="17" t="s">
        <v>250</v>
      </c>
      <c r="BM184" s="231" t="s">
        <v>740</v>
      </c>
    </row>
    <row r="185" s="12" customFormat="1" ht="22.8" customHeight="1">
      <c r="A185" s="12"/>
      <c r="B185" s="203"/>
      <c r="C185" s="204"/>
      <c r="D185" s="205" t="s">
        <v>76</v>
      </c>
      <c r="E185" s="217" t="s">
        <v>1711</v>
      </c>
      <c r="F185" s="217" t="s">
        <v>1712</v>
      </c>
      <c r="G185" s="204"/>
      <c r="H185" s="204"/>
      <c r="I185" s="207"/>
      <c r="J185" s="218">
        <f>BK185</f>
        <v>0</v>
      </c>
      <c r="K185" s="204"/>
      <c r="L185" s="209"/>
      <c r="M185" s="210"/>
      <c r="N185" s="211"/>
      <c r="O185" s="211"/>
      <c r="P185" s="212">
        <f>SUM(P186:P208)</f>
        <v>0</v>
      </c>
      <c r="Q185" s="211"/>
      <c r="R185" s="212">
        <f>SUM(R186:R208)</f>
        <v>0</v>
      </c>
      <c r="S185" s="211"/>
      <c r="T185" s="213">
        <f>SUM(T186:T208)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14" t="s">
        <v>87</v>
      </c>
      <c r="AT185" s="215" t="s">
        <v>76</v>
      </c>
      <c r="AU185" s="215" t="s">
        <v>85</v>
      </c>
      <c r="AY185" s="214" t="s">
        <v>156</v>
      </c>
      <c r="BK185" s="216">
        <f>SUM(BK186:BK208)</f>
        <v>0</v>
      </c>
    </row>
    <row r="186" s="2" customFormat="1" ht="24.15" customHeight="1">
      <c r="A186" s="38"/>
      <c r="B186" s="39"/>
      <c r="C186" s="219" t="s">
        <v>470</v>
      </c>
      <c r="D186" s="219" t="s">
        <v>158</v>
      </c>
      <c r="E186" s="220" t="s">
        <v>1911</v>
      </c>
      <c r="F186" s="221" t="s">
        <v>1912</v>
      </c>
      <c r="G186" s="222" t="s">
        <v>161</v>
      </c>
      <c r="H186" s="223">
        <v>30</v>
      </c>
      <c r="I186" s="224"/>
      <c r="J186" s="225">
        <f>ROUND(I186*H186,2)</f>
        <v>0</v>
      </c>
      <c r="K186" s="226"/>
      <c r="L186" s="44"/>
      <c r="M186" s="227" t="s">
        <v>1</v>
      </c>
      <c r="N186" s="228" t="s">
        <v>42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250</v>
      </c>
      <c r="AT186" s="231" t="s">
        <v>158</v>
      </c>
      <c r="AU186" s="231" t="s">
        <v>87</v>
      </c>
      <c r="AY186" s="17" t="s">
        <v>156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85</v>
      </c>
      <c r="BK186" s="232">
        <f>ROUND(I186*H186,2)</f>
        <v>0</v>
      </c>
      <c r="BL186" s="17" t="s">
        <v>250</v>
      </c>
      <c r="BM186" s="231" t="s">
        <v>748</v>
      </c>
    </row>
    <row r="187" s="2" customFormat="1" ht="24.15" customHeight="1">
      <c r="A187" s="38"/>
      <c r="B187" s="39"/>
      <c r="C187" s="219" t="s">
        <v>478</v>
      </c>
      <c r="D187" s="219" t="s">
        <v>158</v>
      </c>
      <c r="E187" s="220" t="s">
        <v>1913</v>
      </c>
      <c r="F187" s="221" t="s">
        <v>1914</v>
      </c>
      <c r="G187" s="222" t="s">
        <v>161</v>
      </c>
      <c r="H187" s="223">
        <v>3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42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250</v>
      </c>
      <c r="AT187" s="231" t="s">
        <v>158</v>
      </c>
      <c r="AU187" s="231" t="s">
        <v>87</v>
      </c>
      <c r="AY187" s="17" t="s">
        <v>156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85</v>
      </c>
      <c r="BK187" s="232">
        <f>ROUND(I187*H187,2)</f>
        <v>0</v>
      </c>
      <c r="BL187" s="17" t="s">
        <v>250</v>
      </c>
      <c r="BM187" s="231" t="s">
        <v>756</v>
      </c>
    </row>
    <row r="188" s="2" customFormat="1" ht="24.15" customHeight="1">
      <c r="A188" s="38"/>
      <c r="B188" s="39"/>
      <c r="C188" s="219" t="s">
        <v>482</v>
      </c>
      <c r="D188" s="219" t="s">
        <v>158</v>
      </c>
      <c r="E188" s="220" t="s">
        <v>1915</v>
      </c>
      <c r="F188" s="221" t="s">
        <v>1916</v>
      </c>
      <c r="G188" s="222" t="s">
        <v>161</v>
      </c>
      <c r="H188" s="223">
        <v>4</v>
      </c>
      <c r="I188" s="224"/>
      <c r="J188" s="225">
        <f>ROUND(I188*H188,2)</f>
        <v>0</v>
      </c>
      <c r="K188" s="226"/>
      <c r="L188" s="44"/>
      <c r="M188" s="227" t="s">
        <v>1</v>
      </c>
      <c r="N188" s="228" t="s">
        <v>42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250</v>
      </c>
      <c r="AT188" s="231" t="s">
        <v>158</v>
      </c>
      <c r="AU188" s="231" t="s">
        <v>87</v>
      </c>
      <c r="AY188" s="17" t="s">
        <v>156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85</v>
      </c>
      <c r="BK188" s="232">
        <f>ROUND(I188*H188,2)</f>
        <v>0</v>
      </c>
      <c r="BL188" s="17" t="s">
        <v>250</v>
      </c>
      <c r="BM188" s="231" t="s">
        <v>764</v>
      </c>
    </row>
    <row r="189" s="2" customFormat="1" ht="24.15" customHeight="1">
      <c r="A189" s="38"/>
      <c r="B189" s="39"/>
      <c r="C189" s="219" t="s">
        <v>487</v>
      </c>
      <c r="D189" s="219" t="s">
        <v>158</v>
      </c>
      <c r="E189" s="220" t="s">
        <v>1917</v>
      </c>
      <c r="F189" s="221" t="s">
        <v>1918</v>
      </c>
      <c r="G189" s="222" t="s">
        <v>161</v>
      </c>
      <c r="H189" s="223">
        <v>2</v>
      </c>
      <c r="I189" s="224"/>
      <c r="J189" s="225">
        <f>ROUND(I189*H189,2)</f>
        <v>0</v>
      </c>
      <c r="K189" s="226"/>
      <c r="L189" s="44"/>
      <c r="M189" s="227" t="s">
        <v>1</v>
      </c>
      <c r="N189" s="228" t="s">
        <v>42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250</v>
      </c>
      <c r="AT189" s="231" t="s">
        <v>158</v>
      </c>
      <c r="AU189" s="231" t="s">
        <v>87</v>
      </c>
      <c r="AY189" s="17" t="s">
        <v>156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85</v>
      </c>
      <c r="BK189" s="232">
        <f>ROUND(I189*H189,2)</f>
        <v>0</v>
      </c>
      <c r="BL189" s="17" t="s">
        <v>250</v>
      </c>
      <c r="BM189" s="231" t="s">
        <v>772</v>
      </c>
    </row>
    <row r="190" s="2" customFormat="1" ht="24.15" customHeight="1">
      <c r="A190" s="38"/>
      <c r="B190" s="39"/>
      <c r="C190" s="219" t="s">
        <v>491</v>
      </c>
      <c r="D190" s="219" t="s">
        <v>158</v>
      </c>
      <c r="E190" s="220" t="s">
        <v>1919</v>
      </c>
      <c r="F190" s="221" t="s">
        <v>1920</v>
      </c>
      <c r="G190" s="222" t="s">
        <v>161</v>
      </c>
      <c r="H190" s="223">
        <v>5</v>
      </c>
      <c r="I190" s="224"/>
      <c r="J190" s="225">
        <f>ROUND(I190*H190,2)</f>
        <v>0</v>
      </c>
      <c r="K190" s="226"/>
      <c r="L190" s="44"/>
      <c r="M190" s="227" t="s">
        <v>1</v>
      </c>
      <c r="N190" s="228" t="s">
        <v>42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250</v>
      </c>
      <c r="AT190" s="231" t="s">
        <v>158</v>
      </c>
      <c r="AU190" s="231" t="s">
        <v>87</v>
      </c>
      <c r="AY190" s="17" t="s">
        <v>156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85</v>
      </c>
      <c r="BK190" s="232">
        <f>ROUND(I190*H190,2)</f>
        <v>0</v>
      </c>
      <c r="BL190" s="17" t="s">
        <v>250</v>
      </c>
      <c r="BM190" s="231" t="s">
        <v>780</v>
      </c>
    </row>
    <row r="191" s="2" customFormat="1" ht="24.15" customHeight="1">
      <c r="A191" s="38"/>
      <c r="B191" s="39"/>
      <c r="C191" s="219" t="s">
        <v>496</v>
      </c>
      <c r="D191" s="219" t="s">
        <v>158</v>
      </c>
      <c r="E191" s="220" t="s">
        <v>1921</v>
      </c>
      <c r="F191" s="221" t="s">
        <v>1922</v>
      </c>
      <c r="G191" s="222" t="s">
        <v>161</v>
      </c>
      <c r="H191" s="223">
        <v>12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42</v>
      </c>
      <c r="O191" s="91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250</v>
      </c>
      <c r="AT191" s="231" t="s">
        <v>158</v>
      </c>
      <c r="AU191" s="231" t="s">
        <v>87</v>
      </c>
      <c r="AY191" s="17" t="s">
        <v>156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85</v>
      </c>
      <c r="BK191" s="232">
        <f>ROUND(I191*H191,2)</f>
        <v>0</v>
      </c>
      <c r="BL191" s="17" t="s">
        <v>250</v>
      </c>
      <c r="BM191" s="231" t="s">
        <v>788</v>
      </c>
    </row>
    <row r="192" s="2" customFormat="1" ht="24.15" customHeight="1">
      <c r="A192" s="38"/>
      <c r="B192" s="39"/>
      <c r="C192" s="219" t="s">
        <v>502</v>
      </c>
      <c r="D192" s="219" t="s">
        <v>158</v>
      </c>
      <c r="E192" s="220" t="s">
        <v>1923</v>
      </c>
      <c r="F192" s="221" t="s">
        <v>1924</v>
      </c>
      <c r="G192" s="222" t="s">
        <v>161</v>
      </c>
      <c r="H192" s="223">
        <v>30</v>
      </c>
      <c r="I192" s="224"/>
      <c r="J192" s="225">
        <f>ROUND(I192*H192,2)</f>
        <v>0</v>
      </c>
      <c r="K192" s="226"/>
      <c r="L192" s="44"/>
      <c r="M192" s="227" t="s">
        <v>1</v>
      </c>
      <c r="N192" s="228" t="s">
        <v>42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250</v>
      </c>
      <c r="AT192" s="231" t="s">
        <v>158</v>
      </c>
      <c r="AU192" s="231" t="s">
        <v>87</v>
      </c>
      <c r="AY192" s="17" t="s">
        <v>156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85</v>
      </c>
      <c r="BK192" s="232">
        <f>ROUND(I192*H192,2)</f>
        <v>0</v>
      </c>
      <c r="BL192" s="17" t="s">
        <v>250</v>
      </c>
      <c r="BM192" s="231" t="s">
        <v>798</v>
      </c>
    </row>
    <row r="193" s="2" customFormat="1" ht="24.15" customHeight="1">
      <c r="A193" s="38"/>
      <c r="B193" s="39"/>
      <c r="C193" s="219" t="s">
        <v>507</v>
      </c>
      <c r="D193" s="219" t="s">
        <v>158</v>
      </c>
      <c r="E193" s="220" t="s">
        <v>1925</v>
      </c>
      <c r="F193" s="221" t="s">
        <v>1926</v>
      </c>
      <c r="G193" s="222" t="s">
        <v>161</v>
      </c>
      <c r="H193" s="223">
        <v>2</v>
      </c>
      <c r="I193" s="224"/>
      <c r="J193" s="225">
        <f>ROUND(I193*H193,2)</f>
        <v>0</v>
      </c>
      <c r="K193" s="226"/>
      <c r="L193" s="44"/>
      <c r="M193" s="227" t="s">
        <v>1</v>
      </c>
      <c r="N193" s="228" t="s">
        <v>42</v>
      </c>
      <c r="O193" s="91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1" t="s">
        <v>250</v>
      </c>
      <c r="AT193" s="231" t="s">
        <v>158</v>
      </c>
      <c r="AU193" s="231" t="s">
        <v>87</v>
      </c>
      <c r="AY193" s="17" t="s">
        <v>156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7" t="s">
        <v>85</v>
      </c>
      <c r="BK193" s="232">
        <f>ROUND(I193*H193,2)</f>
        <v>0</v>
      </c>
      <c r="BL193" s="17" t="s">
        <v>250</v>
      </c>
      <c r="BM193" s="231" t="s">
        <v>810</v>
      </c>
    </row>
    <row r="194" s="2" customFormat="1" ht="33" customHeight="1">
      <c r="A194" s="38"/>
      <c r="B194" s="39"/>
      <c r="C194" s="219" t="s">
        <v>512</v>
      </c>
      <c r="D194" s="219" t="s">
        <v>158</v>
      </c>
      <c r="E194" s="220" t="s">
        <v>1927</v>
      </c>
      <c r="F194" s="221" t="s">
        <v>1928</v>
      </c>
      <c r="G194" s="222" t="s">
        <v>161</v>
      </c>
      <c r="H194" s="223">
        <v>30</v>
      </c>
      <c r="I194" s="224"/>
      <c r="J194" s="225">
        <f>ROUND(I194*H194,2)</f>
        <v>0</v>
      </c>
      <c r="K194" s="226"/>
      <c r="L194" s="44"/>
      <c r="M194" s="227" t="s">
        <v>1</v>
      </c>
      <c r="N194" s="228" t="s">
        <v>42</v>
      </c>
      <c r="O194" s="91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250</v>
      </c>
      <c r="AT194" s="231" t="s">
        <v>158</v>
      </c>
      <c r="AU194" s="231" t="s">
        <v>87</v>
      </c>
      <c r="AY194" s="17" t="s">
        <v>156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85</v>
      </c>
      <c r="BK194" s="232">
        <f>ROUND(I194*H194,2)</f>
        <v>0</v>
      </c>
      <c r="BL194" s="17" t="s">
        <v>250</v>
      </c>
      <c r="BM194" s="231" t="s">
        <v>820</v>
      </c>
    </row>
    <row r="195" s="2" customFormat="1" ht="33" customHeight="1">
      <c r="A195" s="38"/>
      <c r="B195" s="39"/>
      <c r="C195" s="219" t="s">
        <v>516</v>
      </c>
      <c r="D195" s="219" t="s">
        <v>158</v>
      </c>
      <c r="E195" s="220" t="s">
        <v>1929</v>
      </c>
      <c r="F195" s="221" t="s">
        <v>1930</v>
      </c>
      <c r="G195" s="222" t="s">
        <v>161</v>
      </c>
      <c r="H195" s="223">
        <v>12</v>
      </c>
      <c r="I195" s="224"/>
      <c r="J195" s="225">
        <f>ROUND(I195*H195,2)</f>
        <v>0</v>
      </c>
      <c r="K195" s="226"/>
      <c r="L195" s="44"/>
      <c r="M195" s="227" t="s">
        <v>1</v>
      </c>
      <c r="N195" s="228" t="s">
        <v>42</v>
      </c>
      <c r="O195" s="91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1" t="s">
        <v>250</v>
      </c>
      <c r="AT195" s="231" t="s">
        <v>158</v>
      </c>
      <c r="AU195" s="231" t="s">
        <v>87</v>
      </c>
      <c r="AY195" s="17" t="s">
        <v>156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7" t="s">
        <v>85</v>
      </c>
      <c r="BK195" s="232">
        <f>ROUND(I195*H195,2)</f>
        <v>0</v>
      </c>
      <c r="BL195" s="17" t="s">
        <v>250</v>
      </c>
      <c r="BM195" s="231" t="s">
        <v>827</v>
      </c>
    </row>
    <row r="196" s="2" customFormat="1" ht="37.8" customHeight="1">
      <c r="A196" s="38"/>
      <c r="B196" s="39"/>
      <c r="C196" s="219" t="s">
        <v>520</v>
      </c>
      <c r="D196" s="219" t="s">
        <v>158</v>
      </c>
      <c r="E196" s="220" t="s">
        <v>1931</v>
      </c>
      <c r="F196" s="221" t="s">
        <v>1932</v>
      </c>
      <c r="G196" s="222" t="s">
        <v>161</v>
      </c>
      <c r="H196" s="223">
        <v>20</v>
      </c>
      <c r="I196" s="224"/>
      <c r="J196" s="225">
        <f>ROUND(I196*H196,2)</f>
        <v>0</v>
      </c>
      <c r="K196" s="226"/>
      <c r="L196" s="44"/>
      <c r="M196" s="227" t="s">
        <v>1</v>
      </c>
      <c r="N196" s="228" t="s">
        <v>42</v>
      </c>
      <c r="O196" s="91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250</v>
      </c>
      <c r="AT196" s="231" t="s">
        <v>158</v>
      </c>
      <c r="AU196" s="231" t="s">
        <v>87</v>
      </c>
      <c r="AY196" s="17" t="s">
        <v>156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85</v>
      </c>
      <c r="BK196" s="232">
        <f>ROUND(I196*H196,2)</f>
        <v>0</v>
      </c>
      <c r="BL196" s="17" t="s">
        <v>250</v>
      </c>
      <c r="BM196" s="231" t="s">
        <v>836</v>
      </c>
    </row>
    <row r="197" s="2" customFormat="1" ht="44.25" customHeight="1">
      <c r="A197" s="38"/>
      <c r="B197" s="39"/>
      <c r="C197" s="219" t="s">
        <v>524</v>
      </c>
      <c r="D197" s="219" t="s">
        <v>158</v>
      </c>
      <c r="E197" s="220" t="s">
        <v>1933</v>
      </c>
      <c r="F197" s="221" t="s">
        <v>1934</v>
      </c>
      <c r="G197" s="222" t="s">
        <v>161</v>
      </c>
      <c r="H197" s="223">
        <v>1</v>
      </c>
      <c r="I197" s="224"/>
      <c r="J197" s="225">
        <f>ROUND(I197*H197,2)</f>
        <v>0</v>
      </c>
      <c r="K197" s="226"/>
      <c r="L197" s="44"/>
      <c r="M197" s="227" t="s">
        <v>1</v>
      </c>
      <c r="N197" s="228" t="s">
        <v>42</v>
      </c>
      <c r="O197" s="91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250</v>
      </c>
      <c r="AT197" s="231" t="s">
        <v>158</v>
      </c>
      <c r="AU197" s="231" t="s">
        <v>87</v>
      </c>
      <c r="AY197" s="17" t="s">
        <v>156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7" t="s">
        <v>85</v>
      </c>
      <c r="BK197" s="232">
        <f>ROUND(I197*H197,2)</f>
        <v>0</v>
      </c>
      <c r="BL197" s="17" t="s">
        <v>250</v>
      </c>
      <c r="BM197" s="231" t="s">
        <v>845</v>
      </c>
    </row>
    <row r="198" s="2" customFormat="1" ht="37.8" customHeight="1">
      <c r="A198" s="38"/>
      <c r="B198" s="39"/>
      <c r="C198" s="219" t="s">
        <v>530</v>
      </c>
      <c r="D198" s="219" t="s">
        <v>158</v>
      </c>
      <c r="E198" s="220" t="s">
        <v>1935</v>
      </c>
      <c r="F198" s="221" t="s">
        <v>1936</v>
      </c>
      <c r="G198" s="222" t="s">
        <v>161</v>
      </c>
      <c r="H198" s="223">
        <v>20</v>
      </c>
      <c r="I198" s="224"/>
      <c r="J198" s="225">
        <f>ROUND(I198*H198,2)</f>
        <v>0</v>
      </c>
      <c r="K198" s="226"/>
      <c r="L198" s="44"/>
      <c r="M198" s="227" t="s">
        <v>1</v>
      </c>
      <c r="N198" s="228" t="s">
        <v>42</v>
      </c>
      <c r="O198" s="91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250</v>
      </c>
      <c r="AT198" s="231" t="s">
        <v>158</v>
      </c>
      <c r="AU198" s="231" t="s">
        <v>87</v>
      </c>
      <c r="AY198" s="17" t="s">
        <v>156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7" t="s">
        <v>85</v>
      </c>
      <c r="BK198" s="232">
        <f>ROUND(I198*H198,2)</f>
        <v>0</v>
      </c>
      <c r="BL198" s="17" t="s">
        <v>250</v>
      </c>
      <c r="BM198" s="231" t="s">
        <v>856</v>
      </c>
    </row>
    <row r="199" s="2" customFormat="1" ht="21.75" customHeight="1">
      <c r="A199" s="38"/>
      <c r="B199" s="39"/>
      <c r="C199" s="255" t="s">
        <v>535</v>
      </c>
      <c r="D199" s="255" t="s">
        <v>332</v>
      </c>
      <c r="E199" s="256" t="s">
        <v>1937</v>
      </c>
      <c r="F199" s="257" t="s">
        <v>1938</v>
      </c>
      <c r="G199" s="258" t="s">
        <v>161</v>
      </c>
      <c r="H199" s="259">
        <v>1</v>
      </c>
      <c r="I199" s="260"/>
      <c r="J199" s="261">
        <f>ROUND(I199*H199,2)</f>
        <v>0</v>
      </c>
      <c r="K199" s="262"/>
      <c r="L199" s="263"/>
      <c r="M199" s="264" t="s">
        <v>1</v>
      </c>
      <c r="N199" s="265" t="s">
        <v>42</v>
      </c>
      <c r="O199" s="91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1" t="s">
        <v>326</v>
      </c>
      <c r="AT199" s="231" t="s">
        <v>332</v>
      </c>
      <c r="AU199" s="231" t="s">
        <v>87</v>
      </c>
      <c r="AY199" s="17" t="s">
        <v>156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7" t="s">
        <v>85</v>
      </c>
      <c r="BK199" s="232">
        <f>ROUND(I199*H199,2)</f>
        <v>0</v>
      </c>
      <c r="BL199" s="17" t="s">
        <v>250</v>
      </c>
      <c r="BM199" s="231" t="s">
        <v>867</v>
      </c>
    </row>
    <row r="200" s="2" customFormat="1" ht="24.15" customHeight="1">
      <c r="A200" s="38"/>
      <c r="B200" s="39"/>
      <c r="C200" s="219" t="s">
        <v>557</v>
      </c>
      <c r="D200" s="219" t="s">
        <v>158</v>
      </c>
      <c r="E200" s="220" t="s">
        <v>1939</v>
      </c>
      <c r="F200" s="221" t="s">
        <v>1940</v>
      </c>
      <c r="G200" s="222" t="s">
        <v>161</v>
      </c>
      <c r="H200" s="223">
        <v>1</v>
      </c>
      <c r="I200" s="224"/>
      <c r="J200" s="225">
        <f>ROUND(I200*H200,2)</f>
        <v>0</v>
      </c>
      <c r="K200" s="226"/>
      <c r="L200" s="44"/>
      <c r="M200" s="227" t="s">
        <v>1</v>
      </c>
      <c r="N200" s="228" t="s">
        <v>42</v>
      </c>
      <c r="O200" s="91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1" t="s">
        <v>250</v>
      </c>
      <c r="AT200" s="231" t="s">
        <v>158</v>
      </c>
      <c r="AU200" s="231" t="s">
        <v>87</v>
      </c>
      <c r="AY200" s="17" t="s">
        <v>156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7" t="s">
        <v>85</v>
      </c>
      <c r="BK200" s="232">
        <f>ROUND(I200*H200,2)</f>
        <v>0</v>
      </c>
      <c r="BL200" s="17" t="s">
        <v>250</v>
      </c>
      <c r="BM200" s="231" t="s">
        <v>874</v>
      </c>
    </row>
    <row r="201" s="2" customFormat="1" ht="33" customHeight="1">
      <c r="A201" s="38"/>
      <c r="B201" s="39"/>
      <c r="C201" s="255" t="s">
        <v>572</v>
      </c>
      <c r="D201" s="255" t="s">
        <v>332</v>
      </c>
      <c r="E201" s="256" t="s">
        <v>1941</v>
      </c>
      <c r="F201" s="257" t="s">
        <v>1942</v>
      </c>
      <c r="G201" s="258" t="s">
        <v>161</v>
      </c>
      <c r="H201" s="259">
        <v>6</v>
      </c>
      <c r="I201" s="260"/>
      <c r="J201" s="261">
        <f>ROUND(I201*H201,2)</f>
        <v>0</v>
      </c>
      <c r="K201" s="262"/>
      <c r="L201" s="263"/>
      <c r="M201" s="264" t="s">
        <v>1</v>
      </c>
      <c r="N201" s="265" t="s">
        <v>42</v>
      </c>
      <c r="O201" s="91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326</v>
      </c>
      <c r="AT201" s="231" t="s">
        <v>332</v>
      </c>
      <c r="AU201" s="231" t="s">
        <v>87</v>
      </c>
      <c r="AY201" s="17" t="s">
        <v>156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85</v>
      </c>
      <c r="BK201" s="232">
        <f>ROUND(I201*H201,2)</f>
        <v>0</v>
      </c>
      <c r="BL201" s="17" t="s">
        <v>250</v>
      </c>
      <c r="BM201" s="231" t="s">
        <v>882</v>
      </c>
    </row>
    <row r="202" s="2" customFormat="1" ht="33" customHeight="1">
      <c r="A202" s="38"/>
      <c r="B202" s="39"/>
      <c r="C202" s="255" t="s">
        <v>578</v>
      </c>
      <c r="D202" s="255" t="s">
        <v>332</v>
      </c>
      <c r="E202" s="256" t="s">
        <v>1943</v>
      </c>
      <c r="F202" s="257" t="s">
        <v>1944</v>
      </c>
      <c r="G202" s="258" t="s">
        <v>161</v>
      </c>
      <c r="H202" s="259">
        <v>4</v>
      </c>
      <c r="I202" s="260"/>
      <c r="J202" s="261">
        <f>ROUND(I202*H202,2)</f>
        <v>0</v>
      </c>
      <c r="K202" s="262"/>
      <c r="L202" s="263"/>
      <c r="M202" s="264" t="s">
        <v>1</v>
      </c>
      <c r="N202" s="265" t="s">
        <v>42</v>
      </c>
      <c r="O202" s="91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1" t="s">
        <v>326</v>
      </c>
      <c r="AT202" s="231" t="s">
        <v>332</v>
      </c>
      <c r="AU202" s="231" t="s">
        <v>87</v>
      </c>
      <c r="AY202" s="17" t="s">
        <v>156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7" t="s">
        <v>85</v>
      </c>
      <c r="BK202" s="232">
        <f>ROUND(I202*H202,2)</f>
        <v>0</v>
      </c>
      <c r="BL202" s="17" t="s">
        <v>250</v>
      </c>
      <c r="BM202" s="231" t="s">
        <v>890</v>
      </c>
    </row>
    <row r="203" s="2" customFormat="1" ht="33" customHeight="1">
      <c r="A203" s="38"/>
      <c r="B203" s="39"/>
      <c r="C203" s="255" t="s">
        <v>583</v>
      </c>
      <c r="D203" s="255" t="s">
        <v>332</v>
      </c>
      <c r="E203" s="256" t="s">
        <v>1945</v>
      </c>
      <c r="F203" s="257" t="s">
        <v>1946</v>
      </c>
      <c r="G203" s="258" t="s">
        <v>161</v>
      </c>
      <c r="H203" s="259">
        <v>10</v>
      </c>
      <c r="I203" s="260"/>
      <c r="J203" s="261">
        <f>ROUND(I203*H203,2)</f>
        <v>0</v>
      </c>
      <c r="K203" s="262"/>
      <c r="L203" s="263"/>
      <c r="M203" s="264" t="s">
        <v>1</v>
      </c>
      <c r="N203" s="265" t="s">
        <v>42</v>
      </c>
      <c r="O203" s="91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326</v>
      </c>
      <c r="AT203" s="231" t="s">
        <v>332</v>
      </c>
      <c r="AU203" s="231" t="s">
        <v>87</v>
      </c>
      <c r="AY203" s="17" t="s">
        <v>156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85</v>
      </c>
      <c r="BK203" s="232">
        <f>ROUND(I203*H203,2)</f>
        <v>0</v>
      </c>
      <c r="BL203" s="17" t="s">
        <v>250</v>
      </c>
      <c r="BM203" s="231" t="s">
        <v>902</v>
      </c>
    </row>
    <row r="204" s="2" customFormat="1" ht="24.15" customHeight="1">
      <c r="A204" s="38"/>
      <c r="B204" s="39"/>
      <c r="C204" s="255" t="s">
        <v>588</v>
      </c>
      <c r="D204" s="255" t="s">
        <v>332</v>
      </c>
      <c r="E204" s="256" t="s">
        <v>1947</v>
      </c>
      <c r="F204" s="257" t="s">
        <v>1948</v>
      </c>
      <c r="G204" s="258" t="s">
        <v>161</v>
      </c>
      <c r="H204" s="259">
        <v>6</v>
      </c>
      <c r="I204" s="260"/>
      <c r="J204" s="261">
        <f>ROUND(I204*H204,2)</f>
        <v>0</v>
      </c>
      <c r="K204" s="262"/>
      <c r="L204" s="263"/>
      <c r="M204" s="264" t="s">
        <v>1</v>
      </c>
      <c r="N204" s="265" t="s">
        <v>42</v>
      </c>
      <c r="O204" s="91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1" t="s">
        <v>326</v>
      </c>
      <c r="AT204" s="231" t="s">
        <v>332</v>
      </c>
      <c r="AU204" s="231" t="s">
        <v>87</v>
      </c>
      <c r="AY204" s="17" t="s">
        <v>156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7" t="s">
        <v>85</v>
      </c>
      <c r="BK204" s="232">
        <f>ROUND(I204*H204,2)</f>
        <v>0</v>
      </c>
      <c r="BL204" s="17" t="s">
        <v>250</v>
      </c>
      <c r="BM204" s="231" t="s">
        <v>911</v>
      </c>
    </row>
    <row r="205" s="2" customFormat="1" ht="24.15" customHeight="1">
      <c r="A205" s="38"/>
      <c r="B205" s="39"/>
      <c r="C205" s="255" t="s">
        <v>593</v>
      </c>
      <c r="D205" s="255" t="s">
        <v>332</v>
      </c>
      <c r="E205" s="256" t="s">
        <v>1949</v>
      </c>
      <c r="F205" s="257" t="s">
        <v>1950</v>
      </c>
      <c r="G205" s="258" t="s">
        <v>161</v>
      </c>
      <c r="H205" s="259">
        <v>4</v>
      </c>
      <c r="I205" s="260"/>
      <c r="J205" s="261">
        <f>ROUND(I205*H205,2)</f>
        <v>0</v>
      </c>
      <c r="K205" s="262"/>
      <c r="L205" s="263"/>
      <c r="M205" s="264" t="s">
        <v>1</v>
      </c>
      <c r="N205" s="265" t="s">
        <v>42</v>
      </c>
      <c r="O205" s="91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326</v>
      </c>
      <c r="AT205" s="231" t="s">
        <v>332</v>
      </c>
      <c r="AU205" s="231" t="s">
        <v>87</v>
      </c>
      <c r="AY205" s="17" t="s">
        <v>156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85</v>
      </c>
      <c r="BK205" s="232">
        <f>ROUND(I205*H205,2)</f>
        <v>0</v>
      </c>
      <c r="BL205" s="17" t="s">
        <v>250</v>
      </c>
      <c r="BM205" s="231" t="s">
        <v>921</v>
      </c>
    </row>
    <row r="206" s="2" customFormat="1" ht="55.5" customHeight="1">
      <c r="A206" s="38"/>
      <c r="B206" s="39"/>
      <c r="C206" s="255" t="s">
        <v>598</v>
      </c>
      <c r="D206" s="255" t="s">
        <v>332</v>
      </c>
      <c r="E206" s="256" t="s">
        <v>1951</v>
      </c>
      <c r="F206" s="257" t="s">
        <v>1952</v>
      </c>
      <c r="G206" s="258" t="s">
        <v>161</v>
      </c>
      <c r="H206" s="259">
        <v>2</v>
      </c>
      <c r="I206" s="260"/>
      <c r="J206" s="261">
        <f>ROUND(I206*H206,2)</f>
        <v>0</v>
      </c>
      <c r="K206" s="262"/>
      <c r="L206" s="263"/>
      <c r="M206" s="264" t="s">
        <v>1</v>
      </c>
      <c r="N206" s="265" t="s">
        <v>42</v>
      </c>
      <c r="O206" s="91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1" t="s">
        <v>326</v>
      </c>
      <c r="AT206" s="231" t="s">
        <v>332</v>
      </c>
      <c r="AU206" s="231" t="s">
        <v>87</v>
      </c>
      <c r="AY206" s="17" t="s">
        <v>156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7" t="s">
        <v>85</v>
      </c>
      <c r="BK206" s="232">
        <f>ROUND(I206*H206,2)</f>
        <v>0</v>
      </c>
      <c r="BL206" s="17" t="s">
        <v>250</v>
      </c>
      <c r="BM206" s="231" t="s">
        <v>929</v>
      </c>
    </row>
    <row r="207" s="2" customFormat="1" ht="24.15" customHeight="1">
      <c r="A207" s="38"/>
      <c r="B207" s="39"/>
      <c r="C207" s="219" t="s">
        <v>603</v>
      </c>
      <c r="D207" s="219" t="s">
        <v>158</v>
      </c>
      <c r="E207" s="220" t="s">
        <v>1953</v>
      </c>
      <c r="F207" s="221" t="s">
        <v>1954</v>
      </c>
      <c r="G207" s="222" t="s">
        <v>216</v>
      </c>
      <c r="H207" s="223">
        <v>0.11</v>
      </c>
      <c r="I207" s="224"/>
      <c r="J207" s="225">
        <f>ROUND(I207*H207,2)</f>
        <v>0</v>
      </c>
      <c r="K207" s="226"/>
      <c r="L207" s="44"/>
      <c r="M207" s="227" t="s">
        <v>1</v>
      </c>
      <c r="N207" s="228" t="s">
        <v>42</v>
      </c>
      <c r="O207" s="91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250</v>
      </c>
      <c r="AT207" s="231" t="s">
        <v>158</v>
      </c>
      <c r="AU207" s="231" t="s">
        <v>87</v>
      </c>
      <c r="AY207" s="17" t="s">
        <v>156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85</v>
      </c>
      <c r="BK207" s="232">
        <f>ROUND(I207*H207,2)</f>
        <v>0</v>
      </c>
      <c r="BL207" s="17" t="s">
        <v>250</v>
      </c>
      <c r="BM207" s="231" t="s">
        <v>937</v>
      </c>
    </row>
    <row r="208" s="2" customFormat="1" ht="24.15" customHeight="1">
      <c r="A208" s="38"/>
      <c r="B208" s="39"/>
      <c r="C208" s="219" t="s">
        <v>608</v>
      </c>
      <c r="D208" s="219" t="s">
        <v>158</v>
      </c>
      <c r="E208" s="220" t="s">
        <v>1955</v>
      </c>
      <c r="F208" s="221" t="s">
        <v>1956</v>
      </c>
      <c r="G208" s="222" t="s">
        <v>216</v>
      </c>
      <c r="H208" s="223">
        <v>0.11</v>
      </c>
      <c r="I208" s="224"/>
      <c r="J208" s="225">
        <f>ROUND(I208*H208,2)</f>
        <v>0</v>
      </c>
      <c r="K208" s="226"/>
      <c r="L208" s="44"/>
      <c r="M208" s="227" t="s">
        <v>1</v>
      </c>
      <c r="N208" s="228" t="s">
        <v>42</v>
      </c>
      <c r="O208" s="91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1" t="s">
        <v>250</v>
      </c>
      <c r="AT208" s="231" t="s">
        <v>158</v>
      </c>
      <c r="AU208" s="231" t="s">
        <v>87</v>
      </c>
      <c r="AY208" s="17" t="s">
        <v>156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7" t="s">
        <v>85</v>
      </c>
      <c r="BK208" s="232">
        <f>ROUND(I208*H208,2)</f>
        <v>0</v>
      </c>
      <c r="BL208" s="17" t="s">
        <v>250</v>
      </c>
      <c r="BM208" s="231" t="s">
        <v>946</v>
      </c>
    </row>
    <row r="209" s="12" customFormat="1" ht="22.8" customHeight="1">
      <c r="A209" s="12"/>
      <c r="B209" s="203"/>
      <c r="C209" s="204"/>
      <c r="D209" s="205" t="s">
        <v>76</v>
      </c>
      <c r="E209" s="217" t="s">
        <v>1957</v>
      </c>
      <c r="F209" s="217" t="s">
        <v>1958</v>
      </c>
      <c r="G209" s="204"/>
      <c r="H209" s="204"/>
      <c r="I209" s="207"/>
      <c r="J209" s="218">
        <f>BK209</f>
        <v>0</v>
      </c>
      <c r="K209" s="204"/>
      <c r="L209" s="209"/>
      <c r="M209" s="210"/>
      <c r="N209" s="211"/>
      <c r="O209" s="211"/>
      <c r="P209" s="212">
        <f>SUM(P210:P227)</f>
        <v>0</v>
      </c>
      <c r="Q209" s="211"/>
      <c r="R209" s="212">
        <f>SUM(R210:R227)</f>
        <v>0</v>
      </c>
      <c r="S209" s="211"/>
      <c r="T209" s="213">
        <f>SUM(T210:T227)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4" t="s">
        <v>87</v>
      </c>
      <c r="AT209" s="215" t="s">
        <v>76</v>
      </c>
      <c r="AU209" s="215" t="s">
        <v>85</v>
      </c>
      <c r="AY209" s="214" t="s">
        <v>156</v>
      </c>
      <c r="BK209" s="216">
        <f>SUM(BK210:BK227)</f>
        <v>0</v>
      </c>
    </row>
    <row r="210" s="2" customFormat="1" ht="24.15" customHeight="1">
      <c r="A210" s="38"/>
      <c r="B210" s="39"/>
      <c r="C210" s="219" t="s">
        <v>613</v>
      </c>
      <c r="D210" s="219" t="s">
        <v>158</v>
      </c>
      <c r="E210" s="220" t="s">
        <v>1959</v>
      </c>
      <c r="F210" s="221" t="s">
        <v>1960</v>
      </c>
      <c r="G210" s="222" t="s">
        <v>161</v>
      </c>
      <c r="H210" s="223">
        <v>80</v>
      </c>
      <c r="I210" s="224"/>
      <c r="J210" s="225">
        <f>ROUND(I210*H210,2)</f>
        <v>0</v>
      </c>
      <c r="K210" s="226"/>
      <c r="L210" s="44"/>
      <c r="M210" s="227" t="s">
        <v>1</v>
      </c>
      <c r="N210" s="228" t="s">
        <v>42</v>
      </c>
      <c r="O210" s="91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1" t="s">
        <v>250</v>
      </c>
      <c r="AT210" s="231" t="s">
        <v>158</v>
      </c>
      <c r="AU210" s="231" t="s">
        <v>87</v>
      </c>
      <c r="AY210" s="17" t="s">
        <v>156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7" t="s">
        <v>85</v>
      </c>
      <c r="BK210" s="232">
        <f>ROUND(I210*H210,2)</f>
        <v>0</v>
      </c>
      <c r="BL210" s="17" t="s">
        <v>250</v>
      </c>
      <c r="BM210" s="231" t="s">
        <v>955</v>
      </c>
    </row>
    <row r="211" s="2" customFormat="1" ht="37.8" customHeight="1">
      <c r="A211" s="38"/>
      <c r="B211" s="39"/>
      <c r="C211" s="219" t="s">
        <v>619</v>
      </c>
      <c r="D211" s="219" t="s">
        <v>158</v>
      </c>
      <c r="E211" s="220" t="s">
        <v>1961</v>
      </c>
      <c r="F211" s="221" t="s">
        <v>1962</v>
      </c>
      <c r="G211" s="222" t="s">
        <v>161</v>
      </c>
      <c r="H211" s="223">
        <v>12</v>
      </c>
      <c r="I211" s="224"/>
      <c r="J211" s="225">
        <f>ROUND(I211*H211,2)</f>
        <v>0</v>
      </c>
      <c r="K211" s="226"/>
      <c r="L211" s="44"/>
      <c r="M211" s="227" t="s">
        <v>1</v>
      </c>
      <c r="N211" s="228" t="s">
        <v>42</v>
      </c>
      <c r="O211" s="91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250</v>
      </c>
      <c r="AT211" s="231" t="s">
        <v>158</v>
      </c>
      <c r="AU211" s="231" t="s">
        <v>87</v>
      </c>
      <c r="AY211" s="17" t="s">
        <v>156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7" t="s">
        <v>85</v>
      </c>
      <c r="BK211" s="232">
        <f>ROUND(I211*H211,2)</f>
        <v>0</v>
      </c>
      <c r="BL211" s="17" t="s">
        <v>250</v>
      </c>
      <c r="BM211" s="231" t="s">
        <v>963</v>
      </c>
    </row>
    <row r="212" s="2" customFormat="1" ht="21.75" customHeight="1">
      <c r="A212" s="38"/>
      <c r="B212" s="39"/>
      <c r="C212" s="219" t="s">
        <v>625</v>
      </c>
      <c r="D212" s="219" t="s">
        <v>158</v>
      </c>
      <c r="E212" s="220" t="s">
        <v>1963</v>
      </c>
      <c r="F212" s="221" t="s">
        <v>1964</v>
      </c>
      <c r="G212" s="222" t="s">
        <v>161</v>
      </c>
      <c r="H212" s="223">
        <v>80</v>
      </c>
      <c r="I212" s="224"/>
      <c r="J212" s="225">
        <f>ROUND(I212*H212,2)</f>
        <v>0</v>
      </c>
      <c r="K212" s="226"/>
      <c r="L212" s="44"/>
      <c r="M212" s="227" t="s">
        <v>1</v>
      </c>
      <c r="N212" s="228" t="s">
        <v>42</v>
      </c>
      <c r="O212" s="91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1" t="s">
        <v>250</v>
      </c>
      <c r="AT212" s="231" t="s">
        <v>158</v>
      </c>
      <c r="AU212" s="231" t="s">
        <v>87</v>
      </c>
      <c r="AY212" s="17" t="s">
        <v>156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7" t="s">
        <v>85</v>
      </c>
      <c r="BK212" s="232">
        <f>ROUND(I212*H212,2)</f>
        <v>0</v>
      </c>
      <c r="BL212" s="17" t="s">
        <v>250</v>
      </c>
      <c r="BM212" s="231" t="s">
        <v>971</v>
      </c>
    </row>
    <row r="213" s="2" customFormat="1" ht="16.5" customHeight="1">
      <c r="A213" s="38"/>
      <c r="B213" s="39"/>
      <c r="C213" s="219" t="s">
        <v>629</v>
      </c>
      <c r="D213" s="219" t="s">
        <v>158</v>
      </c>
      <c r="E213" s="220" t="s">
        <v>1965</v>
      </c>
      <c r="F213" s="221" t="s">
        <v>1966</v>
      </c>
      <c r="G213" s="222" t="s">
        <v>170</v>
      </c>
      <c r="H213" s="223">
        <v>2000</v>
      </c>
      <c r="I213" s="224"/>
      <c r="J213" s="225">
        <f>ROUND(I213*H213,2)</f>
        <v>0</v>
      </c>
      <c r="K213" s="226"/>
      <c r="L213" s="44"/>
      <c r="M213" s="227" t="s">
        <v>1</v>
      </c>
      <c r="N213" s="228" t="s">
        <v>42</v>
      </c>
      <c r="O213" s="91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1" t="s">
        <v>250</v>
      </c>
      <c r="AT213" s="231" t="s">
        <v>158</v>
      </c>
      <c r="AU213" s="231" t="s">
        <v>87</v>
      </c>
      <c r="AY213" s="17" t="s">
        <v>156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7" t="s">
        <v>85</v>
      </c>
      <c r="BK213" s="232">
        <f>ROUND(I213*H213,2)</f>
        <v>0</v>
      </c>
      <c r="BL213" s="17" t="s">
        <v>250</v>
      </c>
      <c r="BM213" s="231" t="s">
        <v>982</v>
      </c>
    </row>
    <row r="214" s="2" customFormat="1" ht="37.8" customHeight="1">
      <c r="A214" s="38"/>
      <c r="B214" s="39"/>
      <c r="C214" s="219" t="s">
        <v>633</v>
      </c>
      <c r="D214" s="219" t="s">
        <v>158</v>
      </c>
      <c r="E214" s="220" t="s">
        <v>1967</v>
      </c>
      <c r="F214" s="221" t="s">
        <v>1968</v>
      </c>
      <c r="G214" s="222" t="s">
        <v>485</v>
      </c>
      <c r="H214" s="223">
        <v>1866</v>
      </c>
      <c r="I214" s="224"/>
      <c r="J214" s="225">
        <f>ROUND(I214*H214,2)</f>
        <v>0</v>
      </c>
      <c r="K214" s="226"/>
      <c r="L214" s="44"/>
      <c r="M214" s="227" t="s">
        <v>1</v>
      </c>
      <c r="N214" s="228" t="s">
        <v>42</v>
      </c>
      <c r="O214" s="91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1" t="s">
        <v>250</v>
      </c>
      <c r="AT214" s="231" t="s">
        <v>158</v>
      </c>
      <c r="AU214" s="231" t="s">
        <v>87</v>
      </c>
      <c r="AY214" s="17" t="s">
        <v>156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7" t="s">
        <v>85</v>
      </c>
      <c r="BK214" s="232">
        <f>ROUND(I214*H214,2)</f>
        <v>0</v>
      </c>
      <c r="BL214" s="17" t="s">
        <v>250</v>
      </c>
      <c r="BM214" s="231" t="s">
        <v>992</v>
      </c>
    </row>
    <row r="215" s="2" customFormat="1" ht="44.25" customHeight="1">
      <c r="A215" s="38"/>
      <c r="B215" s="39"/>
      <c r="C215" s="219" t="s">
        <v>641</v>
      </c>
      <c r="D215" s="219" t="s">
        <v>158</v>
      </c>
      <c r="E215" s="220" t="s">
        <v>1969</v>
      </c>
      <c r="F215" s="221" t="s">
        <v>1970</v>
      </c>
      <c r="G215" s="222" t="s">
        <v>170</v>
      </c>
      <c r="H215" s="223">
        <v>280</v>
      </c>
      <c r="I215" s="224"/>
      <c r="J215" s="225">
        <f>ROUND(I215*H215,2)</f>
        <v>0</v>
      </c>
      <c r="K215" s="226"/>
      <c r="L215" s="44"/>
      <c r="M215" s="227" t="s">
        <v>1</v>
      </c>
      <c r="N215" s="228" t="s">
        <v>42</v>
      </c>
      <c r="O215" s="91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1" t="s">
        <v>250</v>
      </c>
      <c r="AT215" s="231" t="s">
        <v>158</v>
      </c>
      <c r="AU215" s="231" t="s">
        <v>87</v>
      </c>
      <c r="AY215" s="17" t="s">
        <v>156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7" t="s">
        <v>85</v>
      </c>
      <c r="BK215" s="232">
        <f>ROUND(I215*H215,2)</f>
        <v>0</v>
      </c>
      <c r="BL215" s="17" t="s">
        <v>250</v>
      </c>
      <c r="BM215" s="231" t="s">
        <v>1002</v>
      </c>
    </row>
    <row r="216" s="2" customFormat="1" ht="24.15" customHeight="1">
      <c r="A216" s="38"/>
      <c r="B216" s="39"/>
      <c r="C216" s="219" t="s">
        <v>647</v>
      </c>
      <c r="D216" s="219" t="s">
        <v>158</v>
      </c>
      <c r="E216" s="220" t="s">
        <v>1971</v>
      </c>
      <c r="F216" s="221" t="s">
        <v>1972</v>
      </c>
      <c r="G216" s="222" t="s">
        <v>161</v>
      </c>
      <c r="H216" s="223">
        <v>500</v>
      </c>
      <c r="I216" s="224"/>
      <c r="J216" s="225">
        <f>ROUND(I216*H216,2)</f>
        <v>0</v>
      </c>
      <c r="K216" s="226"/>
      <c r="L216" s="44"/>
      <c r="M216" s="227" t="s">
        <v>1</v>
      </c>
      <c r="N216" s="228" t="s">
        <v>42</v>
      </c>
      <c r="O216" s="91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250</v>
      </c>
      <c r="AT216" s="231" t="s">
        <v>158</v>
      </c>
      <c r="AU216" s="231" t="s">
        <v>87</v>
      </c>
      <c r="AY216" s="17" t="s">
        <v>156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7" t="s">
        <v>85</v>
      </c>
      <c r="BK216" s="232">
        <f>ROUND(I216*H216,2)</f>
        <v>0</v>
      </c>
      <c r="BL216" s="17" t="s">
        <v>250</v>
      </c>
      <c r="BM216" s="231" t="s">
        <v>1012</v>
      </c>
    </row>
    <row r="217" s="2" customFormat="1" ht="33" customHeight="1">
      <c r="A217" s="38"/>
      <c r="B217" s="39"/>
      <c r="C217" s="219" t="s">
        <v>652</v>
      </c>
      <c r="D217" s="219" t="s">
        <v>158</v>
      </c>
      <c r="E217" s="220" t="s">
        <v>1973</v>
      </c>
      <c r="F217" s="221" t="s">
        <v>1974</v>
      </c>
      <c r="G217" s="222" t="s">
        <v>485</v>
      </c>
      <c r="H217" s="223">
        <v>640</v>
      </c>
      <c r="I217" s="224"/>
      <c r="J217" s="225">
        <f>ROUND(I217*H217,2)</f>
        <v>0</v>
      </c>
      <c r="K217" s="226"/>
      <c r="L217" s="44"/>
      <c r="M217" s="227" t="s">
        <v>1</v>
      </c>
      <c r="N217" s="228" t="s">
        <v>42</v>
      </c>
      <c r="O217" s="91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1" t="s">
        <v>250</v>
      </c>
      <c r="AT217" s="231" t="s">
        <v>158</v>
      </c>
      <c r="AU217" s="231" t="s">
        <v>87</v>
      </c>
      <c r="AY217" s="17" t="s">
        <v>156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7" t="s">
        <v>85</v>
      </c>
      <c r="BK217" s="232">
        <f>ROUND(I217*H217,2)</f>
        <v>0</v>
      </c>
      <c r="BL217" s="17" t="s">
        <v>250</v>
      </c>
      <c r="BM217" s="231" t="s">
        <v>1021</v>
      </c>
    </row>
    <row r="218" s="2" customFormat="1" ht="24.15" customHeight="1">
      <c r="A218" s="38"/>
      <c r="B218" s="39"/>
      <c r="C218" s="219" t="s">
        <v>657</v>
      </c>
      <c r="D218" s="219" t="s">
        <v>158</v>
      </c>
      <c r="E218" s="220" t="s">
        <v>1975</v>
      </c>
      <c r="F218" s="221" t="s">
        <v>1976</v>
      </c>
      <c r="G218" s="222" t="s">
        <v>485</v>
      </c>
      <c r="H218" s="223">
        <v>130</v>
      </c>
      <c r="I218" s="224"/>
      <c r="J218" s="225">
        <f>ROUND(I218*H218,2)</f>
        <v>0</v>
      </c>
      <c r="K218" s="226"/>
      <c r="L218" s="44"/>
      <c r="M218" s="227" t="s">
        <v>1</v>
      </c>
      <c r="N218" s="228" t="s">
        <v>42</v>
      </c>
      <c r="O218" s="91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250</v>
      </c>
      <c r="AT218" s="231" t="s">
        <v>158</v>
      </c>
      <c r="AU218" s="231" t="s">
        <v>87</v>
      </c>
      <c r="AY218" s="17" t="s">
        <v>156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85</v>
      </c>
      <c r="BK218" s="232">
        <f>ROUND(I218*H218,2)</f>
        <v>0</v>
      </c>
      <c r="BL218" s="17" t="s">
        <v>250</v>
      </c>
      <c r="BM218" s="231" t="s">
        <v>1035</v>
      </c>
    </row>
    <row r="219" s="2" customFormat="1" ht="24.15" customHeight="1">
      <c r="A219" s="38"/>
      <c r="B219" s="39"/>
      <c r="C219" s="219" t="s">
        <v>661</v>
      </c>
      <c r="D219" s="219" t="s">
        <v>158</v>
      </c>
      <c r="E219" s="220" t="s">
        <v>1977</v>
      </c>
      <c r="F219" s="221" t="s">
        <v>1978</v>
      </c>
      <c r="G219" s="222" t="s">
        <v>161</v>
      </c>
      <c r="H219" s="223">
        <v>1</v>
      </c>
      <c r="I219" s="224"/>
      <c r="J219" s="225">
        <f>ROUND(I219*H219,2)</f>
        <v>0</v>
      </c>
      <c r="K219" s="226"/>
      <c r="L219" s="44"/>
      <c r="M219" s="227" t="s">
        <v>1</v>
      </c>
      <c r="N219" s="228" t="s">
        <v>42</v>
      </c>
      <c r="O219" s="91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1" t="s">
        <v>250</v>
      </c>
      <c r="AT219" s="231" t="s">
        <v>158</v>
      </c>
      <c r="AU219" s="231" t="s">
        <v>87</v>
      </c>
      <c r="AY219" s="17" t="s">
        <v>156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7" t="s">
        <v>85</v>
      </c>
      <c r="BK219" s="232">
        <f>ROUND(I219*H219,2)</f>
        <v>0</v>
      </c>
      <c r="BL219" s="17" t="s">
        <v>250</v>
      </c>
      <c r="BM219" s="231" t="s">
        <v>1046</v>
      </c>
    </row>
    <row r="220" s="2" customFormat="1" ht="24.15" customHeight="1">
      <c r="A220" s="38"/>
      <c r="B220" s="39"/>
      <c r="C220" s="219" t="s">
        <v>665</v>
      </c>
      <c r="D220" s="219" t="s">
        <v>158</v>
      </c>
      <c r="E220" s="220" t="s">
        <v>1979</v>
      </c>
      <c r="F220" s="221" t="s">
        <v>1980</v>
      </c>
      <c r="G220" s="222" t="s">
        <v>161</v>
      </c>
      <c r="H220" s="223">
        <v>2</v>
      </c>
      <c r="I220" s="224"/>
      <c r="J220" s="225">
        <f>ROUND(I220*H220,2)</f>
        <v>0</v>
      </c>
      <c r="K220" s="226"/>
      <c r="L220" s="44"/>
      <c r="M220" s="227" t="s">
        <v>1</v>
      </c>
      <c r="N220" s="228" t="s">
        <v>42</v>
      </c>
      <c r="O220" s="91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1" t="s">
        <v>250</v>
      </c>
      <c r="AT220" s="231" t="s">
        <v>158</v>
      </c>
      <c r="AU220" s="231" t="s">
        <v>87</v>
      </c>
      <c r="AY220" s="17" t="s">
        <v>156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7" t="s">
        <v>85</v>
      </c>
      <c r="BK220" s="232">
        <f>ROUND(I220*H220,2)</f>
        <v>0</v>
      </c>
      <c r="BL220" s="17" t="s">
        <v>250</v>
      </c>
      <c r="BM220" s="231" t="s">
        <v>1058</v>
      </c>
    </row>
    <row r="221" s="2" customFormat="1" ht="49.05" customHeight="1">
      <c r="A221" s="38"/>
      <c r="B221" s="39"/>
      <c r="C221" s="219" t="s">
        <v>670</v>
      </c>
      <c r="D221" s="219" t="s">
        <v>158</v>
      </c>
      <c r="E221" s="220" t="s">
        <v>1981</v>
      </c>
      <c r="F221" s="221" t="s">
        <v>1982</v>
      </c>
      <c r="G221" s="222" t="s">
        <v>161</v>
      </c>
      <c r="H221" s="223">
        <v>1</v>
      </c>
      <c r="I221" s="224"/>
      <c r="J221" s="225">
        <f>ROUND(I221*H221,2)</f>
        <v>0</v>
      </c>
      <c r="K221" s="226"/>
      <c r="L221" s="44"/>
      <c r="M221" s="227" t="s">
        <v>1</v>
      </c>
      <c r="N221" s="228" t="s">
        <v>42</v>
      </c>
      <c r="O221" s="91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1" t="s">
        <v>250</v>
      </c>
      <c r="AT221" s="231" t="s">
        <v>158</v>
      </c>
      <c r="AU221" s="231" t="s">
        <v>87</v>
      </c>
      <c r="AY221" s="17" t="s">
        <v>156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7" t="s">
        <v>85</v>
      </c>
      <c r="BK221" s="232">
        <f>ROUND(I221*H221,2)</f>
        <v>0</v>
      </c>
      <c r="BL221" s="17" t="s">
        <v>250</v>
      </c>
      <c r="BM221" s="231" t="s">
        <v>1071</v>
      </c>
    </row>
    <row r="222" s="2" customFormat="1" ht="49.05" customHeight="1">
      <c r="A222" s="38"/>
      <c r="B222" s="39"/>
      <c r="C222" s="219" t="s">
        <v>674</v>
      </c>
      <c r="D222" s="219" t="s">
        <v>158</v>
      </c>
      <c r="E222" s="220" t="s">
        <v>1983</v>
      </c>
      <c r="F222" s="221" t="s">
        <v>1984</v>
      </c>
      <c r="G222" s="222" t="s">
        <v>161</v>
      </c>
      <c r="H222" s="223">
        <v>1</v>
      </c>
      <c r="I222" s="224"/>
      <c r="J222" s="225">
        <f>ROUND(I222*H222,2)</f>
        <v>0</v>
      </c>
      <c r="K222" s="226"/>
      <c r="L222" s="44"/>
      <c r="M222" s="227" t="s">
        <v>1</v>
      </c>
      <c r="N222" s="228" t="s">
        <v>42</v>
      </c>
      <c r="O222" s="91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1" t="s">
        <v>250</v>
      </c>
      <c r="AT222" s="231" t="s">
        <v>158</v>
      </c>
      <c r="AU222" s="231" t="s">
        <v>87</v>
      </c>
      <c r="AY222" s="17" t="s">
        <v>156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7" t="s">
        <v>85</v>
      </c>
      <c r="BK222" s="232">
        <f>ROUND(I222*H222,2)</f>
        <v>0</v>
      </c>
      <c r="BL222" s="17" t="s">
        <v>250</v>
      </c>
      <c r="BM222" s="231" t="s">
        <v>1080</v>
      </c>
    </row>
    <row r="223" s="2" customFormat="1" ht="24.15" customHeight="1">
      <c r="A223" s="38"/>
      <c r="B223" s="39"/>
      <c r="C223" s="219" t="s">
        <v>679</v>
      </c>
      <c r="D223" s="219" t="s">
        <v>158</v>
      </c>
      <c r="E223" s="220" t="s">
        <v>1985</v>
      </c>
      <c r="F223" s="221" t="s">
        <v>1986</v>
      </c>
      <c r="G223" s="222" t="s">
        <v>161</v>
      </c>
      <c r="H223" s="223">
        <v>4</v>
      </c>
      <c r="I223" s="224"/>
      <c r="J223" s="225">
        <f>ROUND(I223*H223,2)</f>
        <v>0</v>
      </c>
      <c r="K223" s="226"/>
      <c r="L223" s="44"/>
      <c r="M223" s="227" t="s">
        <v>1</v>
      </c>
      <c r="N223" s="228" t="s">
        <v>42</v>
      </c>
      <c r="O223" s="91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250</v>
      </c>
      <c r="AT223" s="231" t="s">
        <v>158</v>
      </c>
      <c r="AU223" s="231" t="s">
        <v>87</v>
      </c>
      <c r="AY223" s="17" t="s">
        <v>156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7" t="s">
        <v>85</v>
      </c>
      <c r="BK223" s="232">
        <f>ROUND(I223*H223,2)</f>
        <v>0</v>
      </c>
      <c r="BL223" s="17" t="s">
        <v>250</v>
      </c>
      <c r="BM223" s="231" t="s">
        <v>1094</v>
      </c>
    </row>
    <row r="224" s="13" customFormat="1">
      <c r="A224" s="13"/>
      <c r="B224" s="233"/>
      <c r="C224" s="234"/>
      <c r="D224" s="235" t="s">
        <v>172</v>
      </c>
      <c r="E224" s="236" t="s">
        <v>1</v>
      </c>
      <c r="F224" s="237" t="s">
        <v>1987</v>
      </c>
      <c r="G224" s="234"/>
      <c r="H224" s="238">
        <v>4</v>
      </c>
      <c r="I224" s="239"/>
      <c r="J224" s="234"/>
      <c r="K224" s="234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172</v>
      </c>
      <c r="AU224" s="244" t="s">
        <v>87</v>
      </c>
      <c r="AV224" s="13" t="s">
        <v>87</v>
      </c>
      <c r="AW224" s="13" t="s">
        <v>34</v>
      </c>
      <c r="AX224" s="13" t="s">
        <v>77</v>
      </c>
      <c r="AY224" s="244" t="s">
        <v>156</v>
      </c>
    </row>
    <row r="225" s="15" customFormat="1">
      <c r="A225" s="15"/>
      <c r="B225" s="269"/>
      <c r="C225" s="270"/>
      <c r="D225" s="235" t="s">
        <v>172</v>
      </c>
      <c r="E225" s="271" t="s">
        <v>1</v>
      </c>
      <c r="F225" s="272" t="s">
        <v>1483</v>
      </c>
      <c r="G225" s="270"/>
      <c r="H225" s="273">
        <v>4</v>
      </c>
      <c r="I225" s="274"/>
      <c r="J225" s="270"/>
      <c r="K225" s="270"/>
      <c r="L225" s="275"/>
      <c r="M225" s="276"/>
      <c r="N225" s="277"/>
      <c r="O225" s="277"/>
      <c r="P225" s="277"/>
      <c r="Q225" s="277"/>
      <c r="R225" s="277"/>
      <c r="S225" s="277"/>
      <c r="T225" s="278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79" t="s">
        <v>172</v>
      </c>
      <c r="AU225" s="279" t="s">
        <v>87</v>
      </c>
      <c r="AV225" s="15" t="s">
        <v>162</v>
      </c>
      <c r="AW225" s="15" t="s">
        <v>34</v>
      </c>
      <c r="AX225" s="15" t="s">
        <v>85</v>
      </c>
      <c r="AY225" s="279" t="s">
        <v>156</v>
      </c>
    </row>
    <row r="226" s="2" customFormat="1" ht="24.15" customHeight="1">
      <c r="A226" s="38"/>
      <c r="B226" s="39"/>
      <c r="C226" s="219" t="s">
        <v>684</v>
      </c>
      <c r="D226" s="219" t="s">
        <v>158</v>
      </c>
      <c r="E226" s="220" t="s">
        <v>1988</v>
      </c>
      <c r="F226" s="221" t="s">
        <v>1989</v>
      </c>
      <c r="G226" s="222" t="s">
        <v>216</v>
      </c>
      <c r="H226" s="223">
        <v>3.177</v>
      </c>
      <c r="I226" s="224"/>
      <c r="J226" s="225">
        <f>ROUND(I226*H226,2)</f>
        <v>0</v>
      </c>
      <c r="K226" s="226"/>
      <c r="L226" s="44"/>
      <c r="M226" s="227" t="s">
        <v>1</v>
      </c>
      <c r="N226" s="228" t="s">
        <v>42</v>
      </c>
      <c r="O226" s="91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1" t="s">
        <v>250</v>
      </c>
      <c r="AT226" s="231" t="s">
        <v>158</v>
      </c>
      <c r="AU226" s="231" t="s">
        <v>87</v>
      </c>
      <c r="AY226" s="17" t="s">
        <v>156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7" t="s">
        <v>85</v>
      </c>
      <c r="BK226" s="232">
        <f>ROUND(I226*H226,2)</f>
        <v>0</v>
      </c>
      <c r="BL226" s="17" t="s">
        <v>250</v>
      </c>
      <c r="BM226" s="231" t="s">
        <v>1118</v>
      </c>
    </row>
    <row r="227" s="2" customFormat="1" ht="24.15" customHeight="1">
      <c r="A227" s="38"/>
      <c r="B227" s="39"/>
      <c r="C227" s="219" t="s">
        <v>690</v>
      </c>
      <c r="D227" s="219" t="s">
        <v>158</v>
      </c>
      <c r="E227" s="220" t="s">
        <v>1990</v>
      </c>
      <c r="F227" s="221" t="s">
        <v>1991</v>
      </c>
      <c r="G227" s="222" t="s">
        <v>216</v>
      </c>
      <c r="H227" s="223">
        <v>3.177</v>
      </c>
      <c r="I227" s="224"/>
      <c r="J227" s="225">
        <f>ROUND(I227*H227,2)</f>
        <v>0</v>
      </c>
      <c r="K227" s="226"/>
      <c r="L227" s="44"/>
      <c r="M227" s="280" t="s">
        <v>1</v>
      </c>
      <c r="N227" s="281" t="s">
        <v>42</v>
      </c>
      <c r="O227" s="282"/>
      <c r="P227" s="283">
        <f>O227*H227</f>
        <v>0</v>
      </c>
      <c r="Q227" s="283">
        <v>0</v>
      </c>
      <c r="R227" s="283">
        <f>Q227*H227</f>
        <v>0</v>
      </c>
      <c r="S227" s="283">
        <v>0</v>
      </c>
      <c r="T227" s="284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1" t="s">
        <v>250</v>
      </c>
      <c r="AT227" s="231" t="s">
        <v>158</v>
      </c>
      <c r="AU227" s="231" t="s">
        <v>87</v>
      </c>
      <c r="AY227" s="17" t="s">
        <v>156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7" t="s">
        <v>85</v>
      </c>
      <c r="BK227" s="232">
        <f>ROUND(I227*H227,2)</f>
        <v>0</v>
      </c>
      <c r="BL227" s="17" t="s">
        <v>250</v>
      </c>
      <c r="BM227" s="231" t="s">
        <v>1129</v>
      </c>
    </row>
    <row r="228" s="2" customFormat="1" ht="6.96" customHeight="1">
      <c r="A228" s="38"/>
      <c r="B228" s="66"/>
      <c r="C228" s="67"/>
      <c r="D228" s="67"/>
      <c r="E228" s="67"/>
      <c r="F228" s="67"/>
      <c r="G228" s="67"/>
      <c r="H228" s="67"/>
      <c r="I228" s="67"/>
      <c r="J228" s="67"/>
      <c r="K228" s="67"/>
      <c r="L228" s="44"/>
      <c r="M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</row>
  </sheetData>
  <sheetProtection sheet="1" autoFilter="0" formatColumns="0" formatRows="0" objects="1" scenarios="1" spinCount="100000" saltValue="ScCOb/GRI8HRHO3ss1ElNaCwrdoHHTSe6E6duqu7VNXgOHZ/BpAas8hv+eYCsItZpyBtwbGVvVRDnMCCpqsguw==" hashValue="fqTUz2av2Q9PQncHELyhXZm0NPOFD45n1aVdV9IFHzgs3CqMn7VPYyR2McF6FLyOrZvcnlq6GjFlqgxzC2kqzg==" algorithmName="SHA-512" password="CC35"/>
  <autoFilter ref="C122:K22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1992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1743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tr">
        <f>IF('Rekapitulace stavby'!E11="","",'Rekapitulace stavby'!E11)</f>
        <v>Obec Tuklaty</v>
      </c>
      <c r="F15" s="38"/>
      <c r="G15" s="38"/>
      <c r="H15" s="38"/>
      <c r="I15" s="140" t="s">
        <v>28</v>
      </c>
      <c r="J15" s="143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tr">
        <f>IF('Rekapitulace stavby'!AN16="","",'Rekapitulace stavby'!AN16)</f>
        <v>06553044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>INGARA s.r.o.</v>
      </c>
      <c r="F21" s="38"/>
      <c r="G21" s="38"/>
      <c r="H21" s="38"/>
      <c r="I21" s="140" t="s">
        <v>28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1993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ROUND(J116,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ROUND((SUM(BE116:BE192)),  2)</f>
        <v>0</v>
      </c>
      <c r="G33" s="38"/>
      <c r="H33" s="38"/>
      <c r="I33" s="155">
        <v>0.20999999999999999</v>
      </c>
      <c r="J33" s="154">
        <f>ROUND(((SUM(BE116:BE192))*I33),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ROUND((SUM(BF116:BF192)),  2)</f>
        <v>0</v>
      </c>
      <c r="G34" s="38"/>
      <c r="H34" s="38"/>
      <c r="I34" s="155">
        <v>0.12</v>
      </c>
      <c r="J34" s="154">
        <f>ROUND(((SUM(BF116:BF192))*I34),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ROUND((SUM(BG116:BG192)),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ROUND((SUM(BH116:BH192)),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ROUND((SUM(BI116:BI192)),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D1.4.g - Slaboproudé elektronické komunikace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>ZŠ Tuklaty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Ing. Zdeněk Zbirovský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J116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2" customFormat="1" ht="21.84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102" s="2" customFormat="1" ht="6.96" customHeight="1">
      <c r="A102" s="38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24.96" customHeight="1">
      <c r="A103" s="38"/>
      <c r="B103" s="39"/>
      <c r="C103" s="23" t="s">
        <v>141</v>
      </c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12" customHeight="1">
      <c r="A105" s="38"/>
      <c r="B105" s="39"/>
      <c r="C105" s="32" t="s">
        <v>16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6.5" customHeight="1">
      <c r="A106" s="38"/>
      <c r="B106" s="39"/>
      <c r="C106" s="40"/>
      <c r="D106" s="40"/>
      <c r="E106" s="174" t="str">
        <f>E7</f>
        <v>Základní škola Tuklaty – Přístavba tělocvičny a učeben</v>
      </c>
      <c r="F106" s="32"/>
      <c r="G106" s="32"/>
      <c r="H106" s="32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107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76" t="str">
        <f>E9</f>
        <v>D1.4.g - Slaboproudé elektronické komunikace</v>
      </c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21</v>
      </c>
      <c r="D110" s="40"/>
      <c r="E110" s="40"/>
      <c r="F110" s="27" t="str">
        <f>F12</f>
        <v>ZŠ Tuklaty</v>
      </c>
      <c r="G110" s="40"/>
      <c r="H110" s="40"/>
      <c r="I110" s="32" t="s">
        <v>23</v>
      </c>
      <c r="J110" s="79" t="str">
        <f>IF(J12="","",J12)</f>
        <v>23. 2. 2024</v>
      </c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5.15" customHeight="1">
      <c r="A112" s="38"/>
      <c r="B112" s="39"/>
      <c r="C112" s="32" t="s">
        <v>25</v>
      </c>
      <c r="D112" s="40"/>
      <c r="E112" s="40"/>
      <c r="F112" s="27" t="str">
        <f>E15</f>
        <v>Obec Tuklaty</v>
      </c>
      <c r="G112" s="40"/>
      <c r="H112" s="40"/>
      <c r="I112" s="32" t="s">
        <v>31</v>
      </c>
      <c r="J112" s="36" t="str">
        <f>E21</f>
        <v>INGARA s.r.o.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5.15" customHeight="1">
      <c r="A113" s="38"/>
      <c r="B113" s="39"/>
      <c r="C113" s="32" t="s">
        <v>29</v>
      </c>
      <c r="D113" s="40"/>
      <c r="E113" s="40"/>
      <c r="F113" s="27" t="str">
        <f>IF(E18="","",E18)</f>
        <v>Vyplň údaj</v>
      </c>
      <c r="G113" s="40"/>
      <c r="H113" s="40"/>
      <c r="I113" s="32" t="s">
        <v>35</v>
      </c>
      <c r="J113" s="36" t="str">
        <f>E24</f>
        <v>Ing. Zdeněk Zbirovský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0.32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1" customFormat="1" ht="29.28" customHeight="1">
      <c r="A115" s="191"/>
      <c r="B115" s="192"/>
      <c r="C115" s="193" t="s">
        <v>142</v>
      </c>
      <c r="D115" s="194" t="s">
        <v>62</v>
      </c>
      <c r="E115" s="194" t="s">
        <v>58</v>
      </c>
      <c r="F115" s="194" t="s">
        <v>59</v>
      </c>
      <c r="G115" s="194" t="s">
        <v>143</v>
      </c>
      <c r="H115" s="194" t="s">
        <v>144</v>
      </c>
      <c r="I115" s="194" t="s">
        <v>145</v>
      </c>
      <c r="J115" s="195" t="s">
        <v>112</v>
      </c>
      <c r="K115" s="196" t="s">
        <v>146</v>
      </c>
      <c r="L115" s="197"/>
      <c r="M115" s="100" t="s">
        <v>1</v>
      </c>
      <c r="N115" s="101" t="s">
        <v>41</v>
      </c>
      <c r="O115" s="101" t="s">
        <v>147</v>
      </c>
      <c r="P115" s="101" t="s">
        <v>148</v>
      </c>
      <c r="Q115" s="101" t="s">
        <v>149</v>
      </c>
      <c r="R115" s="101" t="s">
        <v>150</v>
      </c>
      <c r="S115" s="101" t="s">
        <v>151</v>
      </c>
      <c r="T115" s="102" t="s">
        <v>152</v>
      </c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</row>
    <row r="116" s="2" customFormat="1" ht="22.8" customHeight="1">
      <c r="A116" s="38"/>
      <c r="B116" s="39"/>
      <c r="C116" s="107" t="s">
        <v>153</v>
      </c>
      <c r="D116" s="40"/>
      <c r="E116" s="40"/>
      <c r="F116" s="40"/>
      <c r="G116" s="40"/>
      <c r="H116" s="40"/>
      <c r="I116" s="40"/>
      <c r="J116" s="198">
        <f>BK116</f>
        <v>0</v>
      </c>
      <c r="K116" s="40"/>
      <c r="L116" s="44"/>
      <c r="M116" s="103"/>
      <c r="N116" s="199"/>
      <c r="O116" s="104"/>
      <c r="P116" s="200">
        <f>SUM(P117:P192)</f>
        <v>0</v>
      </c>
      <c r="Q116" s="104"/>
      <c r="R116" s="200">
        <f>SUM(R117:R192)</f>
        <v>0</v>
      </c>
      <c r="S116" s="104"/>
      <c r="T116" s="201">
        <f>SUM(T117:T192)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76</v>
      </c>
      <c r="AU116" s="17" t="s">
        <v>114</v>
      </c>
      <c r="BK116" s="202">
        <f>SUM(BK117:BK192)</f>
        <v>0</v>
      </c>
    </row>
    <row r="117" s="2" customFormat="1" ht="16.5" customHeight="1">
      <c r="A117" s="38"/>
      <c r="B117" s="39"/>
      <c r="C117" s="219" t="s">
        <v>85</v>
      </c>
      <c r="D117" s="219" t="s">
        <v>158</v>
      </c>
      <c r="E117" s="220" t="s">
        <v>1994</v>
      </c>
      <c r="F117" s="221" t="s">
        <v>1995</v>
      </c>
      <c r="G117" s="222" t="s">
        <v>1752</v>
      </c>
      <c r="H117" s="223">
        <v>1</v>
      </c>
      <c r="I117" s="224"/>
      <c r="J117" s="225">
        <f>ROUND(I117*H117,2)</f>
        <v>0</v>
      </c>
      <c r="K117" s="226"/>
      <c r="L117" s="44"/>
      <c r="M117" s="227" t="s">
        <v>1</v>
      </c>
      <c r="N117" s="228" t="s">
        <v>42</v>
      </c>
      <c r="O117" s="91"/>
      <c r="P117" s="229">
        <f>O117*H117</f>
        <v>0</v>
      </c>
      <c r="Q117" s="229">
        <v>0</v>
      </c>
      <c r="R117" s="229">
        <f>Q117*H117</f>
        <v>0</v>
      </c>
      <c r="S117" s="229">
        <v>0</v>
      </c>
      <c r="T117" s="230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31" t="s">
        <v>162</v>
      </c>
      <c r="AT117" s="231" t="s">
        <v>158</v>
      </c>
      <c r="AU117" s="231" t="s">
        <v>77</v>
      </c>
      <c r="AY117" s="17" t="s">
        <v>156</v>
      </c>
      <c r="BE117" s="232">
        <f>IF(N117="základní",J117,0)</f>
        <v>0</v>
      </c>
      <c r="BF117" s="232">
        <f>IF(N117="snížená",J117,0)</f>
        <v>0</v>
      </c>
      <c r="BG117" s="232">
        <f>IF(N117="zákl. přenesená",J117,0)</f>
        <v>0</v>
      </c>
      <c r="BH117" s="232">
        <f>IF(N117="sníž. přenesená",J117,0)</f>
        <v>0</v>
      </c>
      <c r="BI117" s="232">
        <f>IF(N117="nulová",J117,0)</f>
        <v>0</v>
      </c>
      <c r="BJ117" s="17" t="s">
        <v>85</v>
      </c>
      <c r="BK117" s="232">
        <f>ROUND(I117*H117,2)</f>
        <v>0</v>
      </c>
      <c r="BL117" s="17" t="s">
        <v>162</v>
      </c>
      <c r="BM117" s="231" t="s">
        <v>87</v>
      </c>
    </row>
    <row r="118" s="2" customFormat="1" ht="16.5" customHeight="1">
      <c r="A118" s="38"/>
      <c r="B118" s="39"/>
      <c r="C118" s="219" t="s">
        <v>87</v>
      </c>
      <c r="D118" s="219" t="s">
        <v>158</v>
      </c>
      <c r="E118" s="220" t="s">
        <v>87</v>
      </c>
      <c r="F118" s="221" t="s">
        <v>1996</v>
      </c>
      <c r="G118" s="222" t="s">
        <v>485</v>
      </c>
      <c r="H118" s="223">
        <v>15</v>
      </c>
      <c r="I118" s="224"/>
      <c r="J118" s="225">
        <f>ROUND(I118*H118,2)</f>
        <v>0</v>
      </c>
      <c r="K118" s="226"/>
      <c r="L118" s="44"/>
      <c r="M118" s="227" t="s">
        <v>1</v>
      </c>
      <c r="N118" s="228" t="s">
        <v>42</v>
      </c>
      <c r="O118" s="91"/>
      <c r="P118" s="229">
        <f>O118*H118</f>
        <v>0</v>
      </c>
      <c r="Q118" s="229">
        <v>0</v>
      </c>
      <c r="R118" s="229">
        <f>Q118*H118</f>
        <v>0</v>
      </c>
      <c r="S118" s="229">
        <v>0</v>
      </c>
      <c r="T118" s="230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31" t="s">
        <v>162</v>
      </c>
      <c r="AT118" s="231" t="s">
        <v>158</v>
      </c>
      <c r="AU118" s="231" t="s">
        <v>77</v>
      </c>
      <c r="AY118" s="17" t="s">
        <v>156</v>
      </c>
      <c r="BE118" s="232">
        <f>IF(N118="základní",J118,0)</f>
        <v>0</v>
      </c>
      <c r="BF118" s="232">
        <f>IF(N118="snížená",J118,0)</f>
        <v>0</v>
      </c>
      <c r="BG118" s="232">
        <f>IF(N118="zákl. přenesená",J118,0)</f>
        <v>0</v>
      </c>
      <c r="BH118" s="232">
        <f>IF(N118="sníž. přenesená",J118,0)</f>
        <v>0</v>
      </c>
      <c r="BI118" s="232">
        <f>IF(N118="nulová",J118,0)</f>
        <v>0</v>
      </c>
      <c r="BJ118" s="17" t="s">
        <v>85</v>
      </c>
      <c r="BK118" s="232">
        <f>ROUND(I118*H118,2)</f>
        <v>0</v>
      </c>
      <c r="BL118" s="17" t="s">
        <v>162</v>
      </c>
      <c r="BM118" s="231" t="s">
        <v>162</v>
      </c>
    </row>
    <row r="119" s="2" customFormat="1" ht="16.5" customHeight="1">
      <c r="A119" s="38"/>
      <c r="B119" s="39"/>
      <c r="C119" s="219" t="s">
        <v>167</v>
      </c>
      <c r="D119" s="219" t="s">
        <v>158</v>
      </c>
      <c r="E119" s="220" t="s">
        <v>250</v>
      </c>
      <c r="F119" s="221" t="s">
        <v>1997</v>
      </c>
      <c r="G119" s="222" t="s">
        <v>485</v>
      </c>
      <c r="H119" s="223">
        <v>10</v>
      </c>
      <c r="I119" s="224"/>
      <c r="J119" s="225">
        <f>ROUND(I119*H119,2)</f>
        <v>0</v>
      </c>
      <c r="K119" s="226"/>
      <c r="L119" s="44"/>
      <c r="M119" s="227" t="s">
        <v>1</v>
      </c>
      <c r="N119" s="228" t="s">
        <v>42</v>
      </c>
      <c r="O119" s="91"/>
      <c r="P119" s="229">
        <f>O119*H119</f>
        <v>0</v>
      </c>
      <c r="Q119" s="229">
        <v>0</v>
      </c>
      <c r="R119" s="229">
        <f>Q119*H119</f>
        <v>0</v>
      </c>
      <c r="S119" s="229">
        <v>0</v>
      </c>
      <c r="T119" s="230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31" t="s">
        <v>162</v>
      </c>
      <c r="AT119" s="231" t="s">
        <v>158</v>
      </c>
      <c r="AU119" s="231" t="s">
        <v>77</v>
      </c>
      <c r="AY119" s="17" t="s">
        <v>156</v>
      </c>
      <c r="BE119" s="232">
        <f>IF(N119="základní",J119,0)</f>
        <v>0</v>
      </c>
      <c r="BF119" s="232">
        <f>IF(N119="snížená",J119,0)</f>
        <v>0</v>
      </c>
      <c r="BG119" s="232">
        <f>IF(N119="zákl. přenesená",J119,0)</f>
        <v>0</v>
      </c>
      <c r="BH119" s="232">
        <f>IF(N119="sníž. přenesená",J119,0)</f>
        <v>0</v>
      </c>
      <c r="BI119" s="232">
        <f>IF(N119="nulová",J119,0)</f>
        <v>0</v>
      </c>
      <c r="BJ119" s="17" t="s">
        <v>85</v>
      </c>
      <c r="BK119" s="232">
        <f>ROUND(I119*H119,2)</f>
        <v>0</v>
      </c>
      <c r="BL119" s="17" t="s">
        <v>162</v>
      </c>
      <c r="BM119" s="231" t="s">
        <v>194</v>
      </c>
    </row>
    <row r="120" s="2" customFormat="1" ht="16.5" customHeight="1">
      <c r="A120" s="38"/>
      <c r="B120" s="39"/>
      <c r="C120" s="219" t="s">
        <v>162</v>
      </c>
      <c r="D120" s="219" t="s">
        <v>158</v>
      </c>
      <c r="E120" s="220" t="s">
        <v>162</v>
      </c>
      <c r="F120" s="221" t="s">
        <v>1998</v>
      </c>
      <c r="G120" s="222" t="s">
        <v>1752</v>
      </c>
      <c r="H120" s="223">
        <v>3</v>
      </c>
      <c r="I120" s="224"/>
      <c r="J120" s="225">
        <f>ROUND(I120*H120,2)</f>
        <v>0</v>
      </c>
      <c r="K120" s="226"/>
      <c r="L120" s="44"/>
      <c r="M120" s="227" t="s">
        <v>1</v>
      </c>
      <c r="N120" s="228" t="s">
        <v>42</v>
      </c>
      <c r="O120" s="91"/>
      <c r="P120" s="229">
        <f>O120*H120</f>
        <v>0</v>
      </c>
      <c r="Q120" s="229">
        <v>0</v>
      </c>
      <c r="R120" s="229">
        <f>Q120*H120</f>
        <v>0</v>
      </c>
      <c r="S120" s="229">
        <v>0</v>
      </c>
      <c r="T120" s="230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31" t="s">
        <v>162</v>
      </c>
      <c r="AT120" s="231" t="s">
        <v>158</v>
      </c>
      <c r="AU120" s="231" t="s">
        <v>77</v>
      </c>
      <c r="AY120" s="17" t="s">
        <v>156</v>
      </c>
      <c r="BE120" s="232">
        <f>IF(N120="základní",J120,0)</f>
        <v>0</v>
      </c>
      <c r="BF120" s="232">
        <f>IF(N120="snížená",J120,0)</f>
        <v>0</v>
      </c>
      <c r="BG120" s="232">
        <f>IF(N120="zákl. přenesená",J120,0)</f>
        <v>0</v>
      </c>
      <c r="BH120" s="232">
        <f>IF(N120="sníž. přenesená",J120,0)</f>
        <v>0</v>
      </c>
      <c r="BI120" s="232">
        <f>IF(N120="nulová",J120,0)</f>
        <v>0</v>
      </c>
      <c r="BJ120" s="17" t="s">
        <v>85</v>
      </c>
      <c r="BK120" s="232">
        <f>ROUND(I120*H120,2)</f>
        <v>0</v>
      </c>
      <c r="BL120" s="17" t="s">
        <v>162</v>
      </c>
      <c r="BM120" s="231" t="s">
        <v>205</v>
      </c>
    </row>
    <row r="121" s="2" customFormat="1" ht="24.15" customHeight="1">
      <c r="A121" s="38"/>
      <c r="B121" s="39"/>
      <c r="C121" s="219" t="s">
        <v>187</v>
      </c>
      <c r="D121" s="219" t="s">
        <v>158</v>
      </c>
      <c r="E121" s="220" t="s">
        <v>1999</v>
      </c>
      <c r="F121" s="221" t="s">
        <v>2000</v>
      </c>
      <c r="G121" s="222" t="s">
        <v>1752</v>
      </c>
      <c r="H121" s="223">
        <v>3</v>
      </c>
      <c r="I121" s="224"/>
      <c r="J121" s="225">
        <f>ROUND(I121*H121,2)</f>
        <v>0</v>
      </c>
      <c r="K121" s="226"/>
      <c r="L121" s="44"/>
      <c r="M121" s="227" t="s">
        <v>1</v>
      </c>
      <c r="N121" s="228" t="s">
        <v>42</v>
      </c>
      <c r="O121" s="91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31" t="s">
        <v>162</v>
      </c>
      <c r="AT121" s="231" t="s">
        <v>158</v>
      </c>
      <c r="AU121" s="231" t="s">
        <v>77</v>
      </c>
      <c r="AY121" s="17" t="s">
        <v>156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7" t="s">
        <v>85</v>
      </c>
      <c r="BK121" s="232">
        <f>ROUND(I121*H121,2)</f>
        <v>0</v>
      </c>
      <c r="BL121" s="17" t="s">
        <v>162</v>
      </c>
      <c r="BM121" s="231" t="s">
        <v>213</v>
      </c>
    </row>
    <row r="122" s="2" customFormat="1" ht="21.75" customHeight="1">
      <c r="A122" s="38"/>
      <c r="B122" s="39"/>
      <c r="C122" s="219" t="s">
        <v>194</v>
      </c>
      <c r="D122" s="219" t="s">
        <v>158</v>
      </c>
      <c r="E122" s="220" t="s">
        <v>194</v>
      </c>
      <c r="F122" s="221" t="s">
        <v>2001</v>
      </c>
      <c r="G122" s="222" t="s">
        <v>1752</v>
      </c>
      <c r="H122" s="223">
        <v>2</v>
      </c>
      <c r="I122" s="224"/>
      <c r="J122" s="225">
        <f>ROUND(I122*H122,2)</f>
        <v>0</v>
      </c>
      <c r="K122" s="226"/>
      <c r="L122" s="44"/>
      <c r="M122" s="227" t="s">
        <v>1</v>
      </c>
      <c r="N122" s="228" t="s">
        <v>42</v>
      </c>
      <c r="O122" s="91"/>
      <c r="P122" s="229">
        <f>O122*H122</f>
        <v>0</v>
      </c>
      <c r="Q122" s="229">
        <v>0</v>
      </c>
      <c r="R122" s="229">
        <f>Q122*H122</f>
        <v>0</v>
      </c>
      <c r="S122" s="229">
        <v>0</v>
      </c>
      <c r="T122" s="230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31" t="s">
        <v>162</v>
      </c>
      <c r="AT122" s="231" t="s">
        <v>158</v>
      </c>
      <c r="AU122" s="231" t="s">
        <v>77</v>
      </c>
      <c r="AY122" s="17" t="s">
        <v>156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7" t="s">
        <v>85</v>
      </c>
      <c r="BK122" s="232">
        <f>ROUND(I122*H122,2)</f>
        <v>0</v>
      </c>
      <c r="BL122" s="17" t="s">
        <v>162</v>
      </c>
      <c r="BM122" s="231" t="s">
        <v>8</v>
      </c>
    </row>
    <row r="123" s="2" customFormat="1" ht="16.5" customHeight="1">
      <c r="A123" s="38"/>
      <c r="B123" s="39"/>
      <c r="C123" s="219" t="s">
        <v>201</v>
      </c>
      <c r="D123" s="219" t="s">
        <v>158</v>
      </c>
      <c r="E123" s="220" t="s">
        <v>201</v>
      </c>
      <c r="F123" s="221" t="s">
        <v>2002</v>
      </c>
      <c r="G123" s="222" t="s">
        <v>1752</v>
      </c>
      <c r="H123" s="223">
        <v>7</v>
      </c>
      <c r="I123" s="224"/>
      <c r="J123" s="225">
        <f>ROUND(I123*H123,2)</f>
        <v>0</v>
      </c>
      <c r="K123" s="226"/>
      <c r="L123" s="44"/>
      <c r="M123" s="227" t="s">
        <v>1</v>
      </c>
      <c r="N123" s="228" t="s">
        <v>42</v>
      </c>
      <c r="O123" s="91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31" t="s">
        <v>162</v>
      </c>
      <c r="AT123" s="231" t="s">
        <v>158</v>
      </c>
      <c r="AU123" s="231" t="s">
        <v>77</v>
      </c>
      <c r="AY123" s="17" t="s">
        <v>156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7" t="s">
        <v>85</v>
      </c>
      <c r="BK123" s="232">
        <f>ROUND(I123*H123,2)</f>
        <v>0</v>
      </c>
      <c r="BL123" s="17" t="s">
        <v>162</v>
      </c>
      <c r="BM123" s="231" t="s">
        <v>235</v>
      </c>
    </row>
    <row r="124" s="2" customFormat="1" ht="16.5" customHeight="1">
      <c r="A124" s="38"/>
      <c r="B124" s="39"/>
      <c r="C124" s="219" t="s">
        <v>205</v>
      </c>
      <c r="D124" s="219" t="s">
        <v>158</v>
      </c>
      <c r="E124" s="220" t="s">
        <v>205</v>
      </c>
      <c r="F124" s="221" t="s">
        <v>2003</v>
      </c>
      <c r="G124" s="222" t="s">
        <v>1752</v>
      </c>
      <c r="H124" s="223">
        <v>5</v>
      </c>
      <c r="I124" s="224"/>
      <c r="J124" s="225">
        <f>ROUND(I124*H124,2)</f>
        <v>0</v>
      </c>
      <c r="K124" s="226"/>
      <c r="L124" s="44"/>
      <c r="M124" s="227" t="s">
        <v>1</v>
      </c>
      <c r="N124" s="228" t="s">
        <v>42</v>
      </c>
      <c r="O124" s="91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1" t="s">
        <v>162</v>
      </c>
      <c r="AT124" s="231" t="s">
        <v>158</v>
      </c>
      <c r="AU124" s="231" t="s">
        <v>77</v>
      </c>
      <c r="AY124" s="17" t="s">
        <v>156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7" t="s">
        <v>85</v>
      </c>
      <c r="BK124" s="232">
        <f>ROUND(I124*H124,2)</f>
        <v>0</v>
      </c>
      <c r="BL124" s="17" t="s">
        <v>162</v>
      </c>
      <c r="BM124" s="231" t="s">
        <v>250</v>
      </c>
    </row>
    <row r="125" s="2" customFormat="1" ht="16.5" customHeight="1">
      <c r="A125" s="38"/>
      <c r="B125" s="39"/>
      <c r="C125" s="219" t="s">
        <v>209</v>
      </c>
      <c r="D125" s="219" t="s">
        <v>158</v>
      </c>
      <c r="E125" s="220" t="s">
        <v>209</v>
      </c>
      <c r="F125" s="221" t="s">
        <v>2004</v>
      </c>
      <c r="G125" s="222" t="s">
        <v>485</v>
      </c>
      <c r="H125" s="223">
        <v>640</v>
      </c>
      <c r="I125" s="224"/>
      <c r="J125" s="225">
        <f>ROUND(I125*H125,2)</f>
        <v>0</v>
      </c>
      <c r="K125" s="226"/>
      <c r="L125" s="44"/>
      <c r="M125" s="227" t="s">
        <v>1</v>
      </c>
      <c r="N125" s="228" t="s">
        <v>42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162</v>
      </c>
      <c r="AT125" s="231" t="s">
        <v>158</v>
      </c>
      <c r="AU125" s="231" t="s">
        <v>77</v>
      </c>
      <c r="AY125" s="17" t="s">
        <v>156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85</v>
      </c>
      <c r="BK125" s="232">
        <f>ROUND(I125*H125,2)</f>
        <v>0</v>
      </c>
      <c r="BL125" s="17" t="s">
        <v>162</v>
      </c>
      <c r="BM125" s="231" t="s">
        <v>262</v>
      </c>
    </row>
    <row r="126" s="2" customFormat="1" ht="16.5" customHeight="1">
      <c r="A126" s="38"/>
      <c r="B126" s="39"/>
      <c r="C126" s="219" t="s">
        <v>213</v>
      </c>
      <c r="D126" s="219" t="s">
        <v>158</v>
      </c>
      <c r="E126" s="220" t="s">
        <v>213</v>
      </c>
      <c r="F126" s="221" t="s">
        <v>2005</v>
      </c>
      <c r="G126" s="222" t="s">
        <v>1752</v>
      </c>
      <c r="H126" s="223">
        <v>7</v>
      </c>
      <c r="I126" s="224"/>
      <c r="J126" s="225">
        <f>ROUND(I126*H126,2)</f>
        <v>0</v>
      </c>
      <c r="K126" s="226"/>
      <c r="L126" s="44"/>
      <c r="M126" s="227" t="s">
        <v>1</v>
      </c>
      <c r="N126" s="228" t="s">
        <v>42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162</v>
      </c>
      <c r="AT126" s="231" t="s">
        <v>158</v>
      </c>
      <c r="AU126" s="231" t="s">
        <v>77</v>
      </c>
      <c r="AY126" s="17" t="s">
        <v>156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85</v>
      </c>
      <c r="BK126" s="232">
        <f>ROUND(I126*H126,2)</f>
        <v>0</v>
      </c>
      <c r="BL126" s="17" t="s">
        <v>162</v>
      </c>
      <c r="BM126" s="231" t="s">
        <v>273</v>
      </c>
    </row>
    <row r="127" s="2" customFormat="1" ht="16.5" customHeight="1">
      <c r="A127" s="38"/>
      <c r="B127" s="39"/>
      <c r="C127" s="219" t="s">
        <v>219</v>
      </c>
      <c r="D127" s="219" t="s">
        <v>158</v>
      </c>
      <c r="E127" s="220" t="s">
        <v>219</v>
      </c>
      <c r="F127" s="221" t="s">
        <v>2006</v>
      </c>
      <c r="G127" s="222" t="s">
        <v>1752</v>
      </c>
      <c r="H127" s="223">
        <v>1</v>
      </c>
      <c r="I127" s="224"/>
      <c r="J127" s="225">
        <f>ROUND(I127*H127,2)</f>
        <v>0</v>
      </c>
      <c r="K127" s="226"/>
      <c r="L127" s="44"/>
      <c r="M127" s="227" t="s">
        <v>1</v>
      </c>
      <c r="N127" s="228" t="s">
        <v>42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162</v>
      </c>
      <c r="AT127" s="231" t="s">
        <v>158</v>
      </c>
      <c r="AU127" s="231" t="s">
        <v>77</v>
      </c>
      <c r="AY127" s="17" t="s">
        <v>156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85</v>
      </c>
      <c r="BK127" s="232">
        <f>ROUND(I127*H127,2)</f>
        <v>0</v>
      </c>
      <c r="BL127" s="17" t="s">
        <v>162</v>
      </c>
      <c r="BM127" s="231" t="s">
        <v>283</v>
      </c>
    </row>
    <row r="128" s="2" customFormat="1" ht="16.5" customHeight="1">
      <c r="A128" s="38"/>
      <c r="B128" s="39"/>
      <c r="C128" s="219" t="s">
        <v>8</v>
      </c>
      <c r="D128" s="219" t="s">
        <v>158</v>
      </c>
      <c r="E128" s="220" t="s">
        <v>8</v>
      </c>
      <c r="F128" s="221" t="s">
        <v>2007</v>
      </c>
      <c r="G128" s="222" t="s">
        <v>485</v>
      </c>
      <c r="H128" s="223">
        <v>30</v>
      </c>
      <c r="I128" s="224"/>
      <c r="J128" s="225">
        <f>ROUND(I128*H128,2)</f>
        <v>0</v>
      </c>
      <c r="K128" s="226"/>
      <c r="L128" s="44"/>
      <c r="M128" s="227" t="s">
        <v>1</v>
      </c>
      <c r="N128" s="228" t="s">
        <v>42</v>
      </c>
      <c r="O128" s="91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1" t="s">
        <v>162</v>
      </c>
      <c r="AT128" s="231" t="s">
        <v>158</v>
      </c>
      <c r="AU128" s="231" t="s">
        <v>77</v>
      </c>
      <c r="AY128" s="17" t="s">
        <v>156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7" t="s">
        <v>85</v>
      </c>
      <c r="BK128" s="232">
        <f>ROUND(I128*H128,2)</f>
        <v>0</v>
      </c>
      <c r="BL128" s="17" t="s">
        <v>162</v>
      </c>
      <c r="BM128" s="231" t="s">
        <v>294</v>
      </c>
    </row>
    <row r="129" s="2" customFormat="1" ht="21.75" customHeight="1">
      <c r="A129" s="38"/>
      <c r="B129" s="39"/>
      <c r="C129" s="219" t="s">
        <v>231</v>
      </c>
      <c r="D129" s="219" t="s">
        <v>158</v>
      </c>
      <c r="E129" s="220" t="s">
        <v>231</v>
      </c>
      <c r="F129" s="221" t="s">
        <v>2008</v>
      </c>
      <c r="G129" s="222" t="s">
        <v>485</v>
      </c>
      <c r="H129" s="223">
        <v>30</v>
      </c>
      <c r="I129" s="224"/>
      <c r="J129" s="225">
        <f>ROUND(I129*H129,2)</f>
        <v>0</v>
      </c>
      <c r="K129" s="226"/>
      <c r="L129" s="44"/>
      <c r="M129" s="227" t="s">
        <v>1</v>
      </c>
      <c r="N129" s="228" t="s">
        <v>42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162</v>
      </c>
      <c r="AT129" s="231" t="s">
        <v>158</v>
      </c>
      <c r="AU129" s="231" t="s">
        <v>77</v>
      </c>
      <c r="AY129" s="17" t="s">
        <v>156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85</v>
      </c>
      <c r="BK129" s="232">
        <f>ROUND(I129*H129,2)</f>
        <v>0</v>
      </c>
      <c r="BL129" s="17" t="s">
        <v>162</v>
      </c>
      <c r="BM129" s="231" t="s">
        <v>302</v>
      </c>
    </row>
    <row r="130" s="2" customFormat="1" ht="16.5" customHeight="1">
      <c r="A130" s="38"/>
      <c r="B130" s="39"/>
      <c r="C130" s="219" t="s">
        <v>235</v>
      </c>
      <c r="D130" s="219" t="s">
        <v>158</v>
      </c>
      <c r="E130" s="220" t="s">
        <v>235</v>
      </c>
      <c r="F130" s="221" t="s">
        <v>2009</v>
      </c>
      <c r="G130" s="222" t="s">
        <v>1752</v>
      </c>
      <c r="H130" s="223">
        <v>14</v>
      </c>
      <c r="I130" s="224"/>
      <c r="J130" s="225">
        <f>ROUND(I130*H130,2)</f>
        <v>0</v>
      </c>
      <c r="K130" s="226"/>
      <c r="L130" s="44"/>
      <c r="M130" s="227" t="s">
        <v>1</v>
      </c>
      <c r="N130" s="228" t="s">
        <v>42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162</v>
      </c>
      <c r="AT130" s="231" t="s">
        <v>158</v>
      </c>
      <c r="AU130" s="231" t="s">
        <v>77</v>
      </c>
      <c r="AY130" s="17" t="s">
        <v>156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85</v>
      </c>
      <c r="BK130" s="232">
        <f>ROUND(I130*H130,2)</f>
        <v>0</v>
      </c>
      <c r="BL130" s="17" t="s">
        <v>162</v>
      </c>
      <c r="BM130" s="231" t="s">
        <v>310</v>
      </c>
    </row>
    <row r="131" s="2" customFormat="1" ht="16.5" customHeight="1">
      <c r="A131" s="38"/>
      <c r="B131" s="39"/>
      <c r="C131" s="219" t="s">
        <v>244</v>
      </c>
      <c r="D131" s="219" t="s">
        <v>158</v>
      </c>
      <c r="E131" s="220" t="s">
        <v>244</v>
      </c>
      <c r="F131" s="221" t="s">
        <v>2010</v>
      </c>
      <c r="G131" s="222" t="s">
        <v>1752</v>
      </c>
      <c r="H131" s="223">
        <v>2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42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162</v>
      </c>
      <c r="AT131" s="231" t="s">
        <v>158</v>
      </c>
      <c r="AU131" s="231" t="s">
        <v>77</v>
      </c>
      <c r="AY131" s="17" t="s">
        <v>156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85</v>
      </c>
      <c r="BK131" s="232">
        <f>ROUND(I131*H131,2)</f>
        <v>0</v>
      </c>
      <c r="BL131" s="17" t="s">
        <v>162</v>
      </c>
      <c r="BM131" s="231" t="s">
        <v>318</v>
      </c>
    </row>
    <row r="132" s="2" customFormat="1" ht="16.5" customHeight="1">
      <c r="A132" s="38"/>
      <c r="B132" s="39"/>
      <c r="C132" s="219" t="s">
        <v>250</v>
      </c>
      <c r="D132" s="219" t="s">
        <v>158</v>
      </c>
      <c r="E132" s="220" t="s">
        <v>250</v>
      </c>
      <c r="F132" s="221" t="s">
        <v>1997</v>
      </c>
      <c r="G132" s="222" t="s">
        <v>485</v>
      </c>
      <c r="H132" s="223">
        <v>10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42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162</v>
      </c>
      <c r="AT132" s="231" t="s">
        <v>158</v>
      </c>
      <c r="AU132" s="231" t="s">
        <v>77</v>
      </c>
      <c r="AY132" s="17" t="s">
        <v>156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85</v>
      </c>
      <c r="BK132" s="232">
        <f>ROUND(I132*H132,2)</f>
        <v>0</v>
      </c>
      <c r="BL132" s="17" t="s">
        <v>162</v>
      </c>
      <c r="BM132" s="231" t="s">
        <v>326</v>
      </c>
    </row>
    <row r="133" s="2" customFormat="1" ht="16.5" customHeight="1">
      <c r="A133" s="38"/>
      <c r="B133" s="39"/>
      <c r="C133" s="219" t="s">
        <v>256</v>
      </c>
      <c r="D133" s="219" t="s">
        <v>158</v>
      </c>
      <c r="E133" s="220" t="s">
        <v>256</v>
      </c>
      <c r="F133" s="221" t="s">
        <v>2011</v>
      </c>
      <c r="G133" s="222" t="s">
        <v>485</v>
      </c>
      <c r="H133" s="223">
        <v>30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42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162</v>
      </c>
      <c r="AT133" s="231" t="s">
        <v>158</v>
      </c>
      <c r="AU133" s="231" t="s">
        <v>77</v>
      </c>
      <c r="AY133" s="17" t="s">
        <v>156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162</v>
      </c>
      <c r="BM133" s="231" t="s">
        <v>336</v>
      </c>
    </row>
    <row r="134" s="2" customFormat="1" ht="16.5" customHeight="1">
      <c r="A134" s="38"/>
      <c r="B134" s="39"/>
      <c r="C134" s="219" t="s">
        <v>262</v>
      </c>
      <c r="D134" s="219" t="s">
        <v>158</v>
      </c>
      <c r="E134" s="220" t="s">
        <v>262</v>
      </c>
      <c r="F134" s="221" t="s">
        <v>2012</v>
      </c>
      <c r="G134" s="222" t="s">
        <v>485</v>
      </c>
      <c r="H134" s="223">
        <v>50</v>
      </c>
      <c r="I134" s="224"/>
      <c r="J134" s="225">
        <f>ROUND(I134*H134,2)</f>
        <v>0</v>
      </c>
      <c r="K134" s="226"/>
      <c r="L134" s="44"/>
      <c r="M134" s="227" t="s">
        <v>1</v>
      </c>
      <c r="N134" s="228" t="s">
        <v>42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162</v>
      </c>
      <c r="AT134" s="231" t="s">
        <v>158</v>
      </c>
      <c r="AU134" s="231" t="s">
        <v>77</v>
      </c>
      <c r="AY134" s="17" t="s">
        <v>156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85</v>
      </c>
      <c r="BK134" s="232">
        <f>ROUND(I134*H134,2)</f>
        <v>0</v>
      </c>
      <c r="BL134" s="17" t="s">
        <v>162</v>
      </c>
      <c r="BM134" s="231" t="s">
        <v>359</v>
      </c>
    </row>
    <row r="135" s="2" customFormat="1" ht="16.5" customHeight="1">
      <c r="A135" s="38"/>
      <c r="B135" s="39"/>
      <c r="C135" s="219" t="s">
        <v>269</v>
      </c>
      <c r="D135" s="219" t="s">
        <v>158</v>
      </c>
      <c r="E135" s="220" t="s">
        <v>269</v>
      </c>
      <c r="F135" s="221" t="s">
        <v>2013</v>
      </c>
      <c r="G135" s="222" t="s">
        <v>738</v>
      </c>
      <c r="H135" s="223">
        <v>1</v>
      </c>
      <c r="I135" s="224"/>
      <c r="J135" s="225">
        <f>ROUND(I135*H135,2)</f>
        <v>0</v>
      </c>
      <c r="K135" s="226"/>
      <c r="L135" s="44"/>
      <c r="M135" s="227" t="s">
        <v>1</v>
      </c>
      <c r="N135" s="228" t="s">
        <v>42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162</v>
      </c>
      <c r="AT135" s="231" t="s">
        <v>158</v>
      </c>
      <c r="AU135" s="231" t="s">
        <v>77</v>
      </c>
      <c r="AY135" s="17" t="s">
        <v>156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85</v>
      </c>
      <c r="BK135" s="232">
        <f>ROUND(I135*H135,2)</f>
        <v>0</v>
      </c>
      <c r="BL135" s="17" t="s">
        <v>162</v>
      </c>
      <c r="BM135" s="231" t="s">
        <v>380</v>
      </c>
    </row>
    <row r="136" s="2" customFormat="1" ht="16.5" customHeight="1">
      <c r="A136" s="38"/>
      <c r="B136" s="39"/>
      <c r="C136" s="219" t="s">
        <v>273</v>
      </c>
      <c r="D136" s="219" t="s">
        <v>158</v>
      </c>
      <c r="E136" s="220" t="s">
        <v>273</v>
      </c>
      <c r="F136" s="221" t="s">
        <v>2014</v>
      </c>
      <c r="G136" s="222" t="s">
        <v>738</v>
      </c>
      <c r="H136" s="223">
        <v>5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42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162</v>
      </c>
      <c r="AT136" s="231" t="s">
        <v>158</v>
      </c>
      <c r="AU136" s="231" t="s">
        <v>77</v>
      </c>
      <c r="AY136" s="17" t="s">
        <v>156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85</v>
      </c>
      <c r="BK136" s="232">
        <f>ROUND(I136*H136,2)</f>
        <v>0</v>
      </c>
      <c r="BL136" s="17" t="s">
        <v>162</v>
      </c>
      <c r="BM136" s="231" t="s">
        <v>395</v>
      </c>
    </row>
    <row r="137" s="2" customFormat="1" ht="24.15" customHeight="1">
      <c r="A137" s="38"/>
      <c r="B137" s="39"/>
      <c r="C137" s="219" t="s">
        <v>7</v>
      </c>
      <c r="D137" s="219" t="s">
        <v>158</v>
      </c>
      <c r="E137" s="220" t="s">
        <v>7</v>
      </c>
      <c r="F137" s="221" t="s">
        <v>2015</v>
      </c>
      <c r="G137" s="222" t="s">
        <v>1721</v>
      </c>
      <c r="H137" s="223">
        <v>4</v>
      </c>
      <c r="I137" s="224"/>
      <c r="J137" s="225">
        <f>ROUND(I137*H137,2)</f>
        <v>0</v>
      </c>
      <c r="K137" s="226"/>
      <c r="L137" s="44"/>
      <c r="M137" s="227" t="s">
        <v>1</v>
      </c>
      <c r="N137" s="228" t="s">
        <v>42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162</v>
      </c>
      <c r="AT137" s="231" t="s">
        <v>158</v>
      </c>
      <c r="AU137" s="231" t="s">
        <v>77</v>
      </c>
      <c r="AY137" s="17" t="s">
        <v>156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85</v>
      </c>
      <c r="BK137" s="232">
        <f>ROUND(I137*H137,2)</f>
        <v>0</v>
      </c>
      <c r="BL137" s="17" t="s">
        <v>162</v>
      </c>
      <c r="BM137" s="231" t="s">
        <v>407</v>
      </c>
    </row>
    <row r="138" s="2" customFormat="1" ht="24.15" customHeight="1">
      <c r="A138" s="38"/>
      <c r="B138" s="39"/>
      <c r="C138" s="219" t="s">
        <v>283</v>
      </c>
      <c r="D138" s="219" t="s">
        <v>158</v>
      </c>
      <c r="E138" s="220" t="s">
        <v>283</v>
      </c>
      <c r="F138" s="221" t="s">
        <v>2016</v>
      </c>
      <c r="G138" s="222" t="s">
        <v>485</v>
      </c>
      <c r="H138" s="223">
        <v>50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42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162</v>
      </c>
      <c r="AT138" s="231" t="s">
        <v>158</v>
      </c>
      <c r="AU138" s="231" t="s">
        <v>77</v>
      </c>
      <c r="AY138" s="17" t="s">
        <v>156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85</v>
      </c>
      <c r="BK138" s="232">
        <f>ROUND(I138*H138,2)</f>
        <v>0</v>
      </c>
      <c r="BL138" s="17" t="s">
        <v>162</v>
      </c>
      <c r="BM138" s="231" t="s">
        <v>422</v>
      </c>
    </row>
    <row r="139" s="2" customFormat="1" ht="16.5" customHeight="1">
      <c r="A139" s="38"/>
      <c r="B139" s="39"/>
      <c r="C139" s="219" t="s">
        <v>287</v>
      </c>
      <c r="D139" s="219" t="s">
        <v>158</v>
      </c>
      <c r="E139" s="220" t="s">
        <v>287</v>
      </c>
      <c r="F139" s="221" t="s">
        <v>2017</v>
      </c>
      <c r="G139" s="222" t="s">
        <v>1752</v>
      </c>
      <c r="H139" s="223">
        <v>5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42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162</v>
      </c>
      <c r="AT139" s="231" t="s">
        <v>158</v>
      </c>
      <c r="AU139" s="231" t="s">
        <v>77</v>
      </c>
      <c r="AY139" s="17" t="s">
        <v>156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85</v>
      </c>
      <c r="BK139" s="232">
        <f>ROUND(I139*H139,2)</f>
        <v>0</v>
      </c>
      <c r="BL139" s="17" t="s">
        <v>162</v>
      </c>
      <c r="BM139" s="231" t="s">
        <v>435</v>
      </c>
    </row>
    <row r="140" s="2" customFormat="1" ht="16.5" customHeight="1">
      <c r="A140" s="38"/>
      <c r="B140" s="39"/>
      <c r="C140" s="219" t="s">
        <v>294</v>
      </c>
      <c r="D140" s="219" t="s">
        <v>158</v>
      </c>
      <c r="E140" s="220" t="s">
        <v>2018</v>
      </c>
      <c r="F140" s="221" t="s">
        <v>2004</v>
      </c>
      <c r="G140" s="222" t="s">
        <v>485</v>
      </c>
      <c r="H140" s="223">
        <v>90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42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162</v>
      </c>
      <c r="AT140" s="231" t="s">
        <v>158</v>
      </c>
      <c r="AU140" s="231" t="s">
        <v>77</v>
      </c>
      <c r="AY140" s="17" t="s">
        <v>156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85</v>
      </c>
      <c r="BK140" s="232">
        <f>ROUND(I140*H140,2)</f>
        <v>0</v>
      </c>
      <c r="BL140" s="17" t="s">
        <v>162</v>
      </c>
      <c r="BM140" s="231" t="s">
        <v>455</v>
      </c>
    </row>
    <row r="141" s="2" customFormat="1" ht="24.15" customHeight="1">
      <c r="A141" s="38"/>
      <c r="B141" s="39"/>
      <c r="C141" s="219" t="s">
        <v>298</v>
      </c>
      <c r="D141" s="219" t="s">
        <v>158</v>
      </c>
      <c r="E141" s="220" t="s">
        <v>298</v>
      </c>
      <c r="F141" s="221" t="s">
        <v>2019</v>
      </c>
      <c r="G141" s="222" t="s">
        <v>1752</v>
      </c>
      <c r="H141" s="223">
        <v>1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42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162</v>
      </c>
      <c r="AT141" s="231" t="s">
        <v>158</v>
      </c>
      <c r="AU141" s="231" t="s">
        <v>77</v>
      </c>
      <c r="AY141" s="17" t="s">
        <v>156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85</v>
      </c>
      <c r="BK141" s="232">
        <f>ROUND(I141*H141,2)</f>
        <v>0</v>
      </c>
      <c r="BL141" s="17" t="s">
        <v>162</v>
      </c>
      <c r="BM141" s="231" t="s">
        <v>465</v>
      </c>
    </row>
    <row r="142" s="2" customFormat="1" ht="16.5" customHeight="1">
      <c r="A142" s="38"/>
      <c r="B142" s="39"/>
      <c r="C142" s="219" t="s">
        <v>302</v>
      </c>
      <c r="D142" s="219" t="s">
        <v>158</v>
      </c>
      <c r="E142" s="220" t="s">
        <v>273</v>
      </c>
      <c r="F142" s="221" t="s">
        <v>2014</v>
      </c>
      <c r="G142" s="222" t="s">
        <v>738</v>
      </c>
      <c r="H142" s="223">
        <v>1</v>
      </c>
      <c r="I142" s="224"/>
      <c r="J142" s="225">
        <f>ROUND(I142*H142,2)</f>
        <v>0</v>
      </c>
      <c r="K142" s="226"/>
      <c r="L142" s="44"/>
      <c r="M142" s="227" t="s">
        <v>1</v>
      </c>
      <c r="N142" s="228" t="s">
        <v>42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162</v>
      </c>
      <c r="AT142" s="231" t="s">
        <v>158</v>
      </c>
      <c r="AU142" s="231" t="s">
        <v>77</v>
      </c>
      <c r="AY142" s="17" t="s">
        <v>156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85</v>
      </c>
      <c r="BK142" s="232">
        <f>ROUND(I142*H142,2)</f>
        <v>0</v>
      </c>
      <c r="BL142" s="17" t="s">
        <v>162</v>
      </c>
      <c r="BM142" s="231" t="s">
        <v>478</v>
      </c>
    </row>
    <row r="143" s="2" customFormat="1" ht="24.15" customHeight="1">
      <c r="A143" s="38"/>
      <c r="B143" s="39"/>
      <c r="C143" s="219" t="s">
        <v>306</v>
      </c>
      <c r="D143" s="219" t="s">
        <v>158</v>
      </c>
      <c r="E143" s="220" t="s">
        <v>7</v>
      </c>
      <c r="F143" s="221" t="s">
        <v>2015</v>
      </c>
      <c r="G143" s="222" t="s">
        <v>1721</v>
      </c>
      <c r="H143" s="223">
        <v>4</v>
      </c>
      <c r="I143" s="224"/>
      <c r="J143" s="225">
        <f>ROUND(I143*H143,2)</f>
        <v>0</v>
      </c>
      <c r="K143" s="226"/>
      <c r="L143" s="44"/>
      <c r="M143" s="227" t="s">
        <v>1</v>
      </c>
      <c r="N143" s="228" t="s">
        <v>42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162</v>
      </c>
      <c r="AT143" s="231" t="s">
        <v>158</v>
      </c>
      <c r="AU143" s="231" t="s">
        <v>77</v>
      </c>
      <c r="AY143" s="17" t="s">
        <v>156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85</v>
      </c>
      <c r="BK143" s="232">
        <f>ROUND(I143*H143,2)</f>
        <v>0</v>
      </c>
      <c r="BL143" s="17" t="s">
        <v>162</v>
      </c>
      <c r="BM143" s="231" t="s">
        <v>487</v>
      </c>
    </row>
    <row r="144" s="2" customFormat="1" ht="16.5" customHeight="1">
      <c r="A144" s="38"/>
      <c r="B144" s="39"/>
      <c r="C144" s="219" t="s">
        <v>310</v>
      </c>
      <c r="D144" s="219" t="s">
        <v>158</v>
      </c>
      <c r="E144" s="220" t="s">
        <v>2020</v>
      </c>
      <c r="F144" s="221" t="s">
        <v>2021</v>
      </c>
      <c r="G144" s="222" t="s">
        <v>1752</v>
      </c>
      <c r="H144" s="223">
        <v>7</v>
      </c>
      <c r="I144" s="224"/>
      <c r="J144" s="225">
        <f>ROUND(I144*H144,2)</f>
        <v>0</v>
      </c>
      <c r="K144" s="226"/>
      <c r="L144" s="44"/>
      <c r="M144" s="227" t="s">
        <v>1</v>
      </c>
      <c r="N144" s="228" t="s">
        <v>42</v>
      </c>
      <c r="O144" s="91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162</v>
      </c>
      <c r="AT144" s="231" t="s">
        <v>158</v>
      </c>
      <c r="AU144" s="231" t="s">
        <v>77</v>
      </c>
      <c r="AY144" s="17" t="s">
        <v>156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85</v>
      </c>
      <c r="BK144" s="232">
        <f>ROUND(I144*H144,2)</f>
        <v>0</v>
      </c>
      <c r="BL144" s="17" t="s">
        <v>162</v>
      </c>
      <c r="BM144" s="231" t="s">
        <v>496</v>
      </c>
    </row>
    <row r="145" s="2" customFormat="1" ht="24.15" customHeight="1">
      <c r="A145" s="38"/>
      <c r="B145" s="39"/>
      <c r="C145" s="219" t="s">
        <v>314</v>
      </c>
      <c r="D145" s="219" t="s">
        <v>158</v>
      </c>
      <c r="E145" s="220" t="s">
        <v>314</v>
      </c>
      <c r="F145" s="221" t="s">
        <v>2022</v>
      </c>
      <c r="G145" s="222" t="s">
        <v>1752</v>
      </c>
      <c r="H145" s="223">
        <v>3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42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162</v>
      </c>
      <c r="AT145" s="231" t="s">
        <v>158</v>
      </c>
      <c r="AU145" s="231" t="s">
        <v>77</v>
      </c>
      <c r="AY145" s="17" t="s">
        <v>156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85</v>
      </c>
      <c r="BK145" s="232">
        <f>ROUND(I145*H145,2)</f>
        <v>0</v>
      </c>
      <c r="BL145" s="17" t="s">
        <v>162</v>
      </c>
      <c r="BM145" s="231" t="s">
        <v>507</v>
      </c>
    </row>
    <row r="146" s="2" customFormat="1" ht="24.15" customHeight="1">
      <c r="A146" s="38"/>
      <c r="B146" s="39"/>
      <c r="C146" s="219" t="s">
        <v>318</v>
      </c>
      <c r="D146" s="219" t="s">
        <v>158</v>
      </c>
      <c r="E146" s="220" t="s">
        <v>2023</v>
      </c>
      <c r="F146" s="221" t="s">
        <v>2024</v>
      </c>
      <c r="G146" s="222" t="s">
        <v>2025</v>
      </c>
      <c r="H146" s="223">
        <v>1</v>
      </c>
      <c r="I146" s="224"/>
      <c r="J146" s="225">
        <f>ROUND(I146*H146,2)</f>
        <v>0</v>
      </c>
      <c r="K146" s="226"/>
      <c r="L146" s="44"/>
      <c r="M146" s="227" t="s">
        <v>1</v>
      </c>
      <c r="N146" s="228" t="s">
        <v>42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162</v>
      </c>
      <c r="AT146" s="231" t="s">
        <v>158</v>
      </c>
      <c r="AU146" s="231" t="s">
        <v>77</v>
      </c>
      <c r="AY146" s="17" t="s">
        <v>156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85</v>
      </c>
      <c r="BK146" s="232">
        <f>ROUND(I146*H146,2)</f>
        <v>0</v>
      </c>
      <c r="BL146" s="17" t="s">
        <v>162</v>
      </c>
      <c r="BM146" s="231" t="s">
        <v>516</v>
      </c>
    </row>
    <row r="147" s="2" customFormat="1" ht="16.5" customHeight="1">
      <c r="A147" s="38"/>
      <c r="B147" s="39"/>
      <c r="C147" s="219" t="s">
        <v>322</v>
      </c>
      <c r="D147" s="219" t="s">
        <v>158</v>
      </c>
      <c r="E147" s="220" t="s">
        <v>322</v>
      </c>
      <c r="F147" s="221" t="s">
        <v>2004</v>
      </c>
      <c r="G147" s="222" t="s">
        <v>485</v>
      </c>
      <c r="H147" s="223">
        <v>60</v>
      </c>
      <c r="I147" s="224"/>
      <c r="J147" s="225">
        <f>ROUND(I147*H147,2)</f>
        <v>0</v>
      </c>
      <c r="K147" s="226"/>
      <c r="L147" s="44"/>
      <c r="M147" s="227" t="s">
        <v>1</v>
      </c>
      <c r="N147" s="228" t="s">
        <v>42</v>
      </c>
      <c r="O147" s="91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162</v>
      </c>
      <c r="AT147" s="231" t="s">
        <v>158</v>
      </c>
      <c r="AU147" s="231" t="s">
        <v>77</v>
      </c>
      <c r="AY147" s="17" t="s">
        <v>156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7" t="s">
        <v>85</v>
      </c>
      <c r="BK147" s="232">
        <f>ROUND(I147*H147,2)</f>
        <v>0</v>
      </c>
      <c r="BL147" s="17" t="s">
        <v>162</v>
      </c>
      <c r="BM147" s="231" t="s">
        <v>524</v>
      </c>
    </row>
    <row r="148" s="2" customFormat="1" ht="16.5" customHeight="1">
      <c r="A148" s="38"/>
      <c r="B148" s="39"/>
      <c r="C148" s="219" t="s">
        <v>326</v>
      </c>
      <c r="D148" s="219" t="s">
        <v>158</v>
      </c>
      <c r="E148" s="220" t="s">
        <v>326</v>
      </c>
      <c r="F148" s="221" t="s">
        <v>2026</v>
      </c>
      <c r="G148" s="222" t="s">
        <v>485</v>
      </c>
      <c r="H148" s="223">
        <v>10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42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162</v>
      </c>
      <c r="AT148" s="231" t="s">
        <v>158</v>
      </c>
      <c r="AU148" s="231" t="s">
        <v>77</v>
      </c>
      <c r="AY148" s="17" t="s">
        <v>156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85</v>
      </c>
      <c r="BK148" s="232">
        <f>ROUND(I148*H148,2)</f>
        <v>0</v>
      </c>
      <c r="BL148" s="17" t="s">
        <v>162</v>
      </c>
      <c r="BM148" s="231" t="s">
        <v>535</v>
      </c>
    </row>
    <row r="149" s="2" customFormat="1" ht="16.5" customHeight="1">
      <c r="A149" s="38"/>
      <c r="B149" s="39"/>
      <c r="C149" s="219" t="s">
        <v>331</v>
      </c>
      <c r="D149" s="219" t="s">
        <v>158</v>
      </c>
      <c r="E149" s="220" t="s">
        <v>331</v>
      </c>
      <c r="F149" s="221" t="s">
        <v>2013</v>
      </c>
      <c r="G149" s="222" t="s">
        <v>1752</v>
      </c>
      <c r="H149" s="223">
        <v>1</v>
      </c>
      <c r="I149" s="224"/>
      <c r="J149" s="225">
        <f>ROUND(I149*H149,2)</f>
        <v>0</v>
      </c>
      <c r="K149" s="226"/>
      <c r="L149" s="44"/>
      <c r="M149" s="227" t="s">
        <v>1</v>
      </c>
      <c r="N149" s="228" t="s">
        <v>42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162</v>
      </c>
      <c r="AT149" s="231" t="s">
        <v>158</v>
      </c>
      <c r="AU149" s="231" t="s">
        <v>77</v>
      </c>
      <c r="AY149" s="17" t="s">
        <v>156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85</v>
      </c>
      <c r="BK149" s="232">
        <f>ROUND(I149*H149,2)</f>
        <v>0</v>
      </c>
      <c r="BL149" s="17" t="s">
        <v>162</v>
      </c>
      <c r="BM149" s="231" t="s">
        <v>572</v>
      </c>
    </row>
    <row r="150" s="2" customFormat="1" ht="16.5" customHeight="1">
      <c r="A150" s="38"/>
      <c r="B150" s="39"/>
      <c r="C150" s="219" t="s">
        <v>336</v>
      </c>
      <c r="D150" s="219" t="s">
        <v>158</v>
      </c>
      <c r="E150" s="220" t="s">
        <v>2027</v>
      </c>
      <c r="F150" s="221" t="s">
        <v>2028</v>
      </c>
      <c r="G150" s="222" t="s">
        <v>1752</v>
      </c>
      <c r="H150" s="223">
        <v>3</v>
      </c>
      <c r="I150" s="224"/>
      <c r="J150" s="225">
        <f>ROUND(I150*H150,2)</f>
        <v>0</v>
      </c>
      <c r="K150" s="226"/>
      <c r="L150" s="44"/>
      <c r="M150" s="227" t="s">
        <v>1</v>
      </c>
      <c r="N150" s="228" t="s">
        <v>42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162</v>
      </c>
      <c r="AT150" s="231" t="s">
        <v>158</v>
      </c>
      <c r="AU150" s="231" t="s">
        <v>77</v>
      </c>
      <c r="AY150" s="17" t="s">
        <v>156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85</v>
      </c>
      <c r="BK150" s="232">
        <f>ROUND(I150*H150,2)</f>
        <v>0</v>
      </c>
      <c r="BL150" s="17" t="s">
        <v>162</v>
      </c>
      <c r="BM150" s="231" t="s">
        <v>583</v>
      </c>
    </row>
    <row r="151" s="2" customFormat="1" ht="16.5" customHeight="1">
      <c r="A151" s="38"/>
      <c r="B151" s="39"/>
      <c r="C151" s="219" t="s">
        <v>354</v>
      </c>
      <c r="D151" s="219" t="s">
        <v>158</v>
      </c>
      <c r="E151" s="220" t="s">
        <v>354</v>
      </c>
      <c r="F151" s="221" t="s">
        <v>2029</v>
      </c>
      <c r="G151" s="222" t="s">
        <v>1752</v>
      </c>
      <c r="H151" s="223">
        <v>1</v>
      </c>
      <c r="I151" s="224"/>
      <c r="J151" s="225">
        <f>ROUND(I151*H151,2)</f>
        <v>0</v>
      </c>
      <c r="K151" s="226"/>
      <c r="L151" s="44"/>
      <c r="M151" s="227" t="s">
        <v>1</v>
      </c>
      <c r="N151" s="228" t="s">
        <v>42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162</v>
      </c>
      <c r="AT151" s="231" t="s">
        <v>158</v>
      </c>
      <c r="AU151" s="231" t="s">
        <v>77</v>
      </c>
      <c r="AY151" s="17" t="s">
        <v>156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85</v>
      </c>
      <c r="BK151" s="232">
        <f>ROUND(I151*H151,2)</f>
        <v>0</v>
      </c>
      <c r="BL151" s="17" t="s">
        <v>162</v>
      </c>
      <c r="BM151" s="231" t="s">
        <v>593</v>
      </c>
    </row>
    <row r="152" s="2" customFormat="1" ht="16.5" customHeight="1">
      <c r="A152" s="38"/>
      <c r="B152" s="39"/>
      <c r="C152" s="219" t="s">
        <v>359</v>
      </c>
      <c r="D152" s="219" t="s">
        <v>158</v>
      </c>
      <c r="E152" s="220" t="s">
        <v>359</v>
      </c>
      <c r="F152" s="221" t="s">
        <v>2030</v>
      </c>
      <c r="G152" s="222" t="s">
        <v>1752</v>
      </c>
      <c r="H152" s="223">
        <v>1</v>
      </c>
      <c r="I152" s="224"/>
      <c r="J152" s="225">
        <f>ROUND(I152*H152,2)</f>
        <v>0</v>
      </c>
      <c r="K152" s="226"/>
      <c r="L152" s="44"/>
      <c r="M152" s="227" t="s">
        <v>1</v>
      </c>
      <c r="N152" s="228" t="s">
        <v>42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162</v>
      </c>
      <c r="AT152" s="231" t="s">
        <v>158</v>
      </c>
      <c r="AU152" s="231" t="s">
        <v>77</v>
      </c>
      <c r="AY152" s="17" t="s">
        <v>156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85</v>
      </c>
      <c r="BK152" s="232">
        <f>ROUND(I152*H152,2)</f>
        <v>0</v>
      </c>
      <c r="BL152" s="17" t="s">
        <v>162</v>
      </c>
      <c r="BM152" s="231" t="s">
        <v>603</v>
      </c>
    </row>
    <row r="153" s="2" customFormat="1" ht="21.75" customHeight="1">
      <c r="A153" s="38"/>
      <c r="B153" s="39"/>
      <c r="C153" s="219" t="s">
        <v>375</v>
      </c>
      <c r="D153" s="219" t="s">
        <v>158</v>
      </c>
      <c r="E153" s="220" t="s">
        <v>375</v>
      </c>
      <c r="F153" s="221" t="s">
        <v>2031</v>
      </c>
      <c r="G153" s="222" t="s">
        <v>485</v>
      </c>
      <c r="H153" s="223">
        <v>70</v>
      </c>
      <c r="I153" s="224"/>
      <c r="J153" s="225">
        <f>ROUND(I153*H153,2)</f>
        <v>0</v>
      </c>
      <c r="K153" s="226"/>
      <c r="L153" s="44"/>
      <c r="M153" s="227" t="s">
        <v>1</v>
      </c>
      <c r="N153" s="228" t="s">
        <v>42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162</v>
      </c>
      <c r="AT153" s="231" t="s">
        <v>158</v>
      </c>
      <c r="AU153" s="231" t="s">
        <v>77</v>
      </c>
      <c r="AY153" s="17" t="s">
        <v>156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85</v>
      </c>
      <c r="BK153" s="232">
        <f>ROUND(I153*H153,2)</f>
        <v>0</v>
      </c>
      <c r="BL153" s="17" t="s">
        <v>162</v>
      </c>
      <c r="BM153" s="231" t="s">
        <v>613</v>
      </c>
    </row>
    <row r="154" s="2" customFormat="1" ht="16.5" customHeight="1">
      <c r="A154" s="38"/>
      <c r="B154" s="39"/>
      <c r="C154" s="219" t="s">
        <v>380</v>
      </c>
      <c r="D154" s="219" t="s">
        <v>158</v>
      </c>
      <c r="E154" s="220" t="s">
        <v>380</v>
      </c>
      <c r="F154" s="221" t="s">
        <v>2032</v>
      </c>
      <c r="G154" s="222" t="s">
        <v>1752</v>
      </c>
      <c r="H154" s="223">
        <v>1</v>
      </c>
      <c r="I154" s="224"/>
      <c r="J154" s="225">
        <f>ROUND(I154*H154,2)</f>
        <v>0</v>
      </c>
      <c r="K154" s="226"/>
      <c r="L154" s="44"/>
      <c r="M154" s="227" t="s">
        <v>1</v>
      </c>
      <c r="N154" s="228" t="s">
        <v>42</v>
      </c>
      <c r="O154" s="91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162</v>
      </c>
      <c r="AT154" s="231" t="s">
        <v>158</v>
      </c>
      <c r="AU154" s="231" t="s">
        <v>77</v>
      </c>
      <c r="AY154" s="17" t="s">
        <v>156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85</v>
      </c>
      <c r="BK154" s="232">
        <f>ROUND(I154*H154,2)</f>
        <v>0</v>
      </c>
      <c r="BL154" s="17" t="s">
        <v>162</v>
      </c>
      <c r="BM154" s="231" t="s">
        <v>625</v>
      </c>
    </row>
    <row r="155" s="2" customFormat="1" ht="24.15" customHeight="1">
      <c r="A155" s="38"/>
      <c r="B155" s="39"/>
      <c r="C155" s="219" t="s">
        <v>387</v>
      </c>
      <c r="D155" s="219" t="s">
        <v>158</v>
      </c>
      <c r="E155" s="220" t="s">
        <v>387</v>
      </c>
      <c r="F155" s="221" t="s">
        <v>2033</v>
      </c>
      <c r="G155" s="222" t="s">
        <v>1752</v>
      </c>
      <c r="H155" s="223">
        <v>1</v>
      </c>
      <c r="I155" s="224"/>
      <c r="J155" s="225">
        <f>ROUND(I155*H155,2)</f>
        <v>0</v>
      </c>
      <c r="K155" s="226"/>
      <c r="L155" s="44"/>
      <c r="M155" s="227" t="s">
        <v>1</v>
      </c>
      <c r="N155" s="228" t="s">
        <v>42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162</v>
      </c>
      <c r="AT155" s="231" t="s">
        <v>158</v>
      </c>
      <c r="AU155" s="231" t="s">
        <v>77</v>
      </c>
      <c r="AY155" s="17" t="s">
        <v>156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85</v>
      </c>
      <c r="BK155" s="232">
        <f>ROUND(I155*H155,2)</f>
        <v>0</v>
      </c>
      <c r="BL155" s="17" t="s">
        <v>162</v>
      </c>
      <c r="BM155" s="231" t="s">
        <v>633</v>
      </c>
    </row>
    <row r="156" s="2" customFormat="1" ht="16.5" customHeight="1">
      <c r="A156" s="38"/>
      <c r="B156" s="39"/>
      <c r="C156" s="219" t="s">
        <v>395</v>
      </c>
      <c r="D156" s="219" t="s">
        <v>158</v>
      </c>
      <c r="E156" s="220" t="s">
        <v>2034</v>
      </c>
      <c r="F156" s="221" t="s">
        <v>2035</v>
      </c>
      <c r="G156" s="222" t="s">
        <v>485</v>
      </c>
      <c r="H156" s="223">
        <v>120</v>
      </c>
      <c r="I156" s="224"/>
      <c r="J156" s="225">
        <f>ROUND(I156*H156,2)</f>
        <v>0</v>
      </c>
      <c r="K156" s="226"/>
      <c r="L156" s="44"/>
      <c r="M156" s="227" t="s">
        <v>1</v>
      </c>
      <c r="N156" s="228" t="s">
        <v>42</v>
      </c>
      <c r="O156" s="91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162</v>
      </c>
      <c r="AT156" s="231" t="s">
        <v>158</v>
      </c>
      <c r="AU156" s="231" t="s">
        <v>77</v>
      </c>
      <c r="AY156" s="17" t="s">
        <v>156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85</v>
      </c>
      <c r="BK156" s="232">
        <f>ROUND(I156*H156,2)</f>
        <v>0</v>
      </c>
      <c r="BL156" s="17" t="s">
        <v>162</v>
      </c>
      <c r="BM156" s="231" t="s">
        <v>647</v>
      </c>
    </row>
    <row r="157" s="2" customFormat="1" ht="16.5" customHeight="1">
      <c r="A157" s="38"/>
      <c r="B157" s="39"/>
      <c r="C157" s="219" t="s">
        <v>401</v>
      </c>
      <c r="D157" s="219" t="s">
        <v>158</v>
      </c>
      <c r="E157" s="220" t="s">
        <v>401</v>
      </c>
      <c r="F157" s="221" t="s">
        <v>2036</v>
      </c>
      <c r="G157" s="222" t="s">
        <v>1752</v>
      </c>
      <c r="H157" s="223">
        <v>5</v>
      </c>
      <c r="I157" s="224"/>
      <c r="J157" s="225">
        <f>ROUND(I157*H157,2)</f>
        <v>0</v>
      </c>
      <c r="K157" s="226"/>
      <c r="L157" s="44"/>
      <c r="M157" s="227" t="s">
        <v>1</v>
      </c>
      <c r="N157" s="228" t="s">
        <v>42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162</v>
      </c>
      <c r="AT157" s="231" t="s">
        <v>158</v>
      </c>
      <c r="AU157" s="231" t="s">
        <v>77</v>
      </c>
      <c r="AY157" s="17" t="s">
        <v>156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85</v>
      </c>
      <c r="BK157" s="232">
        <f>ROUND(I157*H157,2)</f>
        <v>0</v>
      </c>
      <c r="BL157" s="17" t="s">
        <v>162</v>
      </c>
      <c r="BM157" s="231" t="s">
        <v>657</v>
      </c>
    </row>
    <row r="158" s="2" customFormat="1" ht="16.5" customHeight="1">
      <c r="A158" s="38"/>
      <c r="B158" s="39"/>
      <c r="C158" s="219" t="s">
        <v>407</v>
      </c>
      <c r="D158" s="219" t="s">
        <v>158</v>
      </c>
      <c r="E158" s="220" t="s">
        <v>395</v>
      </c>
      <c r="F158" s="221" t="s">
        <v>2035</v>
      </c>
      <c r="G158" s="222" t="s">
        <v>485</v>
      </c>
      <c r="H158" s="223">
        <v>250</v>
      </c>
      <c r="I158" s="224"/>
      <c r="J158" s="225">
        <f>ROUND(I158*H158,2)</f>
        <v>0</v>
      </c>
      <c r="K158" s="226"/>
      <c r="L158" s="44"/>
      <c r="M158" s="227" t="s">
        <v>1</v>
      </c>
      <c r="N158" s="228" t="s">
        <v>42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162</v>
      </c>
      <c r="AT158" s="231" t="s">
        <v>158</v>
      </c>
      <c r="AU158" s="231" t="s">
        <v>77</v>
      </c>
      <c r="AY158" s="17" t="s">
        <v>156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85</v>
      </c>
      <c r="BK158" s="232">
        <f>ROUND(I158*H158,2)</f>
        <v>0</v>
      </c>
      <c r="BL158" s="17" t="s">
        <v>162</v>
      </c>
      <c r="BM158" s="231" t="s">
        <v>665</v>
      </c>
    </row>
    <row r="159" s="2" customFormat="1" ht="21.75" customHeight="1">
      <c r="A159" s="38"/>
      <c r="B159" s="39"/>
      <c r="C159" s="219" t="s">
        <v>412</v>
      </c>
      <c r="D159" s="219" t="s">
        <v>158</v>
      </c>
      <c r="E159" s="220" t="s">
        <v>412</v>
      </c>
      <c r="F159" s="221" t="s">
        <v>2037</v>
      </c>
      <c r="G159" s="222" t="s">
        <v>1752</v>
      </c>
      <c r="H159" s="223">
        <v>1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42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162</v>
      </c>
      <c r="AT159" s="231" t="s">
        <v>158</v>
      </c>
      <c r="AU159" s="231" t="s">
        <v>77</v>
      </c>
      <c r="AY159" s="17" t="s">
        <v>156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85</v>
      </c>
      <c r="BK159" s="232">
        <f>ROUND(I159*H159,2)</f>
        <v>0</v>
      </c>
      <c r="BL159" s="17" t="s">
        <v>162</v>
      </c>
      <c r="BM159" s="231" t="s">
        <v>674</v>
      </c>
    </row>
    <row r="160" s="2" customFormat="1" ht="16.5" customHeight="1">
      <c r="A160" s="38"/>
      <c r="B160" s="39"/>
      <c r="C160" s="219" t="s">
        <v>422</v>
      </c>
      <c r="D160" s="219" t="s">
        <v>158</v>
      </c>
      <c r="E160" s="220" t="s">
        <v>422</v>
      </c>
      <c r="F160" s="221" t="s">
        <v>2038</v>
      </c>
      <c r="G160" s="222" t="s">
        <v>738</v>
      </c>
      <c r="H160" s="223">
        <v>2</v>
      </c>
      <c r="I160" s="224"/>
      <c r="J160" s="225">
        <f>ROUND(I160*H160,2)</f>
        <v>0</v>
      </c>
      <c r="K160" s="226"/>
      <c r="L160" s="44"/>
      <c r="M160" s="227" t="s">
        <v>1</v>
      </c>
      <c r="N160" s="228" t="s">
        <v>42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162</v>
      </c>
      <c r="AT160" s="231" t="s">
        <v>158</v>
      </c>
      <c r="AU160" s="231" t="s">
        <v>77</v>
      </c>
      <c r="AY160" s="17" t="s">
        <v>156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85</v>
      </c>
      <c r="BK160" s="232">
        <f>ROUND(I160*H160,2)</f>
        <v>0</v>
      </c>
      <c r="BL160" s="17" t="s">
        <v>162</v>
      </c>
      <c r="BM160" s="231" t="s">
        <v>684</v>
      </c>
    </row>
    <row r="161" s="2" customFormat="1" ht="24.15" customHeight="1">
      <c r="A161" s="38"/>
      <c r="B161" s="39"/>
      <c r="C161" s="219" t="s">
        <v>428</v>
      </c>
      <c r="D161" s="219" t="s">
        <v>158</v>
      </c>
      <c r="E161" s="220" t="s">
        <v>428</v>
      </c>
      <c r="F161" s="221" t="s">
        <v>2015</v>
      </c>
      <c r="G161" s="222" t="s">
        <v>1721</v>
      </c>
      <c r="H161" s="223">
        <v>2</v>
      </c>
      <c r="I161" s="224"/>
      <c r="J161" s="225">
        <f>ROUND(I161*H161,2)</f>
        <v>0</v>
      </c>
      <c r="K161" s="226"/>
      <c r="L161" s="44"/>
      <c r="M161" s="227" t="s">
        <v>1</v>
      </c>
      <c r="N161" s="228" t="s">
        <v>42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162</v>
      </c>
      <c r="AT161" s="231" t="s">
        <v>158</v>
      </c>
      <c r="AU161" s="231" t="s">
        <v>77</v>
      </c>
      <c r="AY161" s="17" t="s">
        <v>156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85</v>
      </c>
      <c r="BK161" s="232">
        <f>ROUND(I161*H161,2)</f>
        <v>0</v>
      </c>
      <c r="BL161" s="17" t="s">
        <v>162</v>
      </c>
      <c r="BM161" s="231" t="s">
        <v>695</v>
      </c>
    </row>
    <row r="162" s="2" customFormat="1" ht="16.5" customHeight="1">
      <c r="A162" s="38"/>
      <c r="B162" s="39"/>
      <c r="C162" s="219" t="s">
        <v>435</v>
      </c>
      <c r="D162" s="219" t="s">
        <v>158</v>
      </c>
      <c r="E162" s="220" t="s">
        <v>524</v>
      </c>
      <c r="F162" s="221" t="s">
        <v>2039</v>
      </c>
      <c r="G162" s="222" t="s">
        <v>1752</v>
      </c>
      <c r="H162" s="223">
        <v>7</v>
      </c>
      <c r="I162" s="224"/>
      <c r="J162" s="225">
        <f>ROUND(I162*H162,2)</f>
        <v>0</v>
      </c>
      <c r="K162" s="226"/>
      <c r="L162" s="44"/>
      <c r="M162" s="227" t="s">
        <v>1</v>
      </c>
      <c r="N162" s="228" t="s">
        <v>42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162</v>
      </c>
      <c r="AT162" s="231" t="s">
        <v>158</v>
      </c>
      <c r="AU162" s="231" t="s">
        <v>77</v>
      </c>
      <c r="AY162" s="17" t="s">
        <v>156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85</v>
      </c>
      <c r="BK162" s="232">
        <f>ROUND(I162*H162,2)</f>
        <v>0</v>
      </c>
      <c r="BL162" s="17" t="s">
        <v>162</v>
      </c>
      <c r="BM162" s="231" t="s">
        <v>704</v>
      </c>
    </row>
    <row r="163" s="2" customFormat="1" ht="16.5" customHeight="1">
      <c r="A163" s="38"/>
      <c r="B163" s="39"/>
      <c r="C163" s="219" t="s">
        <v>447</v>
      </c>
      <c r="D163" s="219" t="s">
        <v>158</v>
      </c>
      <c r="E163" s="220" t="s">
        <v>2040</v>
      </c>
      <c r="F163" s="221" t="s">
        <v>2041</v>
      </c>
      <c r="G163" s="222" t="s">
        <v>1752</v>
      </c>
      <c r="H163" s="223">
        <v>1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42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162</v>
      </c>
      <c r="AT163" s="231" t="s">
        <v>158</v>
      </c>
      <c r="AU163" s="231" t="s">
        <v>77</v>
      </c>
      <c r="AY163" s="17" t="s">
        <v>156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85</v>
      </c>
      <c r="BK163" s="232">
        <f>ROUND(I163*H163,2)</f>
        <v>0</v>
      </c>
      <c r="BL163" s="17" t="s">
        <v>162</v>
      </c>
      <c r="BM163" s="231" t="s">
        <v>712</v>
      </c>
    </row>
    <row r="164" s="2" customFormat="1" ht="16.5" customHeight="1">
      <c r="A164" s="38"/>
      <c r="B164" s="39"/>
      <c r="C164" s="219" t="s">
        <v>455</v>
      </c>
      <c r="D164" s="219" t="s">
        <v>158</v>
      </c>
      <c r="E164" s="220" t="s">
        <v>455</v>
      </c>
      <c r="F164" s="221" t="s">
        <v>2042</v>
      </c>
      <c r="G164" s="222" t="s">
        <v>1752</v>
      </c>
      <c r="H164" s="223">
        <v>1</v>
      </c>
      <c r="I164" s="224"/>
      <c r="J164" s="225">
        <f>ROUND(I164*H164,2)</f>
        <v>0</v>
      </c>
      <c r="K164" s="226"/>
      <c r="L164" s="44"/>
      <c r="M164" s="227" t="s">
        <v>1</v>
      </c>
      <c r="N164" s="228" t="s">
        <v>42</v>
      </c>
      <c r="O164" s="91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1" t="s">
        <v>162</v>
      </c>
      <c r="AT164" s="231" t="s">
        <v>158</v>
      </c>
      <c r="AU164" s="231" t="s">
        <v>77</v>
      </c>
      <c r="AY164" s="17" t="s">
        <v>156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7" t="s">
        <v>85</v>
      </c>
      <c r="BK164" s="232">
        <f>ROUND(I164*H164,2)</f>
        <v>0</v>
      </c>
      <c r="BL164" s="17" t="s">
        <v>162</v>
      </c>
      <c r="BM164" s="231" t="s">
        <v>720</v>
      </c>
    </row>
    <row r="165" s="2" customFormat="1" ht="16.5" customHeight="1">
      <c r="A165" s="38"/>
      <c r="B165" s="39"/>
      <c r="C165" s="219" t="s">
        <v>461</v>
      </c>
      <c r="D165" s="219" t="s">
        <v>158</v>
      </c>
      <c r="E165" s="220" t="s">
        <v>461</v>
      </c>
      <c r="F165" s="221" t="s">
        <v>2043</v>
      </c>
      <c r="G165" s="222" t="s">
        <v>1752</v>
      </c>
      <c r="H165" s="223">
        <v>200</v>
      </c>
      <c r="I165" s="224"/>
      <c r="J165" s="225">
        <f>ROUND(I165*H165,2)</f>
        <v>0</v>
      </c>
      <c r="K165" s="226"/>
      <c r="L165" s="44"/>
      <c r="M165" s="227" t="s">
        <v>1</v>
      </c>
      <c r="N165" s="228" t="s">
        <v>42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162</v>
      </c>
      <c r="AT165" s="231" t="s">
        <v>158</v>
      </c>
      <c r="AU165" s="231" t="s">
        <v>77</v>
      </c>
      <c r="AY165" s="17" t="s">
        <v>156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85</v>
      </c>
      <c r="BK165" s="232">
        <f>ROUND(I165*H165,2)</f>
        <v>0</v>
      </c>
      <c r="BL165" s="17" t="s">
        <v>162</v>
      </c>
      <c r="BM165" s="231" t="s">
        <v>729</v>
      </c>
    </row>
    <row r="166" s="2" customFormat="1" ht="16.5" customHeight="1">
      <c r="A166" s="38"/>
      <c r="B166" s="39"/>
      <c r="C166" s="219" t="s">
        <v>465</v>
      </c>
      <c r="D166" s="219" t="s">
        <v>158</v>
      </c>
      <c r="E166" s="220" t="s">
        <v>465</v>
      </c>
      <c r="F166" s="221" t="s">
        <v>2044</v>
      </c>
      <c r="G166" s="222" t="s">
        <v>1752</v>
      </c>
      <c r="H166" s="223">
        <v>1</v>
      </c>
      <c r="I166" s="224"/>
      <c r="J166" s="225">
        <f>ROUND(I166*H166,2)</f>
        <v>0</v>
      </c>
      <c r="K166" s="226"/>
      <c r="L166" s="44"/>
      <c r="M166" s="227" t="s">
        <v>1</v>
      </c>
      <c r="N166" s="228" t="s">
        <v>42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162</v>
      </c>
      <c r="AT166" s="231" t="s">
        <v>158</v>
      </c>
      <c r="AU166" s="231" t="s">
        <v>77</v>
      </c>
      <c r="AY166" s="17" t="s">
        <v>156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85</v>
      </c>
      <c r="BK166" s="232">
        <f>ROUND(I166*H166,2)</f>
        <v>0</v>
      </c>
      <c r="BL166" s="17" t="s">
        <v>162</v>
      </c>
      <c r="BM166" s="231" t="s">
        <v>740</v>
      </c>
    </row>
    <row r="167" s="2" customFormat="1" ht="21.75" customHeight="1">
      <c r="A167" s="38"/>
      <c r="B167" s="39"/>
      <c r="C167" s="219" t="s">
        <v>470</v>
      </c>
      <c r="D167" s="219" t="s">
        <v>158</v>
      </c>
      <c r="E167" s="220" t="s">
        <v>470</v>
      </c>
      <c r="F167" s="221" t="s">
        <v>2045</v>
      </c>
      <c r="G167" s="222" t="s">
        <v>1752</v>
      </c>
      <c r="H167" s="223">
        <v>2</v>
      </c>
      <c r="I167" s="224"/>
      <c r="J167" s="225">
        <f>ROUND(I167*H167,2)</f>
        <v>0</v>
      </c>
      <c r="K167" s="226"/>
      <c r="L167" s="44"/>
      <c r="M167" s="227" t="s">
        <v>1</v>
      </c>
      <c r="N167" s="228" t="s">
        <v>42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162</v>
      </c>
      <c r="AT167" s="231" t="s">
        <v>158</v>
      </c>
      <c r="AU167" s="231" t="s">
        <v>77</v>
      </c>
      <c r="AY167" s="17" t="s">
        <v>156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85</v>
      </c>
      <c r="BK167" s="232">
        <f>ROUND(I167*H167,2)</f>
        <v>0</v>
      </c>
      <c r="BL167" s="17" t="s">
        <v>162</v>
      </c>
      <c r="BM167" s="231" t="s">
        <v>748</v>
      </c>
    </row>
    <row r="168" s="2" customFormat="1" ht="16.5" customHeight="1">
      <c r="A168" s="38"/>
      <c r="B168" s="39"/>
      <c r="C168" s="219" t="s">
        <v>478</v>
      </c>
      <c r="D168" s="219" t="s">
        <v>158</v>
      </c>
      <c r="E168" s="220" t="s">
        <v>478</v>
      </c>
      <c r="F168" s="221" t="s">
        <v>2046</v>
      </c>
      <c r="G168" s="222" t="s">
        <v>1752</v>
      </c>
      <c r="H168" s="223">
        <v>4</v>
      </c>
      <c r="I168" s="224"/>
      <c r="J168" s="225">
        <f>ROUND(I168*H168,2)</f>
        <v>0</v>
      </c>
      <c r="K168" s="226"/>
      <c r="L168" s="44"/>
      <c r="M168" s="227" t="s">
        <v>1</v>
      </c>
      <c r="N168" s="228" t="s">
        <v>42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162</v>
      </c>
      <c r="AT168" s="231" t="s">
        <v>158</v>
      </c>
      <c r="AU168" s="231" t="s">
        <v>77</v>
      </c>
      <c r="AY168" s="17" t="s">
        <v>156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85</v>
      </c>
      <c r="BK168" s="232">
        <f>ROUND(I168*H168,2)</f>
        <v>0</v>
      </c>
      <c r="BL168" s="17" t="s">
        <v>162</v>
      </c>
      <c r="BM168" s="231" t="s">
        <v>756</v>
      </c>
    </row>
    <row r="169" s="2" customFormat="1" ht="16.5" customHeight="1">
      <c r="A169" s="38"/>
      <c r="B169" s="39"/>
      <c r="C169" s="219" t="s">
        <v>482</v>
      </c>
      <c r="D169" s="219" t="s">
        <v>158</v>
      </c>
      <c r="E169" s="220" t="s">
        <v>482</v>
      </c>
      <c r="F169" s="221" t="s">
        <v>2047</v>
      </c>
      <c r="G169" s="222" t="s">
        <v>1752</v>
      </c>
      <c r="H169" s="223">
        <v>4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42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162</v>
      </c>
      <c r="AT169" s="231" t="s">
        <v>158</v>
      </c>
      <c r="AU169" s="231" t="s">
        <v>77</v>
      </c>
      <c r="AY169" s="17" t="s">
        <v>156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85</v>
      </c>
      <c r="BK169" s="232">
        <f>ROUND(I169*H169,2)</f>
        <v>0</v>
      </c>
      <c r="BL169" s="17" t="s">
        <v>162</v>
      </c>
      <c r="BM169" s="231" t="s">
        <v>764</v>
      </c>
    </row>
    <row r="170" s="2" customFormat="1" ht="16.5" customHeight="1">
      <c r="A170" s="38"/>
      <c r="B170" s="39"/>
      <c r="C170" s="219" t="s">
        <v>487</v>
      </c>
      <c r="D170" s="219" t="s">
        <v>158</v>
      </c>
      <c r="E170" s="220" t="s">
        <v>487</v>
      </c>
      <c r="F170" s="221" t="s">
        <v>2048</v>
      </c>
      <c r="G170" s="222" t="s">
        <v>1752</v>
      </c>
      <c r="H170" s="223">
        <v>7</v>
      </c>
      <c r="I170" s="224"/>
      <c r="J170" s="225">
        <f>ROUND(I170*H170,2)</f>
        <v>0</v>
      </c>
      <c r="K170" s="226"/>
      <c r="L170" s="44"/>
      <c r="M170" s="227" t="s">
        <v>1</v>
      </c>
      <c r="N170" s="228" t="s">
        <v>42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162</v>
      </c>
      <c r="AT170" s="231" t="s">
        <v>158</v>
      </c>
      <c r="AU170" s="231" t="s">
        <v>77</v>
      </c>
      <c r="AY170" s="17" t="s">
        <v>156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85</v>
      </c>
      <c r="BK170" s="232">
        <f>ROUND(I170*H170,2)</f>
        <v>0</v>
      </c>
      <c r="BL170" s="17" t="s">
        <v>162</v>
      </c>
      <c r="BM170" s="231" t="s">
        <v>772</v>
      </c>
    </row>
    <row r="171" s="2" customFormat="1" ht="16.5" customHeight="1">
      <c r="A171" s="38"/>
      <c r="B171" s="39"/>
      <c r="C171" s="219" t="s">
        <v>491</v>
      </c>
      <c r="D171" s="219" t="s">
        <v>158</v>
      </c>
      <c r="E171" s="220" t="s">
        <v>491</v>
      </c>
      <c r="F171" s="221" t="s">
        <v>2049</v>
      </c>
      <c r="G171" s="222" t="s">
        <v>1752</v>
      </c>
      <c r="H171" s="223">
        <v>19</v>
      </c>
      <c r="I171" s="224"/>
      <c r="J171" s="225">
        <f>ROUND(I171*H171,2)</f>
        <v>0</v>
      </c>
      <c r="K171" s="226"/>
      <c r="L171" s="44"/>
      <c r="M171" s="227" t="s">
        <v>1</v>
      </c>
      <c r="N171" s="228" t="s">
        <v>42</v>
      </c>
      <c r="O171" s="91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162</v>
      </c>
      <c r="AT171" s="231" t="s">
        <v>158</v>
      </c>
      <c r="AU171" s="231" t="s">
        <v>77</v>
      </c>
      <c r="AY171" s="17" t="s">
        <v>156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85</v>
      </c>
      <c r="BK171" s="232">
        <f>ROUND(I171*H171,2)</f>
        <v>0</v>
      </c>
      <c r="BL171" s="17" t="s">
        <v>162</v>
      </c>
      <c r="BM171" s="231" t="s">
        <v>780</v>
      </c>
    </row>
    <row r="172" s="2" customFormat="1" ht="16.5" customHeight="1">
      <c r="A172" s="38"/>
      <c r="B172" s="39"/>
      <c r="C172" s="219" t="s">
        <v>496</v>
      </c>
      <c r="D172" s="219" t="s">
        <v>158</v>
      </c>
      <c r="E172" s="220" t="s">
        <v>496</v>
      </c>
      <c r="F172" s="221" t="s">
        <v>2050</v>
      </c>
      <c r="G172" s="222" t="s">
        <v>1752</v>
      </c>
      <c r="H172" s="223">
        <v>19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162</v>
      </c>
      <c r="AT172" s="231" t="s">
        <v>158</v>
      </c>
      <c r="AU172" s="231" t="s">
        <v>77</v>
      </c>
      <c r="AY172" s="17" t="s">
        <v>156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85</v>
      </c>
      <c r="BK172" s="232">
        <f>ROUND(I172*H172,2)</f>
        <v>0</v>
      </c>
      <c r="BL172" s="17" t="s">
        <v>162</v>
      </c>
      <c r="BM172" s="231" t="s">
        <v>788</v>
      </c>
    </row>
    <row r="173" s="2" customFormat="1" ht="16.5" customHeight="1">
      <c r="A173" s="38"/>
      <c r="B173" s="39"/>
      <c r="C173" s="219" t="s">
        <v>502</v>
      </c>
      <c r="D173" s="219" t="s">
        <v>158</v>
      </c>
      <c r="E173" s="220" t="s">
        <v>250</v>
      </c>
      <c r="F173" s="221" t="s">
        <v>1997</v>
      </c>
      <c r="G173" s="222" t="s">
        <v>485</v>
      </c>
      <c r="H173" s="223">
        <v>10</v>
      </c>
      <c r="I173" s="224"/>
      <c r="J173" s="225">
        <f>ROUND(I173*H173,2)</f>
        <v>0</v>
      </c>
      <c r="K173" s="226"/>
      <c r="L173" s="44"/>
      <c r="M173" s="227" t="s">
        <v>1</v>
      </c>
      <c r="N173" s="228" t="s">
        <v>42</v>
      </c>
      <c r="O173" s="91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1" t="s">
        <v>162</v>
      </c>
      <c r="AT173" s="231" t="s">
        <v>158</v>
      </c>
      <c r="AU173" s="231" t="s">
        <v>77</v>
      </c>
      <c r="AY173" s="17" t="s">
        <v>156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7" t="s">
        <v>85</v>
      </c>
      <c r="BK173" s="232">
        <f>ROUND(I173*H173,2)</f>
        <v>0</v>
      </c>
      <c r="BL173" s="17" t="s">
        <v>162</v>
      </c>
      <c r="BM173" s="231" t="s">
        <v>798</v>
      </c>
    </row>
    <row r="174" s="2" customFormat="1" ht="16.5" customHeight="1">
      <c r="A174" s="38"/>
      <c r="B174" s="39"/>
      <c r="C174" s="219" t="s">
        <v>507</v>
      </c>
      <c r="D174" s="219" t="s">
        <v>158</v>
      </c>
      <c r="E174" s="220" t="s">
        <v>256</v>
      </c>
      <c r="F174" s="221" t="s">
        <v>2011</v>
      </c>
      <c r="G174" s="222" t="s">
        <v>485</v>
      </c>
      <c r="H174" s="223">
        <v>30</v>
      </c>
      <c r="I174" s="224"/>
      <c r="J174" s="225">
        <f>ROUND(I174*H174,2)</f>
        <v>0</v>
      </c>
      <c r="K174" s="226"/>
      <c r="L174" s="44"/>
      <c r="M174" s="227" t="s">
        <v>1</v>
      </c>
      <c r="N174" s="228" t="s">
        <v>42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162</v>
      </c>
      <c r="AT174" s="231" t="s">
        <v>158</v>
      </c>
      <c r="AU174" s="231" t="s">
        <v>77</v>
      </c>
      <c r="AY174" s="17" t="s">
        <v>156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85</v>
      </c>
      <c r="BK174" s="232">
        <f>ROUND(I174*H174,2)</f>
        <v>0</v>
      </c>
      <c r="BL174" s="17" t="s">
        <v>162</v>
      </c>
      <c r="BM174" s="231" t="s">
        <v>810</v>
      </c>
    </row>
    <row r="175" s="2" customFormat="1" ht="16.5" customHeight="1">
      <c r="A175" s="38"/>
      <c r="B175" s="39"/>
      <c r="C175" s="219" t="s">
        <v>512</v>
      </c>
      <c r="D175" s="219" t="s">
        <v>158</v>
      </c>
      <c r="E175" s="220" t="s">
        <v>512</v>
      </c>
      <c r="F175" s="221" t="s">
        <v>2051</v>
      </c>
      <c r="G175" s="222" t="s">
        <v>485</v>
      </c>
      <c r="H175" s="223">
        <v>26</v>
      </c>
      <c r="I175" s="224"/>
      <c r="J175" s="225">
        <f>ROUND(I175*H175,2)</f>
        <v>0</v>
      </c>
      <c r="K175" s="226"/>
      <c r="L175" s="44"/>
      <c r="M175" s="227" t="s">
        <v>1</v>
      </c>
      <c r="N175" s="228" t="s">
        <v>42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162</v>
      </c>
      <c r="AT175" s="231" t="s">
        <v>158</v>
      </c>
      <c r="AU175" s="231" t="s">
        <v>77</v>
      </c>
      <c r="AY175" s="17" t="s">
        <v>156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85</v>
      </c>
      <c r="BK175" s="232">
        <f>ROUND(I175*H175,2)</f>
        <v>0</v>
      </c>
      <c r="BL175" s="17" t="s">
        <v>162</v>
      </c>
      <c r="BM175" s="231" t="s">
        <v>820</v>
      </c>
    </row>
    <row r="176" s="2" customFormat="1" ht="16.5" customHeight="1">
      <c r="A176" s="38"/>
      <c r="B176" s="39"/>
      <c r="C176" s="219" t="s">
        <v>516</v>
      </c>
      <c r="D176" s="219" t="s">
        <v>158</v>
      </c>
      <c r="E176" s="220" t="s">
        <v>516</v>
      </c>
      <c r="F176" s="221" t="s">
        <v>2052</v>
      </c>
      <c r="G176" s="222" t="s">
        <v>1752</v>
      </c>
      <c r="H176" s="223">
        <v>40</v>
      </c>
      <c r="I176" s="224"/>
      <c r="J176" s="225">
        <f>ROUND(I176*H176,2)</f>
        <v>0</v>
      </c>
      <c r="K176" s="226"/>
      <c r="L176" s="44"/>
      <c r="M176" s="227" t="s">
        <v>1</v>
      </c>
      <c r="N176" s="228" t="s">
        <v>42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162</v>
      </c>
      <c r="AT176" s="231" t="s">
        <v>158</v>
      </c>
      <c r="AU176" s="231" t="s">
        <v>77</v>
      </c>
      <c r="AY176" s="17" t="s">
        <v>156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85</v>
      </c>
      <c r="BK176" s="232">
        <f>ROUND(I176*H176,2)</f>
        <v>0</v>
      </c>
      <c r="BL176" s="17" t="s">
        <v>162</v>
      </c>
      <c r="BM176" s="231" t="s">
        <v>827</v>
      </c>
    </row>
    <row r="177" s="2" customFormat="1" ht="16.5" customHeight="1">
      <c r="A177" s="38"/>
      <c r="B177" s="39"/>
      <c r="C177" s="219" t="s">
        <v>520</v>
      </c>
      <c r="D177" s="219" t="s">
        <v>158</v>
      </c>
      <c r="E177" s="220" t="s">
        <v>520</v>
      </c>
      <c r="F177" s="221" t="s">
        <v>2053</v>
      </c>
      <c r="G177" s="222" t="s">
        <v>485</v>
      </c>
      <c r="H177" s="223">
        <v>5</v>
      </c>
      <c r="I177" s="224"/>
      <c r="J177" s="225">
        <f>ROUND(I177*H177,2)</f>
        <v>0</v>
      </c>
      <c r="K177" s="226"/>
      <c r="L177" s="44"/>
      <c r="M177" s="227" t="s">
        <v>1</v>
      </c>
      <c r="N177" s="228" t="s">
        <v>42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162</v>
      </c>
      <c r="AT177" s="231" t="s">
        <v>158</v>
      </c>
      <c r="AU177" s="231" t="s">
        <v>77</v>
      </c>
      <c r="AY177" s="17" t="s">
        <v>156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85</v>
      </c>
      <c r="BK177" s="232">
        <f>ROUND(I177*H177,2)</f>
        <v>0</v>
      </c>
      <c r="BL177" s="17" t="s">
        <v>162</v>
      </c>
      <c r="BM177" s="231" t="s">
        <v>836</v>
      </c>
    </row>
    <row r="178" s="2" customFormat="1" ht="16.5" customHeight="1">
      <c r="A178" s="38"/>
      <c r="B178" s="39"/>
      <c r="C178" s="219" t="s">
        <v>524</v>
      </c>
      <c r="D178" s="219" t="s">
        <v>158</v>
      </c>
      <c r="E178" s="220" t="s">
        <v>524</v>
      </c>
      <c r="F178" s="221" t="s">
        <v>2039</v>
      </c>
      <c r="G178" s="222" t="s">
        <v>1752</v>
      </c>
      <c r="H178" s="223">
        <v>50</v>
      </c>
      <c r="I178" s="224"/>
      <c r="J178" s="225">
        <f>ROUND(I178*H178,2)</f>
        <v>0</v>
      </c>
      <c r="K178" s="226"/>
      <c r="L178" s="44"/>
      <c r="M178" s="227" t="s">
        <v>1</v>
      </c>
      <c r="N178" s="228" t="s">
        <v>42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162</v>
      </c>
      <c r="AT178" s="231" t="s">
        <v>158</v>
      </c>
      <c r="AU178" s="231" t="s">
        <v>77</v>
      </c>
      <c r="AY178" s="17" t="s">
        <v>156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85</v>
      </c>
      <c r="BK178" s="232">
        <f>ROUND(I178*H178,2)</f>
        <v>0</v>
      </c>
      <c r="BL178" s="17" t="s">
        <v>162</v>
      </c>
      <c r="BM178" s="231" t="s">
        <v>845</v>
      </c>
    </row>
    <row r="179" s="2" customFormat="1" ht="16.5" customHeight="1">
      <c r="A179" s="38"/>
      <c r="B179" s="39"/>
      <c r="C179" s="219" t="s">
        <v>530</v>
      </c>
      <c r="D179" s="219" t="s">
        <v>158</v>
      </c>
      <c r="E179" s="220" t="s">
        <v>530</v>
      </c>
      <c r="F179" s="221" t="s">
        <v>2054</v>
      </c>
      <c r="G179" s="222" t="s">
        <v>485</v>
      </c>
      <c r="H179" s="223">
        <v>20</v>
      </c>
      <c r="I179" s="224"/>
      <c r="J179" s="225">
        <f>ROUND(I179*H179,2)</f>
        <v>0</v>
      </c>
      <c r="K179" s="226"/>
      <c r="L179" s="44"/>
      <c r="M179" s="227" t="s">
        <v>1</v>
      </c>
      <c r="N179" s="228" t="s">
        <v>42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162</v>
      </c>
      <c r="AT179" s="231" t="s">
        <v>158</v>
      </c>
      <c r="AU179" s="231" t="s">
        <v>77</v>
      </c>
      <c r="AY179" s="17" t="s">
        <v>156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85</v>
      </c>
      <c r="BK179" s="232">
        <f>ROUND(I179*H179,2)</f>
        <v>0</v>
      </c>
      <c r="BL179" s="17" t="s">
        <v>162</v>
      </c>
      <c r="BM179" s="231" t="s">
        <v>856</v>
      </c>
    </row>
    <row r="180" s="2" customFormat="1" ht="16.5" customHeight="1">
      <c r="A180" s="38"/>
      <c r="B180" s="39"/>
      <c r="C180" s="219" t="s">
        <v>535</v>
      </c>
      <c r="D180" s="219" t="s">
        <v>158</v>
      </c>
      <c r="E180" s="220" t="s">
        <v>535</v>
      </c>
      <c r="F180" s="221" t="s">
        <v>2055</v>
      </c>
      <c r="G180" s="222" t="s">
        <v>485</v>
      </c>
      <c r="H180" s="223">
        <v>20</v>
      </c>
      <c r="I180" s="224"/>
      <c r="J180" s="225">
        <f>ROUND(I180*H180,2)</f>
        <v>0</v>
      </c>
      <c r="K180" s="226"/>
      <c r="L180" s="44"/>
      <c r="M180" s="227" t="s">
        <v>1</v>
      </c>
      <c r="N180" s="228" t="s">
        <v>42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162</v>
      </c>
      <c r="AT180" s="231" t="s">
        <v>158</v>
      </c>
      <c r="AU180" s="231" t="s">
        <v>77</v>
      </c>
      <c r="AY180" s="17" t="s">
        <v>156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85</v>
      </c>
      <c r="BK180" s="232">
        <f>ROUND(I180*H180,2)</f>
        <v>0</v>
      </c>
      <c r="BL180" s="17" t="s">
        <v>162</v>
      </c>
      <c r="BM180" s="231" t="s">
        <v>867</v>
      </c>
    </row>
    <row r="181" s="2" customFormat="1" ht="16.5" customHeight="1">
      <c r="A181" s="38"/>
      <c r="B181" s="39"/>
      <c r="C181" s="219" t="s">
        <v>557</v>
      </c>
      <c r="D181" s="219" t="s">
        <v>158</v>
      </c>
      <c r="E181" s="220" t="s">
        <v>557</v>
      </c>
      <c r="F181" s="221" t="s">
        <v>2056</v>
      </c>
      <c r="G181" s="222" t="s">
        <v>738</v>
      </c>
      <c r="H181" s="223">
        <v>1</v>
      </c>
      <c r="I181" s="224"/>
      <c r="J181" s="225">
        <f>ROUND(I181*H181,2)</f>
        <v>0</v>
      </c>
      <c r="K181" s="226"/>
      <c r="L181" s="44"/>
      <c r="M181" s="227" t="s">
        <v>1</v>
      </c>
      <c r="N181" s="228" t="s">
        <v>42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162</v>
      </c>
      <c r="AT181" s="231" t="s">
        <v>158</v>
      </c>
      <c r="AU181" s="231" t="s">
        <v>77</v>
      </c>
      <c r="AY181" s="17" t="s">
        <v>156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85</v>
      </c>
      <c r="BK181" s="232">
        <f>ROUND(I181*H181,2)</f>
        <v>0</v>
      </c>
      <c r="BL181" s="17" t="s">
        <v>162</v>
      </c>
      <c r="BM181" s="231" t="s">
        <v>874</v>
      </c>
    </row>
    <row r="182" s="2" customFormat="1" ht="21.75" customHeight="1">
      <c r="A182" s="38"/>
      <c r="B182" s="39"/>
      <c r="C182" s="219" t="s">
        <v>572</v>
      </c>
      <c r="D182" s="219" t="s">
        <v>158</v>
      </c>
      <c r="E182" s="220" t="s">
        <v>572</v>
      </c>
      <c r="F182" s="221" t="s">
        <v>2057</v>
      </c>
      <c r="G182" s="222" t="s">
        <v>170</v>
      </c>
      <c r="H182" s="223">
        <v>0.5</v>
      </c>
      <c r="I182" s="224"/>
      <c r="J182" s="225">
        <f>ROUND(I182*H182,2)</f>
        <v>0</v>
      </c>
      <c r="K182" s="226"/>
      <c r="L182" s="44"/>
      <c r="M182" s="227" t="s">
        <v>1</v>
      </c>
      <c r="N182" s="228" t="s">
        <v>42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162</v>
      </c>
      <c r="AT182" s="231" t="s">
        <v>158</v>
      </c>
      <c r="AU182" s="231" t="s">
        <v>77</v>
      </c>
      <c r="AY182" s="17" t="s">
        <v>156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85</v>
      </c>
      <c r="BK182" s="232">
        <f>ROUND(I182*H182,2)</f>
        <v>0</v>
      </c>
      <c r="BL182" s="17" t="s">
        <v>162</v>
      </c>
      <c r="BM182" s="231" t="s">
        <v>882</v>
      </c>
    </row>
    <row r="183" s="2" customFormat="1" ht="24.15" customHeight="1">
      <c r="A183" s="38"/>
      <c r="B183" s="39"/>
      <c r="C183" s="219" t="s">
        <v>578</v>
      </c>
      <c r="D183" s="219" t="s">
        <v>158</v>
      </c>
      <c r="E183" s="220" t="s">
        <v>578</v>
      </c>
      <c r="F183" s="221" t="s">
        <v>2058</v>
      </c>
      <c r="G183" s="222" t="s">
        <v>485</v>
      </c>
      <c r="H183" s="223">
        <v>40</v>
      </c>
      <c r="I183" s="224"/>
      <c r="J183" s="225">
        <f>ROUND(I183*H183,2)</f>
        <v>0</v>
      </c>
      <c r="K183" s="226"/>
      <c r="L183" s="44"/>
      <c r="M183" s="227" t="s">
        <v>1</v>
      </c>
      <c r="N183" s="228" t="s">
        <v>42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162</v>
      </c>
      <c r="AT183" s="231" t="s">
        <v>158</v>
      </c>
      <c r="AU183" s="231" t="s">
        <v>77</v>
      </c>
      <c r="AY183" s="17" t="s">
        <v>156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85</v>
      </c>
      <c r="BK183" s="232">
        <f>ROUND(I183*H183,2)</f>
        <v>0</v>
      </c>
      <c r="BL183" s="17" t="s">
        <v>162</v>
      </c>
      <c r="BM183" s="231" t="s">
        <v>890</v>
      </c>
    </row>
    <row r="184" s="2" customFormat="1" ht="24.15" customHeight="1">
      <c r="A184" s="38"/>
      <c r="B184" s="39"/>
      <c r="C184" s="219" t="s">
        <v>583</v>
      </c>
      <c r="D184" s="219" t="s">
        <v>158</v>
      </c>
      <c r="E184" s="220" t="s">
        <v>583</v>
      </c>
      <c r="F184" s="221" t="s">
        <v>2059</v>
      </c>
      <c r="G184" s="222" t="s">
        <v>1752</v>
      </c>
      <c r="H184" s="223">
        <v>10</v>
      </c>
      <c r="I184" s="224"/>
      <c r="J184" s="225">
        <f>ROUND(I184*H184,2)</f>
        <v>0</v>
      </c>
      <c r="K184" s="226"/>
      <c r="L184" s="44"/>
      <c r="M184" s="227" t="s">
        <v>1</v>
      </c>
      <c r="N184" s="228" t="s">
        <v>42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162</v>
      </c>
      <c r="AT184" s="231" t="s">
        <v>158</v>
      </c>
      <c r="AU184" s="231" t="s">
        <v>77</v>
      </c>
      <c r="AY184" s="17" t="s">
        <v>156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85</v>
      </c>
      <c r="BK184" s="232">
        <f>ROUND(I184*H184,2)</f>
        <v>0</v>
      </c>
      <c r="BL184" s="17" t="s">
        <v>162</v>
      </c>
      <c r="BM184" s="231" t="s">
        <v>902</v>
      </c>
    </row>
    <row r="185" s="2" customFormat="1" ht="16.5" customHeight="1">
      <c r="A185" s="38"/>
      <c r="B185" s="39"/>
      <c r="C185" s="219" t="s">
        <v>588</v>
      </c>
      <c r="D185" s="219" t="s">
        <v>158</v>
      </c>
      <c r="E185" s="220" t="s">
        <v>588</v>
      </c>
      <c r="F185" s="221" t="s">
        <v>2060</v>
      </c>
      <c r="G185" s="222" t="s">
        <v>1721</v>
      </c>
      <c r="H185" s="223">
        <v>4</v>
      </c>
      <c r="I185" s="224"/>
      <c r="J185" s="225">
        <f>ROUND(I185*H185,2)</f>
        <v>0</v>
      </c>
      <c r="K185" s="226"/>
      <c r="L185" s="44"/>
      <c r="M185" s="227" t="s">
        <v>1</v>
      </c>
      <c r="N185" s="228" t="s">
        <v>42</v>
      </c>
      <c r="O185" s="91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162</v>
      </c>
      <c r="AT185" s="231" t="s">
        <v>158</v>
      </c>
      <c r="AU185" s="231" t="s">
        <v>77</v>
      </c>
      <c r="AY185" s="17" t="s">
        <v>156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85</v>
      </c>
      <c r="BK185" s="232">
        <f>ROUND(I185*H185,2)</f>
        <v>0</v>
      </c>
      <c r="BL185" s="17" t="s">
        <v>162</v>
      </c>
      <c r="BM185" s="231" t="s">
        <v>911</v>
      </c>
    </row>
    <row r="186" s="2" customFormat="1" ht="16.5" customHeight="1">
      <c r="A186" s="38"/>
      <c r="B186" s="39"/>
      <c r="C186" s="219" t="s">
        <v>593</v>
      </c>
      <c r="D186" s="219" t="s">
        <v>158</v>
      </c>
      <c r="E186" s="220" t="s">
        <v>593</v>
      </c>
      <c r="F186" s="221" t="s">
        <v>2061</v>
      </c>
      <c r="G186" s="222" t="s">
        <v>1721</v>
      </c>
      <c r="H186" s="223">
        <v>3</v>
      </c>
      <c r="I186" s="224"/>
      <c r="J186" s="225">
        <f>ROUND(I186*H186,2)</f>
        <v>0</v>
      </c>
      <c r="K186" s="226"/>
      <c r="L186" s="44"/>
      <c r="M186" s="227" t="s">
        <v>1</v>
      </c>
      <c r="N186" s="228" t="s">
        <v>42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162</v>
      </c>
      <c r="AT186" s="231" t="s">
        <v>158</v>
      </c>
      <c r="AU186" s="231" t="s">
        <v>77</v>
      </c>
      <c r="AY186" s="17" t="s">
        <v>156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85</v>
      </c>
      <c r="BK186" s="232">
        <f>ROUND(I186*H186,2)</f>
        <v>0</v>
      </c>
      <c r="BL186" s="17" t="s">
        <v>162</v>
      </c>
      <c r="BM186" s="231" t="s">
        <v>921</v>
      </c>
    </row>
    <row r="187" s="2" customFormat="1" ht="16.5" customHeight="1">
      <c r="A187" s="38"/>
      <c r="B187" s="39"/>
      <c r="C187" s="219" t="s">
        <v>598</v>
      </c>
      <c r="D187" s="219" t="s">
        <v>158</v>
      </c>
      <c r="E187" s="220" t="s">
        <v>598</v>
      </c>
      <c r="F187" s="221" t="s">
        <v>2062</v>
      </c>
      <c r="G187" s="222" t="s">
        <v>1721</v>
      </c>
      <c r="H187" s="223">
        <v>4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42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162</v>
      </c>
      <c r="AT187" s="231" t="s">
        <v>158</v>
      </c>
      <c r="AU187" s="231" t="s">
        <v>77</v>
      </c>
      <c r="AY187" s="17" t="s">
        <v>156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85</v>
      </c>
      <c r="BK187" s="232">
        <f>ROUND(I187*H187,2)</f>
        <v>0</v>
      </c>
      <c r="BL187" s="17" t="s">
        <v>162</v>
      </c>
      <c r="BM187" s="231" t="s">
        <v>929</v>
      </c>
    </row>
    <row r="188" s="2" customFormat="1" ht="16.5" customHeight="1">
      <c r="A188" s="38"/>
      <c r="B188" s="39"/>
      <c r="C188" s="219" t="s">
        <v>603</v>
      </c>
      <c r="D188" s="219" t="s">
        <v>158</v>
      </c>
      <c r="E188" s="220" t="s">
        <v>603</v>
      </c>
      <c r="F188" s="221" t="s">
        <v>2063</v>
      </c>
      <c r="G188" s="222" t="s">
        <v>1721</v>
      </c>
      <c r="H188" s="223">
        <v>6</v>
      </c>
      <c r="I188" s="224"/>
      <c r="J188" s="225">
        <f>ROUND(I188*H188,2)</f>
        <v>0</v>
      </c>
      <c r="K188" s="226"/>
      <c r="L188" s="44"/>
      <c r="M188" s="227" t="s">
        <v>1</v>
      </c>
      <c r="N188" s="228" t="s">
        <v>42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162</v>
      </c>
      <c r="AT188" s="231" t="s">
        <v>158</v>
      </c>
      <c r="AU188" s="231" t="s">
        <v>77</v>
      </c>
      <c r="AY188" s="17" t="s">
        <v>156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85</v>
      </c>
      <c r="BK188" s="232">
        <f>ROUND(I188*H188,2)</f>
        <v>0</v>
      </c>
      <c r="BL188" s="17" t="s">
        <v>162</v>
      </c>
      <c r="BM188" s="231" t="s">
        <v>937</v>
      </c>
    </row>
    <row r="189" s="2" customFormat="1" ht="16.5" customHeight="1">
      <c r="A189" s="38"/>
      <c r="B189" s="39"/>
      <c r="C189" s="219" t="s">
        <v>608</v>
      </c>
      <c r="D189" s="219" t="s">
        <v>158</v>
      </c>
      <c r="E189" s="220" t="s">
        <v>608</v>
      </c>
      <c r="F189" s="221" t="s">
        <v>2064</v>
      </c>
      <c r="G189" s="222" t="s">
        <v>1721</v>
      </c>
      <c r="H189" s="223">
        <v>2</v>
      </c>
      <c r="I189" s="224"/>
      <c r="J189" s="225">
        <f>ROUND(I189*H189,2)</f>
        <v>0</v>
      </c>
      <c r="K189" s="226"/>
      <c r="L189" s="44"/>
      <c r="M189" s="227" t="s">
        <v>1</v>
      </c>
      <c r="N189" s="228" t="s">
        <v>42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162</v>
      </c>
      <c r="AT189" s="231" t="s">
        <v>158</v>
      </c>
      <c r="AU189" s="231" t="s">
        <v>77</v>
      </c>
      <c r="AY189" s="17" t="s">
        <v>156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85</v>
      </c>
      <c r="BK189" s="232">
        <f>ROUND(I189*H189,2)</f>
        <v>0</v>
      </c>
      <c r="BL189" s="17" t="s">
        <v>162</v>
      </c>
      <c r="BM189" s="231" t="s">
        <v>946</v>
      </c>
    </row>
    <row r="190" s="2" customFormat="1" ht="16.5" customHeight="1">
      <c r="A190" s="38"/>
      <c r="B190" s="39"/>
      <c r="C190" s="219" t="s">
        <v>613</v>
      </c>
      <c r="D190" s="219" t="s">
        <v>158</v>
      </c>
      <c r="E190" s="220" t="s">
        <v>613</v>
      </c>
      <c r="F190" s="221" t="s">
        <v>2065</v>
      </c>
      <c r="G190" s="222" t="s">
        <v>1721</v>
      </c>
      <c r="H190" s="223">
        <v>8</v>
      </c>
      <c r="I190" s="224"/>
      <c r="J190" s="225">
        <f>ROUND(I190*H190,2)</f>
        <v>0</v>
      </c>
      <c r="K190" s="226"/>
      <c r="L190" s="44"/>
      <c r="M190" s="227" t="s">
        <v>1</v>
      </c>
      <c r="N190" s="228" t="s">
        <v>42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162</v>
      </c>
      <c r="AT190" s="231" t="s">
        <v>158</v>
      </c>
      <c r="AU190" s="231" t="s">
        <v>77</v>
      </c>
      <c r="AY190" s="17" t="s">
        <v>156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85</v>
      </c>
      <c r="BK190" s="232">
        <f>ROUND(I190*H190,2)</f>
        <v>0</v>
      </c>
      <c r="BL190" s="17" t="s">
        <v>162</v>
      </c>
      <c r="BM190" s="231" t="s">
        <v>955</v>
      </c>
    </row>
    <row r="191" s="2" customFormat="1" ht="21.75" customHeight="1">
      <c r="A191" s="38"/>
      <c r="B191" s="39"/>
      <c r="C191" s="219" t="s">
        <v>619</v>
      </c>
      <c r="D191" s="219" t="s">
        <v>158</v>
      </c>
      <c r="E191" s="220" t="s">
        <v>619</v>
      </c>
      <c r="F191" s="221" t="s">
        <v>2066</v>
      </c>
      <c r="G191" s="222" t="s">
        <v>1721</v>
      </c>
      <c r="H191" s="223">
        <v>8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42</v>
      </c>
      <c r="O191" s="91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162</v>
      </c>
      <c r="AT191" s="231" t="s">
        <v>158</v>
      </c>
      <c r="AU191" s="231" t="s">
        <v>77</v>
      </c>
      <c r="AY191" s="17" t="s">
        <v>156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85</v>
      </c>
      <c r="BK191" s="232">
        <f>ROUND(I191*H191,2)</f>
        <v>0</v>
      </c>
      <c r="BL191" s="17" t="s">
        <v>162</v>
      </c>
      <c r="BM191" s="231" t="s">
        <v>963</v>
      </c>
    </row>
    <row r="192" s="2" customFormat="1" ht="16.5" customHeight="1">
      <c r="A192" s="38"/>
      <c r="B192" s="39"/>
      <c r="C192" s="219" t="s">
        <v>625</v>
      </c>
      <c r="D192" s="219" t="s">
        <v>158</v>
      </c>
      <c r="E192" s="220" t="s">
        <v>625</v>
      </c>
      <c r="F192" s="221" t="s">
        <v>2067</v>
      </c>
      <c r="G192" s="222" t="s">
        <v>1721</v>
      </c>
      <c r="H192" s="223">
        <v>7</v>
      </c>
      <c r="I192" s="224"/>
      <c r="J192" s="225">
        <f>ROUND(I192*H192,2)</f>
        <v>0</v>
      </c>
      <c r="K192" s="226"/>
      <c r="L192" s="44"/>
      <c r="M192" s="280" t="s">
        <v>1</v>
      </c>
      <c r="N192" s="281" t="s">
        <v>42</v>
      </c>
      <c r="O192" s="282"/>
      <c r="P192" s="283">
        <f>O192*H192</f>
        <v>0</v>
      </c>
      <c r="Q192" s="283">
        <v>0</v>
      </c>
      <c r="R192" s="283">
        <f>Q192*H192</f>
        <v>0</v>
      </c>
      <c r="S192" s="283">
        <v>0</v>
      </c>
      <c r="T192" s="284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162</v>
      </c>
      <c r="AT192" s="231" t="s">
        <v>158</v>
      </c>
      <c r="AU192" s="231" t="s">
        <v>77</v>
      </c>
      <c r="AY192" s="17" t="s">
        <v>156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85</v>
      </c>
      <c r="BK192" s="232">
        <f>ROUND(I192*H192,2)</f>
        <v>0</v>
      </c>
      <c r="BL192" s="17" t="s">
        <v>162</v>
      </c>
      <c r="BM192" s="231" t="s">
        <v>971</v>
      </c>
    </row>
    <row r="193" s="2" customFormat="1" ht="6.96" customHeight="1">
      <c r="A193" s="38"/>
      <c r="B193" s="66"/>
      <c r="C193" s="67"/>
      <c r="D193" s="67"/>
      <c r="E193" s="67"/>
      <c r="F193" s="67"/>
      <c r="G193" s="67"/>
      <c r="H193" s="67"/>
      <c r="I193" s="67"/>
      <c r="J193" s="67"/>
      <c r="K193" s="67"/>
      <c r="L193" s="44"/>
      <c r="M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</row>
  </sheetData>
  <sheetProtection sheet="1" autoFilter="0" formatColumns="0" formatRows="0" objects="1" scenarios="1" spinCount="100000" saltValue="yZpF1xcUhQKjI99bs+RErAqkYSTthK2ijbfimH9uu5YyrTn5ySeJen6Ag4CGRihfFRuuGr8y2FM3rBXAEEe30A==" hashValue="mdfa5+CiajMam1KfxzGdBh+jkDxJbSe+ukxx1f8z/jRmGpDOO39m5yRnZWw1/XNOmLhk7bBgmmOFCok2BWCrYw==" algorithmName="SHA-512" password="CC35"/>
  <autoFilter ref="C115:K192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2068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1743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tr">
        <f>IF('Rekapitulace stavby'!E11="","",'Rekapitulace stavby'!E11)</f>
        <v>Obec Tuklaty</v>
      </c>
      <c r="F15" s="38"/>
      <c r="G15" s="38"/>
      <c r="H15" s="38"/>
      <c r="I15" s="140" t="s">
        <v>28</v>
      </c>
      <c r="J15" s="143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tr">
        <f>IF('Rekapitulace stavby'!AN16="","",'Rekapitulace stavby'!AN16)</f>
        <v>06553044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>INGARA s.r.o.</v>
      </c>
      <c r="F21" s="38"/>
      <c r="G21" s="38"/>
      <c r="H21" s="38"/>
      <c r="I21" s="140" t="s">
        <v>28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2069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ROUND((SUM(BE122:BE281)),  2)</f>
        <v>0</v>
      </c>
      <c r="G33" s="38"/>
      <c r="H33" s="38"/>
      <c r="I33" s="155">
        <v>0.20999999999999999</v>
      </c>
      <c r="J33" s="154">
        <f>ROUND(((SUM(BE122:BE281))*I33),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ROUND((SUM(BF122:BF281)),  2)</f>
        <v>0</v>
      </c>
      <c r="G34" s="38"/>
      <c r="H34" s="38"/>
      <c r="I34" s="155">
        <v>0.12</v>
      </c>
      <c r="J34" s="154">
        <f>ROUND(((SUM(BF122:BF281))*I34),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ROUND((SUM(BG122:BG281)),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ROUND((SUM(BH122:BH281)),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ROUND((SUM(BI122:BI281)),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D1.4.h - Silnoproudá elektrotechnika a bleskosvod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>ZŠ Tuklaty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Ing. Zbirovský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2070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9"/>
      <c r="C98" s="180"/>
      <c r="D98" s="181" t="s">
        <v>2071</v>
      </c>
      <c r="E98" s="182"/>
      <c r="F98" s="182"/>
      <c r="G98" s="182"/>
      <c r="H98" s="182"/>
      <c r="I98" s="182"/>
      <c r="J98" s="183">
        <f>J147</f>
        <v>0</v>
      </c>
      <c r="K98" s="180"/>
      <c r="L98" s="18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9"/>
      <c r="C99" s="180"/>
      <c r="D99" s="181" t="s">
        <v>2072</v>
      </c>
      <c r="E99" s="182"/>
      <c r="F99" s="182"/>
      <c r="G99" s="182"/>
      <c r="H99" s="182"/>
      <c r="I99" s="182"/>
      <c r="J99" s="183">
        <f>J150</f>
        <v>0</v>
      </c>
      <c r="K99" s="180"/>
      <c r="L99" s="18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79"/>
      <c r="C100" s="180"/>
      <c r="D100" s="181" t="s">
        <v>2073</v>
      </c>
      <c r="E100" s="182"/>
      <c r="F100" s="182"/>
      <c r="G100" s="182"/>
      <c r="H100" s="182"/>
      <c r="I100" s="182"/>
      <c r="J100" s="183">
        <f>J152</f>
        <v>0</v>
      </c>
      <c r="K100" s="180"/>
      <c r="L100" s="18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79"/>
      <c r="C101" s="180"/>
      <c r="D101" s="181" t="s">
        <v>2074</v>
      </c>
      <c r="E101" s="182"/>
      <c r="F101" s="182"/>
      <c r="G101" s="182"/>
      <c r="H101" s="182"/>
      <c r="I101" s="182"/>
      <c r="J101" s="183">
        <f>J164</f>
        <v>0</v>
      </c>
      <c r="K101" s="180"/>
      <c r="L101" s="18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79"/>
      <c r="C102" s="180"/>
      <c r="D102" s="181" t="s">
        <v>2075</v>
      </c>
      <c r="E102" s="182"/>
      <c r="F102" s="182"/>
      <c r="G102" s="182"/>
      <c r="H102" s="182"/>
      <c r="I102" s="182"/>
      <c r="J102" s="183">
        <f>J281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141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Základní škola Tuklaty – Přístavba tělocvičny a učeben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107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D1.4.h - Silnoproudá elektrotechnika a bleskosvod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21</v>
      </c>
      <c r="D116" s="40"/>
      <c r="E116" s="40"/>
      <c r="F116" s="27" t="str">
        <f>F12</f>
        <v>ZŠ Tuklaty</v>
      </c>
      <c r="G116" s="40"/>
      <c r="H116" s="40"/>
      <c r="I116" s="32" t="s">
        <v>23</v>
      </c>
      <c r="J116" s="79" t="str">
        <f>IF(J12="","",J12)</f>
        <v>23. 2. 2024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25</v>
      </c>
      <c r="D118" s="40"/>
      <c r="E118" s="40"/>
      <c r="F118" s="27" t="str">
        <f>E15</f>
        <v>Obec Tuklaty</v>
      </c>
      <c r="G118" s="40"/>
      <c r="H118" s="40"/>
      <c r="I118" s="32" t="s">
        <v>31</v>
      </c>
      <c r="J118" s="36" t="str">
        <f>E21</f>
        <v>INGARA s.r.o.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29</v>
      </c>
      <c r="D119" s="40"/>
      <c r="E119" s="40"/>
      <c r="F119" s="27" t="str">
        <f>IF(E18="","",E18)</f>
        <v>Vyplň údaj</v>
      </c>
      <c r="G119" s="40"/>
      <c r="H119" s="40"/>
      <c r="I119" s="32" t="s">
        <v>35</v>
      </c>
      <c r="J119" s="36" t="str">
        <f>E24</f>
        <v>Ing. Zbirovský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1"/>
      <c r="B121" s="192"/>
      <c r="C121" s="193" t="s">
        <v>142</v>
      </c>
      <c r="D121" s="194" t="s">
        <v>62</v>
      </c>
      <c r="E121" s="194" t="s">
        <v>58</v>
      </c>
      <c r="F121" s="194" t="s">
        <v>59</v>
      </c>
      <c r="G121" s="194" t="s">
        <v>143</v>
      </c>
      <c r="H121" s="194" t="s">
        <v>144</v>
      </c>
      <c r="I121" s="194" t="s">
        <v>145</v>
      </c>
      <c r="J121" s="195" t="s">
        <v>112</v>
      </c>
      <c r="K121" s="196" t="s">
        <v>146</v>
      </c>
      <c r="L121" s="197"/>
      <c r="M121" s="100" t="s">
        <v>1</v>
      </c>
      <c r="N121" s="101" t="s">
        <v>41</v>
      </c>
      <c r="O121" s="101" t="s">
        <v>147</v>
      </c>
      <c r="P121" s="101" t="s">
        <v>148</v>
      </c>
      <c r="Q121" s="101" t="s">
        <v>149</v>
      </c>
      <c r="R121" s="101" t="s">
        <v>150</v>
      </c>
      <c r="S121" s="101" t="s">
        <v>151</v>
      </c>
      <c r="T121" s="102" t="s">
        <v>152</v>
      </c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</row>
    <row r="122" s="2" customFormat="1" ht="22.8" customHeight="1">
      <c r="A122" s="38"/>
      <c r="B122" s="39"/>
      <c r="C122" s="107" t="s">
        <v>153</v>
      </c>
      <c r="D122" s="40"/>
      <c r="E122" s="40"/>
      <c r="F122" s="40"/>
      <c r="G122" s="40"/>
      <c r="H122" s="40"/>
      <c r="I122" s="40"/>
      <c r="J122" s="198">
        <f>BK122</f>
        <v>0</v>
      </c>
      <c r="K122" s="40"/>
      <c r="L122" s="44"/>
      <c r="M122" s="103"/>
      <c r="N122" s="199"/>
      <c r="O122" s="104"/>
      <c r="P122" s="200">
        <f>P123+P147+P150+P152+P164+P281</f>
        <v>0</v>
      </c>
      <c r="Q122" s="104"/>
      <c r="R122" s="200">
        <f>R123+R147+R150+R152+R164+R281</f>
        <v>0</v>
      </c>
      <c r="S122" s="104"/>
      <c r="T122" s="201">
        <f>T123+T147+T150+T152+T164+T281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76</v>
      </c>
      <c r="AU122" s="17" t="s">
        <v>114</v>
      </c>
      <c r="BK122" s="202">
        <f>BK123+BK147+BK150+BK152+BK164+BK281</f>
        <v>0</v>
      </c>
    </row>
    <row r="123" s="12" customFormat="1" ht="25.92" customHeight="1">
      <c r="A123" s="12"/>
      <c r="B123" s="203"/>
      <c r="C123" s="204"/>
      <c r="D123" s="205" t="s">
        <v>76</v>
      </c>
      <c r="E123" s="206" t="s">
        <v>1747</v>
      </c>
      <c r="F123" s="206" t="s">
        <v>2076</v>
      </c>
      <c r="G123" s="204"/>
      <c r="H123" s="204"/>
      <c r="I123" s="207"/>
      <c r="J123" s="208">
        <f>BK123</f>
        <v>0</v>
      </c>
      <c r="K123" s="204"/>
      <c r="L123" s="209"/>
      <c r="M123" s="210"/>
      <c r="N123" s="211"/>
      <c r="O123" s="211"/>
      <c r="P123" s="212">
        <f>SUM(P124:P146)</f>
        <v>0</v>
      </c>
      <c r="Q123" s="211"/>
      <c r="R123" s="212">
        <f>SUM(R124:R146)</f>
        <v>0</v>
      </c>
      <c r="S123" s="211"/>
      <c r="T123" s="213">
        <f>SUM(T124:T146)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4" t="s">
        <v>85</v>
      </c>
      <c r="AT123" s="215" t="s">
        <v>76</v>
      </c>
      <c r="AU123" s="215" t="s">
        <v>77</v>
      </c>
      <c r="AY123" s="214" t="s">
        <v>156</v>
      </c>
      <c r="BK123" s="216">
        <f>SUM(BK124:BK146)</f>
        <v>0</v>
      </c>
    </row>
    <row r="124" s="2" customFormat="1" ht="24.15" customHeight="1">
      <c r="A124" s="38"/>
      <c r="B124" s="39"/>
      <c r="C124" s="219" t="s">
        <v>85</v>
      </c>
      <c r="D124" s="219" t="s">
        <v>158</v>
      </c>
      <c r="E124" s="220" t="s">
        <v>2077</v>
      </c>
      <c r="F124" s="221" t="s">
        <v>2078</v>
      </c>
      <c r="G124" s="222" t="s">
        <v>1752</v>
      </c>
      <c r="H124" s="223">
        <v>1</v>
      </c>
      <c r="I124" s="224"/>
      <c r="J124" s="225">
        <f>ROUND(I124*H124,2)</f>
        <v>0</v>
      </c>
      <c r="K124" s="226"/>
      <c r="L124" s="44"/>
      <c r="M124" s="227" t="s">
        <v>1</v>
      </c>
      <c r="N124" s="228" t="s">
        <v>42</v>
      </c>
      <c r="O124" s="91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1" t="s">
        <v>162</v>
      </c>
      <c r="AT124" s="231" t="s">
        <v>158</v>
      </c>
      <c r="AU124" s="231" t="s">
        <v>85</v>
      </c>
      <c r="AY124" s="17" t="s">
        <v>156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7" t="s">
        <v>85</v>
      </c>
      <c r="BK124" s="232">
        <f>ROUND(I124*H124,2)</f>
        <v>0</v>
      </c>
      <c r="BL124" s="17" t="s">
        <v>162</v>
      </c>
      <c r="BM124" s="231" t="s">
        <v>87</v>
      </c>
    </row>
    <row r="125" s="2" customFormat="1" ht="16.5" customHeight="1">
      <c r="A125" s="38"/>
      <c r="B125" s="39"/>
      <c r="C125" s="219" t="s">
        <v>87</v>
      </c>
      <c r="D125" s="219" t="s">
        <v>158</v>
      </c>
      <c r="E125" s="220" t="s">
        <v>2079</v>
      </c>
      <c r="F125" s="221" t="s">
        <v>2080</v>
      </c>
      <c r="G125" s="222" t="s">
        <v>1752</v>
      </c>
      <c r="H125" s="223">
        <v>3</v>
      </c>
      <c r="I125" s="224"/>
      <c r="J125" s="225">
        <f>ROUND(I125*H125,2)</f>
        <v>0</v>
      </c>
      <c r="K125" s="226"/>
      <c r="L125" s="44"/>
      <c r="M125" s="227" t="s">
        <v>1</v>
      </c>
      <c r="N125" s="228" t="s">
        <v>42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162</v>
      </c>
      <c r="AT125" s="231" t="s">
        <v>158</v>
      </c>
      <c r="AU125" s="231" t="s">
        <v>85</v>
      </c>
      <c r="AY125" s="17" t="s">
        <v>156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85</v>
      </c>
      <c r="BK125" s="232">
        <f>ROUND(I125*H125,2)</f>
        <v>0</v>
      </c>
      <c r="BL125" s="17" t="s">
        <v>162</v>
      </c>
      <c r="BM125" s="231" t="s">
        <v>162</v>
      </c>
    </row>
    <row r="126" s="2" customFormat="1" ht="16.5" customHeight="1">
      <c r="A126" s="38"/>
      <c r="B126" s="39"/>
      <c r="C126" s="219" t="s">
        <v>167</v>
      </c>
      <c r="D126" s="219" t="s">
        <v>158</v>
      </c>
      <c r="E126" s="220" t="s">
        <v>2081</v>
      </c>
      <c r="F126" s="221" t="s">
        <v>2082</v>
      </c>
      <c r="G126" s="222" t="s">
        <v>1752</v>
      </c>
      <c r="H126" s="223">
        <v>1</v>
      </c>
      <c r="I126" s="224"/>
      <c r="J126" s="225">
        <f>ROUND(I126*H126,2)</f>
        <v>0</v>
      </c>
      <c r="K126" s="226"/>
      <c r="L126" s="44"/>
      <c r="M126" s="227" t="s">
        <v>1</v>
      </c>
      <c r="N126" s="228" t="s">
        <v>42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162</v>
      </c>
      <c r="AT126" s="231" t="s">
        <v>158</v>
      </c>
      <c r="AU126" s="231" t="s">
        <v>85</v>
      </c>
      <c r="AY126" s="17" t="s">
        <v>156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85</v>
      </c>
      <c r="BK126" s="232">
        <f>ROUND(I126*H126,2)</f>
        <v>0</v>
      </c>
      <c r="BL126" s="17" t="s">
        <v>162</v>
      </c>
      <c r="BM126" s="231" t="s">
        <v>194</v>
      </c>
    </row>
    <row r="127" s="2" customFormat="1" ht="16.5" customHeight="1">
      <c r="A127" s="38"/>
      <c r="B127" s="39"/>
      <c r="C127" s="219" t="s">
        <v>162</v>
      </c>
      <c r="D127" s="219" t="s">
        <v>158</v>
      </c>
      <c r="E127" s="220" t="s">
        <v>2083</v>
      </c>
      <c r="F127" s="221" t="s">
        <v>2084</v>
      </c>
      <c r="G127" s="222" t="s">
        <v>1752</v>
      </c>
      <c r="H127" s="223">
        <v>1</v>
      </c>
      <c r="I127" s="224"/>
      <c r="J127" s="225">
        <f>ROUND(I127*H127,2)</f>
        <v>0</v>
      </c>
      <c r="K127" s="226"/>
      <c r="L127" s="44"/>
      <c r="M127" s="227" t="s">
        <v>1</v>
      </c>
      <c r="N127" s="228" t="s">
        <v>42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162</v>
      </c>
      <c r="AT127" s="231" t="s">
        <v>158</v>
      </c>
      <c r="AU127" s="231" t="s">
        <v>85</v>
      </c>
      <c r="AY127" s="17" t="s">
        <v>156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85</v>
      </c>
      <c r="BK127" s="232">
        <f>ROUND(I127*H127,2)</f>
        <v>0</v>
      </c>
      <c r="BL127" s="17" t="s">
        <v>162</v>
      </c>
      <c r="BM127" s="231" t="s">
        <v>205</v>
      </c>
    </row>
    <row r="128" s="2" customFormat="1" ht="16.5" customHeight="1">
      <c r="A128" s="38"/>
      <c r="B128" s="39"/>
      <c r="C128" s="219" t="s">
        <v>187</v>
      </c>
      <c r="D128" s="219" t="s">
        <v>158</v>
      </c>
      <c r="E128" s="220" t="s">
        <v>2085</v>
      </c>
      <c r="F128" s="221" t="s">
        <v>2086</v>
      </c>
      <c r="G128" s="222" t="s">
        <v>1752</v>
      </c>
      <c r="H128" s="223">
        <v>1</v>
      </c>
      <c r="I128" s="224"/>
      <c r="J128" s="225">
        <f>ROUND(I128*H128,2)</f>
        <v>0</v>
      </c>
      <c r="K128" s="226"/>
      <c r="L128" s="44"/>
      <c r="M128" s="227" t="s">
        <v>1</v>
      </c>
      <c r="N128" s="228" t="s">
        <v>42</v>
      </c>
      <c r="O128" s="91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1" t="s">
        <v>162</v>
      </c>
      <c r="AT128" s="231" t="s">
        <v>158</v>
      </c>
      <c r="AU128" s="231" t="s">
        <v>85</v>
      </c>
      <c r="AY128" s="17" t="s">
        <v>156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7" t="s">
        <v>85</v>
      </c>
      <c r="BK128" s="232">
        <f>ROUND(I128*H128,2)</f>
        <v>0</v>
      </c>
      <c r="BL128" s="17" t="s">
        <v>162</v>
      </c>
      <c r="BM128" s="231" t="s">
        <v>213</v>
      </c>
    </row>
    <row r="129" s="2" customFormat="1" ht="21.75" customHeight="1">
      <c r="A129" s="38"/>
      <c r="B129" s="39"/>
      <c r="C129" s="219" t="s">
        <v>194</v>
      </c>
      <c r="D129" s="219" t="s">
        <v>158</v>
      </c>
      <c r="E129" s="220" t="s">
        <v>2087</v>
      </c>
      <c r="F129" s="221" t="s">
        <v>2088</v>
      </c>
      <c r="G129" s="222" t="s">
        <v>1752</v>
      </c>
      <c r="H129" s="223">
        <v>1</v>
      </c>
      <c r="I129" s="224"/>
      <c r="J129" s="225">
        <f>ROUND(I129*H129,2)</f>
        <v>0</v>
      </c>
      <c r="K129" s="226"/>
      <c r="L129" s="44"/>
      <c r="M129" s="227" t="s">
        <v>1</v>
      </c>
      <c r="N129" s="228" t="s">
        <v>42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162</v>
      </c>
      <c r="AT129" s="231" t="s">
        <v>158</v>
      </c>
      <c r="AU129" s="231" t="s">
        <v>85</v>
      </c>
      <c r="AY129" s="17" t="s">
        <v>156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85</v>
      </c>
      <c r="BK129" s="232">
        <f>ROUND(I129*H129,2)</f>
        <v>0</v>
      </c>
      <c r="BL129" s="17" t="s">
        <v>162</v>
      </c>
      <c r="BM129" s="231" t="s">
        <v>8</v>
      </c>
    </row>
    <row r="130" s="2" customFormat="1" ht="21.75" customHeight="1">
      <c r="A130" s="38"/>
      <c r="B130" s="39"/>
      <c r="C130" s="219" t="s">
        <v>201</v>
      </c>
      <c r="D130" s="219" t="s">
        <v>158</v>
      </c>
      <c r="E130" s="220" t="s">
        <v>2089</v>
      </c>
      <c r="F130" s="221" t="s">
        <v>2090</v>
      </c>
      <c r="G130" s="222" t="s">
        <v>1752</v>
      </c>
      <c r="H130" s="223">
        <v>1</v>
      </c>
      <c r="I130" s="224"/>
      <c r="J130" s="225">
        <f>ROUND(I130*H130,2)</f>
        <v>0</v>
      </c>
      <c r="K130" s="226"/>
      <c r="L130" s="44"/>
      <c r="M130" s="227" t="s">
        <v>1</v>
      </c>
      <c r="N130" s="228" t="s">
        <v>42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162</v>
      </c>
      <c r="AT130" s="231" t="s">
        <v>158</v>
      </c>
      <c r="AU130" s="231" t="s">
        <v>85</v>
      </c>
      <c r="AY130" s="17" t="s">
        <v>156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85</v>
      </c>
      <c r="BK130" s="232">
        <f>ROUND(I130*H130,2)</f>
        <v>0</v>
      </c>
      <c r="BL130" s="17" t="s">
        <v>162</v>
      </c>
      <c r="BM130" s="231" t="s">
        <v>235</v>
      </c>
    </row>
    <row r="131" s="2" customFormat="1" ht="16.5" customHeight="1">
      <c r="A131" s="38"/>
      <c r="B131" s="39"/>
      <c r="C131" s="219" t="s">
        <v>205</v>
      </c>
      <c r="D131" s="219" t="s">
        <v>158</v>
      </c>
      <c r="E131" s="220" t="s">
        <v>2091</v>
      </c>
      <c r="F131" s="221" t="s">
        <v>2092</v>
      </c>
      <c r="G131" s="222" t="s">
        <v>1752</v>
      </c>
      <c r="H131" s="223">
        <v>1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42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162</v>
      </c>
      <c r="AT131" s="231" t="s">
        <v>158</v>
      </c>
      <c r="AU131" s="231" t="s">
        <v>85</v>
      </c>
      <c r="AY131" s="17" t="s">
        <v>156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85</v>
      </c>
      <c r="BK131" s="232">
        <f>ROUND(I131*H131,2)</f>
        <v>0</v>
      </c>
      <c r="BL131" s="17" t="s">
        <v>162</v>
      </c>
      <c r="BM131" s="231" t="s">
        <v>250</v>
      </c>
    </row>
    <row r="132" s="2" customFormat="1" ht="21.75" customHeight="1">
      <c r="A132" s="38"/>
      <c r="B132" s="39"/>
      <c r="C132" s="219" t="s">
        <v>209</v>
      </c>
      <c r="D132" s="219" t="s">
        <v>158</v>
      </c>
      <c r="E132" s="220" t="s">
        <v>2093</v>
      </c>
      <c r="F132" s="221" t="s">
        <v>2094</v>
      </c>
      <c r="G132" s="222" t="s">
        <v>1752</v>
      </c>
      <c r="H132" s="223">
        <v>3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42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162</v>
      </c>
      <c r="AT132" s="231" t="s">
        <v>158</v>
      </c>
      <c r="AU132" s="231" t="s">
        <v>85</v>
      </c>
      <c r="AY132" s="17" t="s">
        <v>156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85</v>
      </c>
      <c r="BK132" s="232">
        <f>ROUND(I132*H132,2)</f>
        <v>0</v>
      </c>
      <c r="BL132" s="17" t="s">
        <v>162</v>
      </c>
      <c r="BM132" s="231" t="s">
        <v>262</v>
      </c>
    </row>
    <row r="133" s="2" customFormat="1" ht="16.5" customHeight="1">
      <c r="A133" s="38"/>
      <c r="B133" s="39"/>
      <c r="C133" s="219" t="s">
        <v>213</v>
      </c>
      <c r="D133" s="219" t="s">
        <v>158</v>
      </c>
      <c r="E133" s="220" t="s">
        <v>2095</v>
      </c>
      <c r="F133" s="221" t="s">
        <v>2096</v>
      </c>
      <c r="G133" s="222" t="s">
        <v>1752</v>
      </c>
      <c r="H133" s="223">
        <v>1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42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162</v>
      </c>
      <c r="AT133" s="231" t="s">
        <v>158</v>
      </c>
      <c r="AU133" s="231" t="s">
        <v>85</v>
      </c>
      <c r="AY133" s="17" t="s">
        <v>156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162</v>
      </c>
      <c r="BM133" s="231" t="s">
        <v>273</v>
      </c>
    </row>
    <row r="134" s="2" customFormat="1" ht="16.5" customHeight="1">
      <c r="A134" s="38"/>
      <c r="B134" s="39"/>
      <c r="C134" s="219" t="s">
        <v>219</v>
      </c>
      <c r="D134" s="219" t="s">
        <v>158</v>
      </c>
      <c r="E134" s="220" t="s">
        <v>2097</v>
      </c>
      <c r="F134" s="221" t="s">
        <v>2098</v>
      </c>
      <c r="G134" s="222" t="s">
        <v>1752</v>
      </c>
      <c r="H134" s="223">
        <v>2</v>
      </c>
      <c r="I134" s="224"/>
      <c r="J134" s="225">
        <f>ROUND(I134*H134,2)</f>
        <v>0</v>
      </c>
      <c r="K134" s="226"/>
      <c r="L134" s="44"/>
      <c r="M134" s="227" t="s">
        <v>1</v>
      </c>
      <c r="N134" s="228" t="s">
        <v>42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162</v>
      </c>
      <c r="AT134" s="231" t="s">
        <v>158</v>
      </c>
      <c r="AU134" s="231" t="s">
        <v>85</v>
      </c>
      <c r="AY134" s="17" t="s">
        <v>156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85</v>
      </c>
      <c r="BK134" s="232">
        <f>ROUND(I134*H134,2)</f>
        <v>0</v>
      </c>
      <c r="BL134" s="17" t="s">
        <v>162</v>
      </c>
      <c r="BM134" s="231" t="s">
        <v>283</v>
      </c>
    </row>
    <row r="135" s="2" customFormat="1" ht="16.5" customHeight="1">
      <c r="A135" s="38"/>
      <c r="B135" s="39"/>
      <c r="C135" s="219" t="s">
        <v>8</v>
      </c>
      <c r="D135" s="219" t="s">
        <v>158</v>
      </c>
      <c r="E135" s="220" t="s">
        <v>2099</v>
      </c>
      <c r="F135" s="221" t="s">
        <v>2100</v>
      </c>
      <c r="G135" s="222" t="s">
        <v>1752</v>
      </c>
      <c r="H135" s="223">
        <v>3</v>
      </c>
      <c r="I135" s="224"/>
      <c r="J135" s="225">
        <f>ROUND(I135*H135,2)</f>
        <v>0</v>
      </c>
      <c r="K135" s="226"/>
      <c r="L135" s="44"/>
      <c r="M135" s="227" t="s">
        <v>1</v>
      </c>
      <c r="N135" s="228" t="s">
        <v>42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162</v>
      </c>
      <c r="AT135" s="231" t="s">
        <v>158</v>
      </c>
      <c r="AU135" s="231" t="s">
        <v>85</v>
      </c>
      <c r="AY135" s="17" t="s">
        <v>156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85</v>
      </c>
      <c r="BK135" s="232">
        <f>ROUND(I135*H135,2)</f>
        <v>0</v>
      </c>
      <c r="BL135" s="17" t="s">
        <v>162</v>
      </c>
      <c r="BM135" s="231" t="s">
        <v>294</v>
      </c>
    </row>
    <row r="136" s="2" customFormat="1" ht="16.5" customHeight="1">
      <c r="A136" s="38"/>
      <c r="B136" s="39"/>
      <c r="C136" s="219" t="s">
        <v>231</v>
      </c>
      <c r="D136" s="219" t="s">
        <v>158</v>
      </c>
      <c r="E136" s="220" t="s">
        <v>2101</v>
      </c>
      <c r="F136" s="221" t="s">
        <v>2102</v>
      </c>
      <c r="G136" s="222" t="s">
        <v>1752</v>
      </c>
      <c r="H136" s="223">
        <v>9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42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162</v>
      </c>
      <c r="AT136" s="231" t="s">
        <v>158</v>
      </c>
      <c r="AU136" s="231" t="s">
        <v>85</v>
      </c>
      <c r="AY136" s="17" t="s">
        <v>156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85</v>
      </c>
      <c r="BK136" s="232">
        <f>ROUND(I136*H136,2)</f>
        <v>0</v>
      </c>
      <c r="BL136" s="17" t="s">
        <v>162</v>
      </c>
      <c r="BM136" s="231" t="s">
        <v>302</v>
      </c>
    </row>
    <row r="137" s="2" customFormat="1" ht="16.5" customHeight="1">
      <c r="A137" s="38"/>
      <c r="B137" s="39"/>
      <c r="C137" s="219" t="s">
        <v>235</v>
      </c>
      <c r="D137" s="219" t="s">
        <v>158</v>
      </c>
      <c r="E137" s="220" t="s">
        <v>2103</v>
      </c>
      <c r="F137" s="221" t="s">
        <v>2104</v>
      </c>
      <c r="G137" s="222" t="s">
        <v>1752</v>
      </c>
      <c r="H137" s="223">
        <v>2</v>
      </c>
      <c r="I137" s="224"/>
      <c r="J137" s="225">
        <f>ROUND(I137*H137,2)</f>
        <v>0</v>
      </c>
      <c r="K137" s="226"/>
      <c r="L137" s="44"/>
      <c r="M137" s="227" t="s">
        <v>1</v>
      </c>
      <c r="N137" s="228" t="s">
        <v>42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162</v>
      </c>
      <c r="AT137" s="231" t="s">
        <v>158</v>
      </c>
      <c r="AU137" s="231" t="s">
        <v>85</v>
      </c>
      <c r="AY137" s="17" t="s">
        <v>156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85</v>
      </c>
      <c r="BK137" s="232">
        <f>ROUND(I137*H137,2)</f>
        <v>0</v>
      </c>
      <c r="BL137" s="17" t="s">
        <v>162</v>
      </c>
      <c r="BM137" s="231" t="s">
        <v>310</v>
      </c>
    </row>
    <row r="138" s="2" customFormat="1" ht="16.5" customHeight="1">
      <c r="A138" s="38"/>
      <c r="B138" s="39"/>
      <c r="C138" s="219" t="s">
        <v>244</v>
      </c>
      <c r="D138" s="219" t="s">
        <v>158</v>
      </c>
      <c r="E138" s="220" t="s">
        <v>2105</v>
      </c>
      <c r="F138" s="221" t="s">
        <v>2106</v>
      </c>
      <c r="G138" s="222" t="s">
        <v>1752</v>
      </c>
      <c r="H138" s="223">
        <v>2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42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162</v>
      </c>
      <c r="AT138" s="231" t="s">
        <v>158</v>
      </c>
      <c r="AU138" s="231" t="s">
        <v>85</v>
      </c>
      <c r="AY138" s="17" t="s">
        <v>156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85</v>
      </c>
      <c r="BK138" s="232">
        <f>ROUND(I138*H138,2)</f>
        <v>0</v>
      </c>
      <c r="BL138" s="17" t="s">
        <v>162</v>
      </c>
      <c r="BM138" s="231" t="s">
        <v>318</v>
      </c>
    </row>
    <row r="139" s="2" customFormat="1" ht="16.5" customHeight="1">
      <c r="A139" s="38"/>
      <c r="B139" s="39"/>
      <c r="C139" s="219" t="s">
        <v>250</v>
      </c>
      <c r="D139" s="219" t="s">
        <v>158</v>
      </c>
      <c r="E139" s="220" t="s">
        <v>2107</v>
      </c>
      <c r="F139" s="221" t="s">
        <v>2108</v>
      </c>
      <c r="G139" s="222" t="s">
        <v>1752</v>
      </c>
      <c r="H139" s="223">
        <v>1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42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162</v>
      </c>
      <c r="AT139" s="231" t="s">
        <v>158</v>
      </c>
      <c r="AU139" s="231" t="s">
        <v>85</v>
      </c>
      <c r="AY139" s="17" t="s">
        <v>156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85</v>
      </c>
      <c r="BK139" s="232">
        <f>ROUND(I139*H139,2)</f>
        <v>0</v>
      </c>
      <c r="BL139" s="17" t="s">
        <v>162</v>
      </c>
      <c r="BM139" s="231" t="s">
        <v>326</v>
      </c>
    </row>
    <row r="140" s="2" customFormat="1" ht="24.15" customHeight="1">
      <c r="A140" s="38"/>
      <c r="B140" s="39"/>
      <c r="C140" s="219" t="s">
        <v>256</v>
      </c>
      <c r="D140" s="219" t="s">
        <v>158</v>
      </c>
      <c r="E140" s="220" t="s">
        <v>2109</v>
      </c>
      <c r="F140" s="221" t="s">
        <v>2110</v>
      </c>
      <c r="G140" s="222" t="s">
        <v>1752</v>
      </c>
      <c r="H140" s="223">
        <v>17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42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162</v>
      </c>
      <c r="AT140" s="231" t="s">
        <v>158</v>
      </c>
      <c r="AU140" s="231" t="s">
        <v>85</v>
      </c>
      <c r="AY140" s="17" t="s">
        <v>156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85</v>
      </c>
      <c r="BK140" s="232">
        <f>ROUND(I140*H140,2)</f>
        <v>0</v>
      </c>
      <c r="BL140" s="17" t="s">
        <v>162</v>
      </c>
      <c r="BM140" s="231" t="s">
        <v>336</v>
      </c>
    </row>
    <row r="141" s="2" customFormat="1" ht="24.15" customHeight="1">
      <c r="A141" s="38"/>
      <c r="B141" s="39"/>
      <c r="C141" s="219" t="s">
        <v>262</v>
      </c>
      <c r="D141" s="219" t="s">
        <v>158</v>
      </c>
      <c r="E141" s="220" t="s">
        <v>2111</v>
      </c>
      <c r="F141" s="221" t="s">
        <v>2112</v>
      </c>
      <c r="G141" s="222" t="s">
        <v>1752</v>
      </c>
      <c r="H141" s="223">
        <v>10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42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162</v>
      </c>
      <c r="AT141" s="231" t="s">
        <v>158</v>
      </c>
      <c r="AU141" s="231" t="s">
        <v>85</v>
      </c>
      <c r="AY141" s="17" t="s">
        <v>156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85</v>
      </c>
      <c r="BK141" s="232">
        <f>ROUND(I141*H141,2)</f>
        <v>0</v>
      </c>
      <c r="BL141" s="17" t="s">
        <v>162</v>
      </c>
      <c r="BM141" s="231" t="s">
        <v>359</v>
      </c>
    </row>
    <row r="142" s="2" customFormat="1" ht="16.5" customHeight="1">
      <c r="A142" s="38"/>
      <c r="B142" s="39"/>
      <c r="C142" s="219" t="s">
        <v>269</v>
      </c>
      <c r="D142" s="219" t="s">
        <v>158</v>
      </c>
      <c r="E142" s="220" t="s">
        <v>2113</v>
      </c>
      <c r="F142" s="221" t="s">
        <v>2114</v>
      </c>
      <c r="G142" s="222" t="s">
        <v>1752</v>
      </c>
      <c r="H142" s="223">
        <v>1</v>
      </c>
      <c r="I142" s="224"/>
      <c r="J142" s="225">
        <f>ROUND(I142*H142,2)</f>
        <v>0</v>
      </c>
      <c r="K142" s="226"/>
      <c r="L142" s="44"/>
      <c r="M142" s="227" t="s">
        <v>1</v>
      </c>
      <c r="N142" s="228" t="s">
        <v>42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162</v>
      </c>
      <c r="AT142" s="231" t="s">
        <v>158</v>
      </c>
      <c r="AU142" s="231" t="s">
        <v>85</v>
      </c>
      <c r="AY142" s="17" t="s">
        <v>156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85</v>
      </c>
      <c r="BK142" s="232">
        <f>ROUND(I142*H142,2)</f>
        <v>0</v>
      </c>
      <c r="BL142" s="17" t="s">
        <v>162</v>
      </c>
      <c r="BM142" s="231" t="s">
        <v>380</v>
      </c>
    </row>
    <row r="143" s="2" customFormat="1" ht="16.5" customHeight="1">
      <c r="A143" s="38"/>
      <c r="B143" s="39"/>
      <c r="C143" s="219" t="s">
        <v>273</v>
      </c>
      <c r="D143" s="219" t="s">
        <v>158</v>
      </c>
      <c r="E143" s="220" t="s">
        <v>2115</v>
      </c>
      <c r="F143" s="221" t="s">
        <v>2116</v>
      </c>
      <c r="G143" s="222" t="s">
        <v>1752</v>
      </c>
      <c r="H143" s="223">
        <v>2</v>
      </c>
      <c r="I143" s="224"/>
      <c r="J143" s="225">
        <f>ROUND(I143*H143,2)</f>
        <v>0</v>
      </c>
      <c r="K143" s="226"/>
      <c r="L143" s="44"/>
      <c r="M143" s="227" t="s">
        <v>1</v>
      </c>
      <c r="N143" s="228" t="s">
        <v>42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162</v>
      </c>
      <c r="AT143" s="231" t="s">
        <v>158</v>
      </c>
      <c r="AU143" s="231" t="s">
        <v>85</v>
      </c>
      <c r="AY143" s="17" t="s">
        <v>156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85</v>
      </c>
      <c r="BK143" s="232">
        <f>ROUND(I143*H143,2)</f>
        <v>0</v>
      </c>
      <c r="BL143" s="17" t="s">
        <v>162</v>
      </c>
      <c r="BM143" s="231" t="s">
        <v>395</v>
      </c>
    </row>
    <row r="144" s="2" customFormat="1" ht="16.5" customHeight="1">
      <c r="A144" s="38"/>
      <c r="B144" s="39"/>
      <c r="C144" s="219" t="s">
        <v>7</v>
      </c>
      <c r="D144" s="219" t="s">
        <v>158</v>
      </c>
      <c r="E144" s="220" t="s">
        <v>2117</v>
      </c>
      <c r="F144" s="221" t="s">
        <v>2118</v>
      </c>
      <c r="G144" s="222" t="s">
        <v>1752</v>
      </c>
      <c r="H144" s="223">
        <v>1</v>
      </c>
      <c r="I144" s="224"/>
      <c r="J144" s="225">
        <f>ROUND(I144*H144,2)</f>
        <v>0</v>
      </c>
      <c r="K144" s="226"/>
      <c r="L144" s="44"/>
      <c r="M144" s="227" t="s">
        <v>1</v>
      </c>
      <c r="N144" s="228" t="s">
        <v>42</v>
      </c>
      <c r="O144" s="91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162</v>
      </c>
      <c r="AT144" s="231" t="s">
        <v>158</v>
      </c>
      <c r="AU144" s="231" t="s">
        <v>85</v>
      </c>
      <c r="AY144" s="17" t="s">
        <v>156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85</v>
      </c>
      <c r="BK144" s="232">
        <f>ROUND(I144*H144,2)</f>
        <v>0</v>
      </c>
      <c r="BL144" s="17" t="s">
        <v>162</v>
      </c>
      <c r="BM144" s="231" t="s">
        <v>407</v>
      </c>
    </row>
    <row r="145" s="2" customFormat="1" ht="16.5" customHeight="1">
      <c r="A145" s="38"/>
      <c r="B145" s="39"/>
      <c r="C145" s="219" t="s">
        <v>283</v>
      </c>
      <c r="D145" s="219" t="s">
        <v>158</v>
      </c>
      <c r="E145" s="220" t="s">
        <v>2119</v>
      </c>
      <c r="F145" s="221" t="s">
        <v>2120</v>
      </c>
      <c r="G145" s="222" t="s">
        <v>1752</v>
      </c>
      <c r="H145" s="223">
        <v>1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42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162</v>
      </c>
      <c r="AT145" s="231" t="s">
        <v>158</v>
      </c>
      <c r="AU145" s="231" t="s">
        <v>85</v>
      </c>
      <c r="AY145" s="17" t="s">
        <v>156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85</v>
      </c>
      <c r="BK145" s="232">
        <f>ROUND(I145*H145,2)</f>
        <v>0</v>
      </c>
      <c r="BL145" s="17" t="s">
        <v>162</v>
      </c>
      <c r="BM145" s="231" t="s">
        <v>422</v>
      </c>
    </row>
    <row r="146" s="2" customFormat="1" ht="16.5" customHeight="1">
      <c r="A146" s="38"/>
      <c r="B146" s="39"/>
      <c r="C146" s="219" t="s">
        <v>287</v>
      </c>
      <c r="D146" s="219" t="s">
        <v>158</v>
      </c>
      <c r="E146" s="220" t="s">
        <v>2121</v>
      </c>
      <c r="F146" s="221" t="s">
        <v>2122</v>
      </c>
      <c r="G146" s="222" t="s">
        <v>1752</v>
      </c>
      <c r="H146" s="223">
        <v>1</v>
      </c>
      <c r="I146" s="224"/>
      <c r="J146" s="225">
        <f>ROUND(I146*H146,2)</f>
        <v>0</v>
      </c>
      <c r="K146" s="226"/>
      <c r="L146" s="44"/>
      <c r="M146" s="227" t="s">
        <v>1</v>
      </c>
      <c r="N146" s="228" t="s">
        <v>42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162</v>
      </c>
      <c r="AT146" s="231" t="s">
        <v>158</v>
      </c>
      <c r="AU146" s="231" t="s">
        <v>85</v>
      </c>
      <c r="AY146" s="17" t="s">
        <v>156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85</v>
      </c>
      <c r="BK146" s="232">
        <f>ROUND(I146*H146,2)</f>
        <v>0</v>
      </c>
      <c r="BL146" s="17" t="s">
        <v>162</v>
      </c>
      <c r="BM146" s="231" t="s">
        <v>435</v>
      </c>
    </row>
    <row r="147" s="12" customFormat="1" ht="25.92" customHeight="1">
      <c r="A147" s="12"/>
      <c r="B147" s="203"/>
      <c r="C147" s="204"/>
      <c r="D147" s="205" t="s">
        <v>76</v>
      </c>
      <c r="E147" s="206" t="s">
        <v>1784</v>
      </c>
      <c r="F147" s="206" t="s">
        <v>2123</v>
      </c>
      <c r="G147" s="204"/>
      <c r="H147" s="204"/>
      <c r="I147" s="207"/>
      <c r="J147" s="208">
        <f>BK147</f>
        <v>0</v>
      </c>
      <c r="K147" s="204"/>
      <c r="L147" s="209"/>
      <c r="M147" s="210"/>
      <c r="N147" s="211"/>
      <c r="O147" s="211"/>
      <c r="P147" s="212">
        <f>SUM(P148:P149)</f>
        <v>0</v>
      </c>
      <c r="Q147" s="211"/>
      <c r="R147" s="212">
        <f>SUM(R148:R149)</f>
        <v>0</v>
      </c>
      <c r="S147" s="211"/>
      <c r="T147" s="213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4" t="s">
        <v>85</v>
      </c>
      <c r="AT147" s="215" t="s">
        <v>76</v>
      </c>
      <c r="AU147" s="215" t="s">
        <v>77</v>
      </c>
      <c r="AY147" s="214" t="s">
        <v>156</v>
      </c>
      <c r="BK147" s="216">
        <f>SUM(BK148:BK149)</f>
        <v>0</v>
      </c>
    </row>
    <row r="148" s="2" customFormat="1" ht="16.5" customHeight="1">
      <c r="A148" s="38"/>
      <c r="B148" s="39"/>
      <c r="C148" s="219" t="s">
        <v>294</v>
      </c>
      <c r="D148" s="219" t="s">
        <v>158</v>
      </c>
      <c r="E148" s="220" t="s">
        <v>2124</v>
      </c>
      <c r="F148" s="221" t="s">
        <v>2125</v>
      </c>
      <c r="G148" s="222" t="s">
        <v>1752</v>
      </c>
      <c r="H148" s="223">
        <v>2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42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162</v>
      </c>
      <c r="AT148" s="231" t="s">
        <v>158</v>
      </c>
      <c r="AU148" s="231" t="s">
        <v>85</v>
      </c>
      <c r="AY148" s="17" t="s">
        <v>156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85</v>
      </c>
      <c r="BK148" s="232">
        <f>ROUND(I148*H148,2)</f>
        <v>0</v>
      </c>
      <c r="BL148" s="17" t="s">
        <v>162</v>
      </c>
      <c r="BM148" s="231" t="s">
        <v>455</v>
      </c>
    </row>
    <row r="149" s="2" customFormat="1" ht="16.5" customHeight="1">
      <c r="A149" s="38"/>
      <c r="B149" s="39"/>
      <c r="C149" s="219" t="s">
        <v>298</v>
      </c>
      <c r="D149" s="219" t="s">
        <v>158</v>
      </c>
      <c r="E149" s="220" t="s">
        <v>2101</v>
      </c>
      <c r="F149" s="221" t="s">
        <v>2102</v>
      </c>
      <c r="G149" s="222" t="s">
        <v>1752</v>
      </c>
      <c r="H149" s="223">
        <v>2</v>
      </c>
      <c r="I149" s="224"/>
      <c r="J149" s="225">
        <f>ROUND(I149*H149,2)</f>
        <v>0</v>
      </c>
      <c r="K149" s="226"/>
      <c r="L149" s="44"/>
      <c r="M149" s="227" t="s">
        <v>1</v>
      </c>
      <c r="N149" s="228" t="s">
        <v>42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162</v>
      </c>
      <c r="AT149" s="231" t="s">
        <v>158</v>
      </c>
      <c r="AU149" s="231" t="s">
        <v>85</v>
      </c>
      <c r="AY149" s="17" t="s">
        <v>156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85</v>
      </c>
      <c r="BK149" s="232">
        <f>ROUND(I149*H149,2)</f>
        <v>0</v>
      </c>
      <c r="BL149" s="17" t="s">
        <v>162</v>
      </c>
      <c r="BM149" s="231" t="s">
        <v>465</v>
      </c>
    </row>
    <row r="150" s="12" customFormat="1" ht="25.92" customHeight="1">
      <c r="A150" s="12"/>
      <c r="B150" s="203"/>
      <c r="C150" s="204"/>
      <c r="D150" s="205" t="s">
        <v>76</v>
      </c>
      <c r="E150" s="206" t="s">
        <v>2126</v>
      </c>
      <c r="F150" s="206" t="s">
        <v>2127</v>
      </c>
      <c r="G150" s="204"/>
      <c r="H150" s="204"/>
      <c r="I150" s="207"/>
      <c r="J150" s="208">
        <f>BK150</f>
        <v>0</v>
      </c>
      <c r="K150" s="204"/>
      <c r="L150" s="209"/>
      <c r="M150" s="210"/>
      <c r="N150" s="211"/>
      <c r="O150" s="211"/>
      <c r="P150" s="212">
        <f>P151</f>
        <v>0</v>
      </c>
      <c r="Q150" s="211"/>
      <c r="R150" s="212">
        <f>R151</f>
        <v>0</v>
      </c>
      <c r="S150" s="211"/>
      <c r="T150" s="213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4" t="s">
        <v>85</v>
      </c>
      <c r="AT150" s="215" t="s">
        <v>76</v>
      </c>
      <c r="AU150" s="215" t="s">
        <v>77</v>
      </c>
      <c r="AY150" s="214" t="s">
        <v>156</v>
      </c>
      <c r="BK150" s="216">
        <f>BK151</f>
        <v>0</v>
      </c>
    </row>
    <row r="151" s="2" customFormat="1" ht="16.5" customHeight="1">
      <c r="A151" s="38"/>
      <c r="B151" s="39"/>
      <c r="C151" s="219" t="s">
        <v>302</v>
      </c>
      <c r="D151" s="219" t="s">
        <v>158</v>
      </c>
      <c r="E151" s="220" t="s">
        <v>2128</v>
      </c>
      <c r="F151" s="221" t="s">
        <v>2129</v>
      </c>
      <c r="G151" s="222" t="s">
        <v>1752</v>
      </c>
      <c r="H151" s="223">
        <v>1</v>
      </c>
      <c r="I151" s="224"/>
      <c r="J151" s="225">
        <f>ROUND(I151*H151,2)</f>
        <v>0</v>
      </c>
      <c r="K151" s="226"/>
      <c r="L151" s="44"/>
      <c r="M151" s="227" t="s">
        <v>1</v>
      </c>
      <c r="N151" s="228" t="s">
        <v>42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162</v>
      </c>
      <c r="AT151" s="231" t="s">
        <v>158</v>
      </c>
      <c r="AU151" s="231" t="s">
        <v>85</v>
      </c>
      <c r="AY151" s="17" t="s">
        <v>156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85</v>
      </c>
      <c r="BK151" s="232">
        <f>ROUND(I151*H151,2)</f>
        <v>0</v>
      </c>
      <c r="BL151" s="17" t="s">
        <v>162</v>
      </c>
      <c r="BM151" s="231" t="s">
        <v>478</v>
      </c>
    </row>
    <row r="152" s="12" customFormat="1" ht="25.92" customHeight="1">
      <c r="A152" s="12"/>
      <c r="B152" s="203"/>
      <c r="C152" s="204"/>
      <c r="D152" s="205" t="s">
        <v>76</v>
      </c>
      <c r="E152" s="206" t="s">
        <v>2130</v>
      </c>
      <c r="F152" s="206" t="s">
        <v>2131</v>
      </c>
      <c r="G152" s="204"/>
      <c r="H152" s="204"/>
      <c r="I152" s="207"/>
      <c r="J152" s="208">
        <f>BK152</f>
        <v>0</v>
      </c>
      <c r="K152" s="204"/>
      <c r="L152" s="209"/>
      <c r="M152" s="210"/>
      <c r="N152" s="211"/>
      <c r="O152" s="211"/>
      <c r="P152" s="212">
        <f>SUM(P153:P163)</f>
        <v>0</v>
      </c>
      <c r="Q152" s="211"/>
      <c r="R152" s="212">
        <f>SUM(R153:R163)</f>
        <v>0</v>
      </c>
      <c r="S152" s="211"/>
      <c r="T152" s="213">
        <f>SUM(T153:T163)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4" t="s">
        <v>85</v>
      </c>
      <c r="AT152" s="215" t="s">
        <v>76</v>
      </c>
      <c r="AU152" s="215" t="s">
        <v>77</v>
      </c>
      <c r="AY152" s="214" t="s">
        <v>156</v>
      </c>
      <c r="BK152" s="216">
        <f>SUM(BK153:BK163)</f>
        <v>0</v>
      </c>
    </row>
    <row r="153" s="2" customFormat="1" ht="24.15" customHeight="1">
      <c r="A153" s="38"/>
      <c r="B153" s="39"/>
      <c r="C153" s="219" t="s">
        <v>306</v>
      </c>
      <c r="D153" s="219" t="s">
        <v>158</v>
      </c>
      <c r="E153" s="220" t="s">
        <v>2132</v>
      </c>
      <c r="F153" s="221" t="s">
        <v>2133</v>
      </c>
      <c r="G153" s="222" t="s">
        <v>1752</v>
      </c>
      <c r="H153" s="223">
        <v>1</v>
      </c>
      <c r="I153" s="224"/>
      <c r="J153" s="225">
        <f>ROUND(I153*H153,2)</f>
        <v>0</v>
      </c>
      <c r="K153" s="226"/>
      <c r="L153" s="44"/>
      <c r="M153" s="227" t="s">
        <v>1</v>
      </c>
      <c r="N153" s="228" t="s">
        <v>42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162</v>
      </c>
      <c r="AT153" s="231" t="s">
        <v>158</v>
      </c>
      <c r="AU153" s="231" t="s">
        <v>85</v>
      </c>
      <c r="AY153" s="17" t="s">
        <v>156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85</v>
      </c>
      <c r="BK153" s="232">
        <f>ROUND(I153*H153,2)</f>
        <v>0</v>
      </c>
      <c r="BL153" s="17" t="s">
        <v>162</v>
      </c>
      <c r="BM153" s="231" t="s">
        <v>487</v>
      </c>
    </row>
    <row r="154" s="2" customFormat="1" ht="16.5" customHeight="1">
      <c r="A154" s="38"/>
      <c r="B154" s="39"/>
      <c r="C154" s="219" t="s">
        <v>310</v>
      </c>
      <c r="D154" s="219" t="s">
        <v>158</v>
      </c>
      <c r="E154" s="220" t="s">
        <v>2134</v>
      </c>
      <c r="F154" s="221" t="s">
        <v>2135</v>
      </c>
      <c r="G154" s="222" t="s">
        <v>1752</v>
      </c>
      <c r="H154" s="223">
        <v>3</v>
      </c>
      <c r="I154" s="224"/>
      <c r="J154" s="225">
        <f>ROUND(I154*H154,2)</f>
        <v>0</v>
      </c>
      <c r="K154" s="226"/>
      <c r="L154" s="44"/>
      <c r="M154" s="227" t="s">
        <v>1</v>
      </c>
      <c r="N154" s="228" t="s">
        <v>42</v>
      </c>
      <c r="O154" s="91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162</v>
      </c>
      <c r="AT154" s="231" t="s">
        <v>158</v>
      </c>
      <c r="AU154" s="231" t="s">
        <v>85</v>
      </c>
      <c r="AY154" s="17" t="s">
        <v>156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85</v>
      </c>
      <c r="BK154" s="232">
        <f>ROUND(I154*H154,2)</f>
        <v>0</v>
      </c>
      <c r="BL154" s="17" t="s">
        <v>162</v>
      </c>
      <c r="BM154" s="231" t="s">
        <v>496</v>
      </c>
    </row>
    <row r="155" s="2" customFormat="1" ht="16.5" customHeight="1">
      <c r="A155" s="38"/>
      <c r="B155" s="39"/>
      <c r="C155" s="219" t="s">
        <v>314</v>
      </c>
      <c r="D155" s="219" t="s">
        <v>158</v>
      </c>
      <c r="E155" s="220" t="s">
        <v>2136</v>
      </c>
      <c r="F155" s="221" t="s">
        <v>2137</v>
      </c>
      <c r="G155" s="222" t="s">
        <v>1752</v>
      </c>
      <c r="H155" s="223">
        <v>1</v>
      </c>
      <c r="I155" s="224"/>
      <c r="J155" s="225">
        <f>ROUND(I155*H155,2)</f>
        <v>0</v>
      </c>
      <c r="K155" s="226"/>
      <c r="L155" s="44"/>
      <c r="M155" s="227" t="s">
        <v>1</v>
      </c>
      <c r="N155" s="228" t="s">
        <v>42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162</v>
      </c>
      <c r="AT155" s="231" t="s">
        <v>158</v>
      </c>
      <c r="AU155" s="231" t="s">
        <v>85</v>
      </c>
      <c r="AY155" s="17" t="s">
        <v>156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85</v>
      </c>
      <c r="BK155" s="232">
        <f>ROUND(I155*H155,2)</f>
        <v>0</v>
      </c>
      <c r="BL155" s="17" t="s">
        <v>162</v>
      </c>
      <c r="BM155" s="231" t="s">
        <v>507</v>
      </c>
    </row>
    <row r="156" s="2" customFormat="1" ht="16.5" customHeight="1">
      <c r="A156" s="38"/>
      <c r="B156" s="39"/>
      <c r="C156" s="219" t="s">
        <v>318</v>
      </c>
      <c r="D156" s="219" t="s">
        <v>158</v>
      </c>
      <c r="E156" s="220" t="s">
        <v>2095</v>
      </c>
      <c r="F156" s="221" t="s">
        <v>2096</v>
      </c>
      <c r="G156" s="222" t="s">
        <v>1752</v>
      </c>
      <c r="H156" s="223">
        <v>1</v>
      </c>
      <c r="I156" s="224"/>
      <c r="J156" s="225">
        <f>ROUND(I156*H156,2)</f>
        <v>0</v>
      </c>
      <c r="K156" s="226"/>
      <c r="L156" s="44"/>
      <c r="M156" s="227" t="s">
        <v>1</v>
      </c>
      <c r="N156" s="228" t="s">
        <v>42</v>
      </c>
      <c r="O156" s="91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162</v>
      </c>
      <c r="AT156" s="231" t="s">
        <v>158</v>
      </c>
      <c r="AU156" s="231" t="s">
        <v>85</v>
      </c>
      <c r="AY156" s="17" t="s">
        <v>156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85</v>
      </c>
      <c r="BK156" s="232">
        <f>ROUND(I156*H156,2)</f>
        <v>0</v>
      </c>
      <c r="BL156" s="17" t="s">
        <v>162</v>
      </c>
      <c r="BM156" s="231" t="s">
        <v>516</v>
      </c>
    </row>
    <row r="157" s="2" customFormat="1" ht="16.5" customHeight="1">
      <c r="A157" s="38"/>
      <c r="B157" s="39"/>
      <c r="C157" s="219" t="s">
        <v>322</v>
      </c>
      <c r="D157" s="219" t="s">
        <v>158</v>
      </c>
      <c r="E157" s="220" t="s">
        <v>2138</v>
      </c>
      <c r="F157" s="221" t="s">
        <v>2139</v>
      </c>
      <c r="G157" s="222" t="s">
        <v>1752</v>
      </c>
      <c r="H157" s="223">
        <v>6</v>
      </c>
      <c r="I157" s="224"/>
      <c r="J157" s="225">
        <f>ROUND(I157*H157,2)</f>
        <v>0</v>
      </c>
      <c r="K157" s="226"/>
      <c r="L157" s="44"/>
      <c r="M157" s="227" t="s">
        <v>1</v>
      </c>
      <c r="N157" s="228" t="s">
        <v>42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162</v>
      </c>
      <c r="AT157" s="231" t="s">
        <v>158</v>
      </c>
      <c r="AU157" s="231" t="s">
        <v>85</v>
      </c>
      <c r="AY157" s="17" t="s">
        <v>156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85</v>
      </c>
      <c r="BK157" s="232">
        <f>ROUND(I157*H157,2)</f>
        <v>0</v>
      </c>
      <c r="BL157" s="17" t="s">
        <v>162</v>
      </c>
      <c r="BM157" s="231" t="s">
        <v>524</v>
      </c>
    </row>
    <row r="158" s="2" customFormat="1" ht="16.5" customHeight="1">
      <c r="A158" s="38"/>
      <c r="B158" s="39"/>
      <c r="C158" s="219" t="s">
        <v>326</v>
      </c>
      <c r="D158" s="219" t="s">
        <v>158</v>
      </c>
      <c r="E158" s="220" t="s">
        <v>2099</v>
      </c>
      <c r="F158" s="221" t="s">
        <v>2100</v>
      </c>
      <c r="G158" s="222" t="s">
        <v>1752</v>
      </c>
      <c r="H158" s="223">
        <v>1</v>
      </c>
      <c r="I158" s="224"/>
      <c r="J158" s="225">
        <f>ROUND(I158*H158,2)</f>
        <v>0</v>
      </c>
      <c r="K158" s="226"/>
      <c r="L158" s="44"/>
      <c r="M158" s="227" t="s">
        <v>1</v>
      </c>
      <c r="N158" s="228" t="s">
        <v>42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162</v>
      </c>
      <c r="AT158" s="231" t="s">
        <v>158</v>
      </c>
      <c r="AU158" s="231" t="s">
        <v>85</v>
      </c>
      <c r="AY158" s="17" t="s">
        <v>156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85</v>
      </c>
      <c r="BK158" s="232">
        <f>ROUND(I158*H158,2)</f>
        <v>0</v>
      </c>
      <c r="BL158" s="17" t="s">
        <v>162</v>
      </c>
      <c r="BM158" s="231" t="s">
        <v>535</v>
      </c>
    </row>
    <row r="159" s="2" customFormat="1" ht="16.5" customHeight="1">
      <c r="A159" s="38"/>
      <c r="B159" s="39"/>
      <c r="C159" s="219" t="s">
        <v>331</v>
      </c>
      <c r="D159" s="219" t="s">
        <v>158</v>
      </c>
      <c r="E159" s="220" t="s">
        <v>2140</v>
      </c>
      <c r="F159" s="221" t="s">
        <v>2141</v>
      </c>
      <c r="G159" s="222" t="s">
        <v>1752</v>
      </c>
      <c r="H159" s="223">
        <v>6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42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162</v>
      </c>
      <c r="AT159" s="231" t="s">
        <v>158</v>
      </c>
      <c r="AU159" s="231" t="s">
        <v>85</v>
      </c>
      <c r="AY159" s="17" t="s">
        <v>156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85</v>
      </c>
      <c r="BK159" s="232">
        <f>ROUND(I159*H159,2)</f>
        <v>0</v>
      </c>
      <c r="BL159" s="17" t="s">
        <v>162</v>
      </c>
      <c r="BM159" s="231" t="s">
        <v>572</v>
      </c>
    </row>
    <row r="160" s="2" customFormat="1" ht="24.15" customHeight="1">
      <c r="A160" s="38"/>
      <c r="B160" s="39"/>
      <c r="C160" s="219" t="s">
        <v>336</v>
      </c>
      <c r="D160" s="219" t="s">
        <v>158</v>
      </c>
      <c r="E160" s="220" t="s">
        <v>2109</v>
      </c>
      <c r="F160" s="221" t="s">
        <v>2110</v>
      </c>
      <c r="G160" s="222" t="s">
        <v>1752</v>
      </c>
      <c r="H160" s="223">
        <v>6</v>
      </c>
      <c r="I160" s="224"/>
      <c r="J160" s="225">
        <f>ROUND(I160*H160,2)</f>
        <v>0</v>
      </c>
      <c r="K160" s="226"/>
      <c r="L160" s="44"/>
      <c r="M160" s="227" t="s">
        <v>1</v>
      </c>
      <c r="N160" s="228" t="s">
        <v>42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162</v>
      </c>
      <c r="AT160" s="231" t="s">
        <v>158</v>
      </c>
      <c r="AU160" s="231" t="s">
        <v>85</v>
      </c>
      <c r="AY160" s="17" t="s">
        <v>156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85</v>
      </c>
      <c r="BK160" s="232">
        <f>ROUND(I160*H160,2)</f>
        <v>0</v>
      </c>
      <c r="BL160" s="17" t="s">
        <v>162</v>
      </c>
      <c r="BM160" s="231" t="s">
        <v>583</v>
      </c>
    </row>
    <row r="161" s="2" customFormat="1" ht="16.5" customHeight="1">
      <c r="A161" s="38"/>
      <c r="B161" s="39"/>
      <c r="C161" s="219" t="s">
        <v>354</v>
      </c>
      <c r="D161" s="219" t="s">
        <v>158</v>
      </c>
      <c r="E161" s="220" t="s">
        <v>2142</v>
      </c>
      <c r="F161" s="221" t="s">
        <v>2143</v>
      </c>
      <c r="G161" s="222" t="s">
        <v>1752</v>
      </c>
      <c r="H161" s="223">
        <v>1</v>
      </c>
      <c r="I161" s="224"/>
      <c r="J161" s="225">
        <f>ROUND(I161*H161,2)</f>
        <v>0</v>
      </c>
      <c r="K161" s="226"/>
      <c r="L161" s="44"/>
      <c r="M161" s="227" t="s">
        <v>1</v>
      </c>
      <c r="N161" s="228" t="s">
        <v>42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162</v>
      </c>
      <c r="AT161" s="231" t="s">
        <v>158</v>
      </c>
      <c r="AU161" s="231" t="s">
        <v>85</v>
      </c>
      <c r="AY161" s="17" t="s">
        <v>156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85</v>
      </c>
      <c r="BK161" s="232">
        <f>ROUND(I161*H161,2)</f>
        <v>0</v>
      </c>
      <c r="BL161" s="17" t="s">
        <v>162</v>
      </c>
      <c r="BM161" s="231" t="s">
        <v>593</v>
      </c>
    </row>
    <row r="162" s="2" customFormat="1" ht="21.75" customHeight="1">
      <c r="A162" s="38"/>
      <c r="B162" s="39"/>
      <c r="C162" s="219" t="s">
        <v>359</v>
      </c>
      <c r="D162" s="219" t="s">
        <v>158</v>
      </c>
      <c r="E162" s="220" t="s">
        <v>2093</v>
      </c>
      <c r="F162" s="221" t="s">
        <v>2094</v>
      </c>
      <c r="G162" s="222" t="s">
        <v>1752</v>
      </c>
      <c r="H162" s="223">
        <v>3</v>
      </c>
      <c r="I162" s="224"/>
      <c r="J162" s="225">
        <f>ROUND(I162*H162,2)</f>
        <v>0</v>
      </c>
      <c r="K162" s="226"/>
      <c r="L162" s="44"/>
      <c r="M162" s="227" t="s">
        <v>1</v>
      </c>
      <c r="N162" s="228" t="s">
        <v>42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162</v>
      </c>
      <c r="AT162" s="231" t="s">
        <v>158</v>
      </c>
      <c r="AU162" s="231" t="s">
        <v>85</v>
      </c>
      <c r="AY162" s="17" t="s">
        <v>156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85</v>
      </c>
      <c r="BK162" s="232">
        <f>ROUND(I162*H162,2)</f>
        <v>0</v>
      </c>
      <c r="BL162" s="17" t="s">
        <v>162</v>
      </c>
      <c r="BM162" s="231" t="s">
        <v>603</v>
      </c>
    </row>
    <row r="163" s="2" customFormat="1" ht="16.5" customHeight="1">
      <c r="A163" s="38"/>
      <c r="B163" s="39"/>
      <c r="C163" s="219" t="s">
        <v>375</v>
      </c>
      <c r="D163" s="219" t="s">
        <v>158</v>
      </c>
      <c r="E163" s="220" t="s">
        <v>2144</v>
      </c>
      <c r="F163" s="221" t="s">
        <v>2145</v>
      </c>
      <c r="G163" s="222" t="s">
        <v>1752</v>
      </c>
      <c r="H163" s="223">
        <v>6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42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162</v>
      </c>
      <c r="AT163" s="231" t="s">
        <v>158</v>
      </c>
      <c r="AU163" s="231" t="s">
        <v>85</v>
      </c>
      <c r="AY163" s="17" t="s">
        <v>156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85</v>
      </c>
      <c r="BK163" s="232">
        <f>ROUND(I163*H163,2)</f>
        <v>0</v>
      </c>
      <c r="BL163" s="17" t="s">
        <v>162</v>
      </c>
      <c r="BM163" s="231" t="s">
        <v>613</v>
      </c>
    </row>
    <row r="164" s="12" customFormat="1" ht="25.92" customHeight="1">
      <c r="A164" s="12"/>
      <c r="B164" s="203"/>
      <c r="C164" s="204"/>
      <c r="D164" s="205" t="s">
        <v>76</v>
      </c>
      <c r="E164" s="206" t="s">
        <v>2146</v>
      </c>
      <c r="F164" s="206" t="s">
        <v>2147</v>
      </c>
      <c r="G164" s="204"/>
      <c r="H164" s="204"/>
      <c r="I164" s="207"/>
      <c r="J164" s="208">
        <f>BK164</f>
        <v>0</v>
      </c>
      <c r="K164" s="204"/>
      <c r="L164" s="209"/>
      <c r="M164" s="210"/>
      <c r="N164" s="211"/>
      <c r="O164" s="211"/>
      <c r="P164" s="212">
        <f>SUM(P165:P280)</f>
        <v>0</v>
      </c>
      <c r="Q164" s="211"/>
      <c r="R164" s="212">
        <f>SUM(R165:R280)</f>
        <v>0</v>
      </c>
      <c r="S164" s="211"/>
      <c r="T164" s="213">
        <f>SUM(T165:T280)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4" t="s">
        <v>85</v>
      </c>
      <c r="AT164" s="215" t="s">
        <v>76</v>
      </c>
      <c r="AU164" s="215" t="s">
        <v>77</v>
      </c>
      <c r="AY164" s="214" t="s">
        <v>156</v>
      </c>
      <c r="BK164" s="216">
        <f>SUM(BK165:BK280)</f>
        <v>0</v>
      </c>
    </row>
    <row r="165" s="2" customFormat="1" ht="16.5" customHeight="1">
      <c r="A165" s="38"/>
      <c r="B165" s="39"/>
      <c r="C165" s="219" t="s">
        <v>380</v>
      </c>
      <c r="D165" s="219" t="s">
        <v>158</v>
      </c>
      <c r="E165" s="220" t="s">
        <v>2148</v>
      </c>
      <c r="F165" s="221" t="s">
        <v>2149</v>
      </c>
      <c r="G165" s="222" t="s">
        <v>1752</v>
      </c>
      <c r="H165" s="223">
        <v>2</v>
      </c>
      <c r="I165" s="224"/>
      <c r="J165" s="225">
        <f>ROUND(I165*H165,2)</f>
        <v>0</v>
      </c>
      <c r="K165" s="226"/>
      <c r="L165" s="44"/>
      <c r="M165" s="227" t="s">
        <v>1</v>
      </c>
      <c r="N165" s="228" t="s">
        <v>42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162</v>
      </c>
      <c r="AT165" s="231" t="s">
        <v>158</v>
      </c>
      <c r="AU165" s="231" t="s">
        <v>85</v>
      </c>
      <c r="AY165" s="17" t="s">
        <v>156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85</v>
      </c>
      <c r="BK165" s="232">
        <f>ROUND(I165*H165,2)</f>
        <v>0</v>
      </c>
      <c r="BL165" s="17" t="s">
        <v>162</v>
      </c>
      <c r="BM165" s="231" t="s">
        <v>625</v>
      </c>
    </row>
    <row r="166" s="2" customFormat="1" ht="24.15" customHeight="1">
      <c r="A166" s="38"/>
      <c r="B166" s="39"/>
      <c r="C166" s="219" t="s">
        <v>387</v>
      </c>
      <c r="D166" s="219" t="s">
        <v>158</v>
      </c>
      <c r="E166" s="220" t="s">
        <v>2150</v>
      </c>
      <c r="F166" s="221" t="s">
        <v>2151</v>
      </c>
      <c r="G166" s="222" t="s">
        <v>1752</v>
      </c>
      <c r="H166" s="223">
        <v>14</v>
      </c>
      <c r="I166" s="224"/>
      <c r="J166" s="225">
        <f>ROUND(I166*H166,2)</f>
        <v>0</v>
      </c>
      <c r="K166" s="226"/>
      <c r="L166" s="44"/>
      <c r="M166" s="227" t="s">
        <v>1</v>
      </c>
      <c r="N166" s="228" t="s">
        <v>42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162</v>
      </c>
      <c r="AT166" s="231" t="s">
        <v>158</v>
      </c>
      <c r="AU166" s="231" t="s">
        <v>85</v>
      </c>
      <c r="AY166" s="17" t="s">
        <v>156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85</v>
      </c>
      <c r="BK166" s="232">
        <f>ROUND(I166*H166,2)</f>
        <v>0</v>
      </c>
      <c r="BL166" s="17" t="s">
        <v>162</v>
      </c>
      <c r="BM166" s="231" t="s">
        <v>633</v>
      </c>
    </row>
    <row r="167" s="2" customFormat="1" ht="24.15" customHeight="1">
      <c r="A167" s="38"/>
      <c r="B167" s="39"/>
      <c r="C167" s="219" t="s">
        <v>395</v>
      </c>
      <c r="D167" s="219" t="s">
        <v>158</v>
      </c>
      <c r="E167" s="220" t="s">
        <v>2152</v>
      </c>
      <c r="F167" s="221" t="s">
        <v>2153</v>
      </c>
      <c r="G167" s="222" t="s">
        <v>1752</v>
      </c>
      <c r="H167" s="223">
        <v>4</v>
      </c>
      <c r="I167" s="224"/>
      <c r="J167" s="225">
        <f>ROUND(I167*H167,2)</f>
        <v>0</v>
      </c>
      <c r="K167" s="226"/>
      <c r="L167" s="44"/>
      <c r="M167" s="227" t="s">
        <v>1</v>
      </c>
      <c r="N167" s="228" t="s">
        <v>42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162</v>
      </c>
      <c r="AT167" s="231" t="s">
        <v>158</v>
      </c>
      <c r="AU167" s="231" t="s">
        <v>85</v>
      </c>
      <c r="AY167" s="17" t="s">
        <v>156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85</v>
      </c>
      <c r="BK167" s="232">
        <f>ROUND(I167*H167,2)</f>
        <v>0</v>
      </c>
      <c r="BL167" s="17" t="s">
        <v>162</v>
      </c>
      <c r="BM167" s="231" t="s">
        <v>647</v>
      </c>
    </row>
    <row r="168" s="2" customFormat="1" ht="24.15" customHeight="1">
      <c r="A168" s="38"/>
      <c r="B168" s="39"/>
      <c r="C168" s="219" t="s">
        <v>401</v>
      </c>
      <c r="D168" s="219" t="s">
        <v>158</v>
      </c>
      <c r="E168" s="220" t="s">
        <v>2154</v>
      </c>
      <c r="F168" s="221" t="s">
        <v>2155</v>
      </c>
      <c r="G168" s="222" t="s">
        <v>1752</v>
      </c>
      <c r="H168" s="223">
        <v>12</v>
      </c>
      <c r="I168" s="224"/>
      <c r="J168" s="225">
        <f>ROUND(I168*H168,2)</f>
        <v>0</v>
      </c>
      <c r="K168" s="226"/>
      <c r="L168" s="44"/>
      <c r="M168" s="227" t="s">
        <v>1</v>
      </c>
      <c r="N168" s="228" t="s">
        <v>42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162</v>
      </c>
      <c r="AT168" s="231" t="s">
        <v>158</v>
      </c>
      <c r="AU168" s="231" t="s">
        <v>85</v>
      </c>
      <c r="AY168" s="17" t="s">
        <v>156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85</v>
      </c>
      <c r="BK168" s="232">
        <f>ROUND(I168*H168,2)</f>
        <v>0</v>
      </c>
      <c r="BL168" s="17" t="s">
        <v>162</v>
      </c>
      <c r="BM168" s="231" t="s">
        <v>657</v>
      </c>
    </row>
    <row r="169" s="2" customFormat="1" ht="24.15" customHeight="1">
      <c r="A169" s="38"/>
      <c r="B169" s="39"/>
      <c r="C169" s="219" t="s">
        <v>407</v>
      </c>
      <c r="D169" s="219" t="s">
        <v>158</v>
      </c>
      <c r="E169" s="220" t="s">
        <v>2156</v>
      </c>
      <c r="F169" s="221" t="s">
        <v>2157</v>
      </c>
      <c r="G169" s="222" t="s">
        <v>1752</v>
      </c>
      <c r="H169" s="223">
        <v>2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42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162</v>
      </c>
      <c r="AT169" s="231" t="s">
        <v>158</v>
      </c>
      <c r="AU169" s="231" t="s">
        <v>85</v>
      </c>
      <c r="AY169" s="17" t="s">
        <v>156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85</v>
      </c>
      <c r="BK169" s="232">
        <f>ROUND(I169*H169,2)</f>
        <v>0</v>
      </c>
      <c r="BL169" s="17" t="s">
        <v>162</v>
      </c>
      <c r="BM169" s="231" t="s">
        <v>665</v>
      </c>
    </row>
    <row r="170" s="2" customFormat="1" ht="16.5" customHeight="1">
      <c r="A170" s="38"/>
      <c r="B170" s="39"/>
      <c r="C170" s="219" t="s">
        <v>412</v>
      </c>
      <c r="D170" s="219" t="s">
        <v>158</v>
      </c>
      <c r="E170" s="220" t="s">
        <v>2158</v>
      </c>
      <c r="F170" s="221" t="s">
        <v>2159</v>
      </c>
      <c r="G170" s="222" t="s">
        <v>1752</v>
      </c>
      <c r="H170" s="223">
        <v>8</v>
      </c>
      <c r="I170" s="224"/>
      <c r="J170" s="225">
        <f>ROUND(I170*H170,2)</f>
        <v>0</v>
      </c>
      <c r="K170" s="226"/>
      <c r="L170" s="44"/>
      <c r="M170" s="227" t="s">
        <v>1</v>
      </c>
      <c r="N170" s="228" t="s">
        <v>42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162</v>
      </c>
      <c r="AT170" s="231" t="s">
        <v>158</v>
      </c>
      <c r="AU170" s="231" t="s">
        <v>85</v>
      </c>
      <c r="AY170" s="17" t="s">
        <v>156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85</v>
      </c>
      <c r="BK170" s="232">
        <f>ROUND(I170*H170,2)</f>
        <v>0</v>
      </c>
      <c r="BL170" s="17" t="s">
        <v>162</v>
      </c>
      <c r="BM170" s="231" t="s">
        <v>674</v>
      </c>
    </row>
    <row r="171" s="2" customFormat="1" ht="24.15" customHeight="1">
      <c r="A171" s="38"/>
      <c r="B171" s="39"/>
      <c r="C171" s="219" t="s">
        <v>422</v>
      </c>
      <c r="D171" s="219" t="s">
        <v>158</v>
      </c>
      <c r="E171" s="220" t="s">
        <v>2160</v>
      </c>
      <c r="F171" s="221" t="s">
        <v>2161</v>
      </c>
      <c r="G171" s="222" t="s">
        <v>1752</v>
      </c>
      <c r="H171" s="223">
        <v>2</v>
      </c>
      <c r="I171" s="224"/>
      <c r="J171" s="225">
        <f>ROUND(I171*H171,2)</f>
        <v>0</v>
      </c>
      <c r="K171" s="226"/>
      <c r="L171" s="44"/>
      <c r="M171" s="227" t="s">
        <v>1</v>
      </c>
      <c r="N171" s="228" t="s">
        <v>42</v>
      </c>
      <c r="O171" s="91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162</v>
      </c>
      <c r="AT171" s="231" t="s">
        <v>158</v>
      </c>
      <c r="AU171" s="231" t="s">
        <v>85</v>
      </c>
      <c r="AY171" s="17" t="s">
        <v>156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85</v>
      </c>
      <c r="BK171" s="232">
        <f>ROUND(I171*H171,2)</f>
        <v>0</v>
      </c>
      <c r="BL171" s="17" t="s">
        <v>162</v>
      </c>
      <c r="BM171" s="231" t="s">
        <v>684</v>
      </c>
    </row>
    <row r="172" s="2" customFormat="1" ht="16.5" customHeight="1">
      <c r="A172" s="38"/>
      <c r="B172" s="39"/>
      <c r="C172" s="219" t="s">
        <v>428</v>
      </c>
      <c r="D172" s="219" t="s">
        <v>158</v>
      </c>
      <c r="E172" s="220" t="s">
        <v>2162</v>
      </c>
      <c r="F172" s="221" t="s">
        <v>2163</v>
      </c>
      <c r="G172" s="222" t="s">
        <v>1752</v>
      </c>
      <c r="H172" s="223">
        <v>33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162</v>
      </c>
      <c r="AT172" s="231" t="s">
        <v>158</v>
      </c>
      <c r="AU172" s="231" t="s">
        <v>85</v>
      </c>
      <c r="AY172" s="17" t="s">
        <v>156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85</v>
      </c>
      <c r="BK172" s="232">
        <f>ROUND(I172*H172,2)</f>
        <v>0</v>
      </c>
      <c r="BL172" s="17" t="s">
        <v>162</v>
      </c>
      <c r="BM172" s="231" t="s">
        <v>695</v>
      </c>
    </row>
    <row r="173" s="2" customFormat="1" ht="16.5" customHeight="1">
      <c r="A173" s="38"/>
      <c r="B173" s="39"/>
      <c r="C173" s="219" t="s">
        <v>435</v>
      </c>
      <c r="D173" s="219" t="s">
        <v>158</v>
      </c>
      <c r="E173" s="220" t="s">
        <v>2164</v>
      </c>
      <c r="F173" s="221" t="s">
        <v>2165</v>
      </c>
      <c r="G173" s="222" t="s">
        <v>1752</v>
      </c>
      <c r="H173" s="223">
        <v>2</v>
      </c>
      <c r="I173" s="224"/>
      <c r="J173" s="225">
        <f>ROUND(I173*H173,2)</f>
        <v>0</v>
      </c>
      <c r="K173" s="226"/>
      <c r="L173" s="44"/>
      <c r="M173" s="227" t="s">
        <v>1</v>
      </c>
      <c r="N173" s="228" t="s">
        <v>42</v>
      </c>
      <c r="O173" s="91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1" t="s">
        <v>162</v>
      </c>
      <c r="AT173" s="231" t="s">
        <v>158</v>
      </c>
      <c r="AU173" s="231" t="s">
        <v>85</v>
      </c>
      <c r="AY173" s="17" t="s">
        <v>156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7" t="s">
        <v>85</v>
      </c>
      <c r="BK173" s="232">
        <f>ROUND(I173*H173,2)</f>
        <v>0</v>
      </c>
      <c r="BL173" s="17" t="s">
        <v>162</v>
      </c>
      <c r="BM173" s="231" t="s">
        <v>704</v>
      </c>
    </row>
    <row r="174" s="2" customFormat="1" ht="16.5" customHeight="1">
      <c r="A174" s="38"/>
      <c r="B174" s="39"/>
      <c r="C174" s="219" t="s">
        <v>447</v>
      </c>
      <c r="D174" s="219" t="s">
        <v>158</v>
      </c>
      <c r="E174" s="220" t="s">
        <v>2166</v>
      </c>
      <c r="F174" s="221" t="s">
        <v>2167</v>
      </c>
      <c r="G174" s="222" t="s">
        <v>1752</v>
      </c>
      <c r="H174" s="223">
        <v>8</v>
      </c>
      <c r="I174" s="224"/>
      <c r="J174" s="225">
        <f>ROUND(I174*H174,2)</f>
        <v>0</v>
      </c>
      <c r="K174" s="226"/>
      <c r="L174" s="44"/>
      <c r="M174" s="227" t="s">
        <v>1</v>
      </c>
      <c r="N174" s="228" t="s">
        <v>42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162</v>
      </c>
      <c r="AT174" s="231" t="s">
        <v>158</v>
      </c>
      <c r="AU174" s="231" t="s">
        <v>85</v>
      </c>
      <c r="AY174" s="17" t="s">
        <v>156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85</v>
      </c>
      <c r="BK174" s="232">
        <f>ROUND(I174*H174,2)</f>
        <v>0</v>
      </c>
      <c r="BL174" s="17" t="s">
        <v>162</v>
      </c>
      <c r="BM174" s="231" t="s">
        <v>712</v>
      </c>
    </row>
    <row r="175" s="2" customFormat="1" ht="24.15" customHeight="1">
      <c r="A175" s="38"/>
      <c r="B175" s="39"/>
      <c r="C175" s="219" t="s">
        <v>455</v>
      </c>
      <c r="D175" s="219" t="s">
        <v>158</v>
      </c>
      <c r="E175" s="220" t="s">
        <v>2168</v>
      </c>
      <c r="F175" s="221" t="s">
        <v>2169</v>
      </c>
      <c r="G175" s="222" t="s">
        <v>1752</v>
      </c>
      <c r="H175" s="223">
        <v>20</v>
      </c>
      <c r="I175" s="224"/>
      <c r="J175" s="225">
        <f>ROUND(I175*H175,2)</f>
        <v>0</v>
      </c>
      <c r="K175" s="226"/>
      <c r="L175" s="44"/>
      <c r="M175" s="227" t="s">
        <v>1</v>
      </c>
      <c r="N175" s="228" t="s">
        <v>42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162</v>
      </c>
      <c r="AT175" s="231" t="s">
        <v>158</v>
      </c>
      <c r="AU175" s="231" t="s">
        <v>85</v>
      </c>
      <c r="AY175" s="17" t="s">
        <v>156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85</v>
      </c>
      <c r="BK175" s="232">
        <f>ROUND(I175*H175,2)</f>
        <v>0</v>
      </c>
      <c r="BL175" s="17" t="s">
        <v>162</v>
      </c>
      <c r="BM175" s="231" t="s">
        <v>720</v>
      </c>
    </row>
    <row r="176" s="2" customFormat="1" ht="33" customHeight="1">
      <c r="A176" s="38"/>
      <c r="B176" s="39"/>
      <c r="C176" s="219" t="s">
        <v>461</v>
      </c>
      <c r="D176" s="219" t="s">
        <v>158</v>
      </c>
      <c r="E176" s="220" t="s">
        <v>2170</v>
      </c>
      <c r="F176" s="221" t="s">
        <v>2171</v>
      </c>
      <c r="G176" s="222" t="s">
        <v>1752</v>
      </c>
      <c r="H176" s="223">
        <v>6</v>
      </c>
      <c r="I176" s="224"/>
      <c r="J176" s="225">
        <f>ROUND(I176*H176,2)</f>
        <v>0</v>
      </c>
      <c r="K176" s="226"/>
      <c r="L176" s="44"/>
      <c r="M176" s="227" t="s">
        <v>1</v>
      </c>
      <c r="N176" s="228" t="s">
        <v>42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162</v>
      </c>
      <c r="AT176" s="231" t="s">
        <v>158</v>
      </c>
      <c r="AU176" s="231" t="s">
        <v>85</v>
      </c>
      <c r="AY176" s="17" t="s">
        <v>156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85</v>
      </c>
      <c r="BK176" s="232">
        <f>ROUND(I176*H176,2)</f>
        <v>0</v>
      </c>
      <c r="BL176" s="17" t="s">
        <v>162</v>
      </c>
      <c r="BM176" s="231" t="s">
        <v>729</v>
      </c>
    </row>
    <row r="177" s="2" customFormat="1" ht="21.75" customHeight="1">
      <c r="A177" s="38"/>
      <c r="B177" s="39"/>
      <c r="C177" s="219" t="s">
        <v>465</v>
      </c>
      <c r="D177" s="219" t="s">
        <v>158</v>
      </c>
      <c r="E177" s="220" t="s">
        <v>2172</v>
      </c>
      <c r="F177" s="221" t="s">
        <v>2173</v>
      </c>
      <c r="G177" s="222" t="s">
        <v>1752</v>
      </c>
      <c r="H177" s="223">
        <v>4</v>
      </c>
      <c r="I177" s="224"/>
      <c r="J177" s="225">
        <f>ROUND(I177*H177,2)</f>
        <v>0</v>
      </c>
      <c r="K177" s="226"/>
      <c r="L177" s="44"/>
      <c r="M177" s="227" t="s">
        <v>1</v>
      </c>
      <c r="N177" s="228" t="s">
        <v>42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162</v>
      </c>
      <c r="AT177" s="231" t="s">
        <v>158</v>
      </c>
      <c r="AU177" s="231" t="s">
        <v>85</v>
      </c>
      <c r="AY177" s="17" t="s">
        <v>156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85</v>
      </c>
      <c r="BK177" s="232">
        <f>ROUND(I177*H177,2)</f>
        <v>0</v>
      </c>
      <c r="BL177" s="17" t="s">
        <v>162</v>
      </c>
      <c r="BM177" s="231" t="s">
        <v>740</v>
      </c>
    </row>
    <row r="178" s="2" customFormat="1" ht="24.15" customHeight="1">
      <c r="A178" s="38"/>
      <c r="B178" s="39"/>
      <c r="C178" s="219" t="s">
        <v>470</v>
      </c>
      <c r="D178" s="219" t="s">
        <v>158</v>
      </c>
      <c r="E178" s="220" t="s">
        <v>2174</v>
      </c>
      <c r="F178" s="221" t="s">
        <v>2175</v>
      </c>
      <c r="G178" s="222" t="s">
        <v>1752</v>
      </c>
      <c r="H178" s="223">
        <v>2</v>
      </c>
      <c r="I178" s="224"/>
      <c r="J178" s="225">
        <f>ROUND(I178*H178,2)</f>
        <v>0</v>
      </c>
      <c r="K178" s="226"/>
      <c r="L178" s="44"/>
      <c r="M178" s="227" t="s">
        <v>1</v>
      </c>
      <c r="N178" s="228" t="s">
        <v>42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162</v>
      </c>
      <c r="AT178" s="231" t="s">
        <v>158</v>
      </c>
      <c r="AU178" s="231" t="s">
        <v>85</v>
      </c>
      <c r="AY178" s="17" t="s">
        <v>156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85</v>
      </c>
      <c r="BK178" s="232">
        <f>ROUND(I178*H178,2)</f>
        <v>0</v>
      </c>
      <c r="BL178" s="17" t="s">
        <v>162</v>
      </c>
      <c r="BM178" s="231" t="s">
        <v>748</v>
      </c>
    </row>
    <row r="179" s="2" customFormat="1" ht="24.15" customHeight="1">
      <c r="A179" s="38"/>
      <c r="B179" s="39"/>
      <c r="C179" s="219" t="s">
        <v>478</v>
      </c>
      <c r="D179" s="219" t="s">
        <v>158</v>
      </c>
      <c r="E179" s="220" t="s">
        <v>2176</v>
      </c>
      <c r="F179" s="221" t="s">
        <v>2177</v>
      </c>
      <c r="G179" s="222" t="s">
        <v>1752</v>
      </c>
      <c r="H179" s="223">
        <v>68</v>
      </c>
      <c r="I179" s="224"/>
      <c r="J179" s="225">
        <f>ROUND(I179*H179,2)</f>
        <v>0</v>
      </c>
      <c r="K179" s="226"/>
      <c r="L179" s="44"/>
      <c r="M179" s="227" t="s">
        <v>1</v>
      </c>
      <c r="N179" s="228" t="s">
        <v>42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162</v>
      </c>
      <c r="AT179" s="231" t="s">
        <v>158</v>
      </c>
      <c r="AU179" s="231" t="s">
        <v>85</v>
      </c>
      <c r="AY179" s="17" t="s">
        <v>156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85</v>
      </c>
      <c r="BK179" s="232">
        <f>ROUND(I179*H179,2)</f>
        <v>0</v>
      </c>
      <c r="BL179" s="17" t="s">
        <v>162</v>
      </c>
      <c r="BM179" s="231" t="s">
        <v>756</v>
      </c>
    </row>
    <row r="180" s="2" customFormat="1" ht="16.5" customHeight="1">
      <c r="A180" s="38"/>
      <c r="B180" s="39"/>
      <c r="C180" s="219" t="s">
        <v>482</v>
      </c>
      <c r="D180" s="219" t="s">
        <v>158</v>
      </c>
      <c r="E180" s="220" t="s">
        <v>2178</v>
      </c>
      <c r="F180" s="221" t="s">
        <v>2179</v>
      </c>
      <c r="G180" s="222" t="s">
        <v>1752</v>
      </c>
      <c r="H180" s="223">
        <v>2</v>
      </c>
      <c r="I180" s="224"/>
      <c r="J180" s="225">
        <f>ROUND(I180*H180,2)</f>
        <v>0</v>
      </c>
      <c r="K180" s="226"/>
      <c r="L180" s="44"/>
      <c r="M180" s="227" t="s">
        <v>1</v>
      </c>
      <c r="N180" s="228" t="s">
        <v>42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162</v>
      </c>
      <c r="AT180" s="231" t="s">
        <v>158</v>
      </c>
      <c r="AU180" s="231" t="s">
        <v>85</v>
      </c>
      <c r="AY180" s="17" t="s">
        <v>156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85</v>
      </c>
      <c r="BK180" s="232">
        <f>ROUND(I180*H180,2)</f>
        <v>0</v>
      </c>
      <c r="BL180" s="17" t="s">
        <v>162</v>
      </c>
      <c r="BM180" s="231" t="s">
        <v>764</v>
      </c>
    </row>
    <row r="181" s="2" customFormat="1" ht="16.5" customHeight="1">
      <c r="A181" s="38"/>
      <c r="B181" s="39"/>
      <c r="C181" s="219" t="s">
        <v>487</v>
      </c>
      <c r="D181" s="219" t="s">
        <v>158</v>
      </c>
      <c r="E181" s="220" t="s">
        <v>2180</v>
      </c>
      <c r="F181" s="221" t="s">
        <v>2181</v>
      </c>
      <c r="G181" s="222" t="s">
        <v>1752</v>
      </c>
      <c r="H181" s="223">
        <v>3</v>
      </c>
      <c r="I181" s="224"/>
      <c r="J181" s="225">
        <f>ROUND(I181*H181,2)</f>
        <v>0</v>
      </c>
      <c r="K181" s="226"/>
      <c r="L181" s="44"/>
      <c r="M181" s="227" t="s">
        <v>1</v>
      </c>
      <c r="N181" s="228" t="s">
        <v>42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162</v>
      </c>
      <c r="AT181" s="231" t="s">
        <v>158</v>
      </c>
      <c r="AU181" s="231" t="s">
        <v>85</v>
      </c>
      <c r="AY181" s="17" t="s">
        <v>156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85</v>
      </c>
      <c r="BK181" s="232">
        <f>ROUND(I181*H181,2)</f>
        <v>0</v>
      </c>
      <c r="BL181" s="17" t="s">
        <v>162</v>
      </c>
      <c r="BM181" s="231" t="s">
        <v>772</v>
      </c>
    </row>
    <row r="182" s="2" customFormat="1" ht="16.5" customHeight="1">
      <c r="A182" s="38"/>
      <c r="B182" s="39"/>
      <c r="C182" s="219" t="s">
        <v>491</v>
      </c>
      <c r="D182" s="219" t="s">
        <v>158</v>
      </c>
      <c r="E182" s="220" t="s">
        <v>2182</v>
      </c>
      <c r="F182" s="221" t="s">
        <v>2183</v>
      </c>
      <c r="G182" s="222" t="s">
        <v>1752</v>
      </c>
      <c r="H182" s="223">
        <v>3</v>
      </c>
      <c r="I182" s="224"/>
      <c r="J182" s="225">
        <f>ROUND(I182*H182,2)</f>
        <v>0</v>
      </c>
      <c r="K182" s="226"/>
      <c r="L182" s="44"/>
      <c r="M182" s="227" t="s">
        <v>1</v>
      </c>
      <c r="N182" s="228" t="s">
        <v>42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162</v>
      </c>
      <c r="AT182" s="231" t="s">
        <v>158</v>
      </c>
      <c r="AU182" s="231" t="s">
        <v>85</v>
      </c>
      <c r="AY182" s="17" t="s">
        <v>156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85</v>
      </c>
      <c r="BK182" s="232">
        <f>ROUND(I182*H182,2)</f>
        <v>0</v>
      </c>
      <c r="BL182" s="17" t="s">
        <v>162</v>
      </c>
      <c r="BM182" s="231" t="s">
        <v>780</v>
      </c>
    </row>
    <row r="183" s="2" customFormat="1" ht="16.5" customHeight="1">
      <c r="A183" s="38"/>
      <c r="B183" s="39"/>
      <c r="C183" s="219" t="s">
        <v>496</v>
      </c>
      <c r="D183" s="219" t="s">
        <v>158</v>
      </c>
      <c r="E183" s="220" t="s">
        <v>2184</v>
      </c>
      <c r="F183" s="221" t="s">
        <v>2185</v>
      </c>
      <c r="G183" s="222" t="s">
        <v>1752</v>
      </c>
      <c r="H183" s="223">
        <v>3</v>
      </c>
      <c r="I183" s="224"/>
      <c r="J183" s="225">
        <f>ROUND(I183*H183,2)</f>
        <v>0</v>
      </c>
      <c r="K183" s="226"/>
      <c r="L183" s="44"/>
      <c r="M183" s="227" t="s">
        <v>1</v>
      </c>
      <c r="N183" s="228" t="s">
        <v>42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162</v>
      </c>
      <c r="AT183" s="231" t="s">
        <v>158</v>
      </c>
      <c r="AU183" s="231" t="s">
        <v>85</v>
      </c>
      <c r="AY183" s="17" t="s">
        <v>156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85</v>
      </c>
      <c r="BK183" s="232">
        <f>ROUND(I183*H183,2)</f>
        <v>0</v>
      </c>
      <c r="BL183" s="17" t="s">
        <v>162</v>
      </c>
      <c r="BM183" s="231" t="s">
        <v>788</v>
      </c>
    </row>
    <row r="184" s="2" customFormat="1" ht="16.5" customHeight="1">
      <c r="A184" s="38"/>
      <c r="B184" s="39"/>
      <c r="C184" s="219" t="s">
        <v>502</v>
      </c>
      <c r="D184" s="219" t="s">
        <v>158</v>
      </c>
      <c r="E184" s="220" t="s">
        <v>2186</v>
      </c>
      <c r="F184" s="221" t="s">
        <v>2187</v>
      </c>
      <c r="G184" s="222" t="s">
        <v>1752</v>
      </c>
      <c r="H184" s="223">
        <v>4</v>
      </c>
      <c r="I184" s="224"/>
      <c r="J184" s="225">
        <f>ROUND(I184*H184,2)</f>
        <v>0</v>
      </c>
      <c r="K184" s="226"/>
      <c r="L184" s="44"/>
      <c r="M184" s="227" t="s">
        <v>1</v>
      </c>
      <c r="N184" s="228" t="s">
        <v>42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162</v>
      </c>
      <c r="AT184" s="231" t="s">
        <v>158</v>
      </c>
      <c r="AU184" s="231" t="s">
        <v>85</v>
      </c>
      <c r="AY184" s="17" t="s">
        <v>156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85</v>
      </c>
      <c r="BK184" s="232">
        <f>ROUND(I184*H184,2)</f>
        <v>0</v>
      </c>
      <c r="BL184" s="17" t="s">
        <v>162</v>
      </c>
      <c r="BM184" s="231" t="s">
        <v>798</v>
      </c>
    </row>
    <row r="185" s="2" customFormat="1" ht="16.5" customHeight="1">
      <c r="A185" s="38"/>
      <c r="B185" s="39"/>
      <c r="C185" s="219" t="s">
        <v>507</v>
      </c>
      <c r="D185" s="219" t="s">
        <v>158</v>
      </c>
      <c r="E185" s="220" t="s">
        <v>2188</v>
      </c>
      <c r="F185" s="221" t="s">
        <v>2189</v>
      </c>
      <c r="G185" s="222" t="s">
        <v>1752</v>
      </c>
      <c r="H185" s="223">
        <v>33</v>
      </c>
      <c r="I185" s="224"/>
      <c r="J185" s="225">
        <f>ROUND(I185*H185,2)</f>
        <v>0</v>
      </c>
      <c r="K185" s="226"/>
      <c r="L185" s="44"/>
      <c r="M185" s="227" t="s">
        <v>1</v>
      </c>
      <c r="N185" s="228" t="s">
        <v>42</v>
      </c>
      <c r="O185" s="91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162</v>
      </c>
      <c r="AT185" s="231" t="s">
        <v>158</v>
      </c>
      <c r="AU185" s="231" t="s">
        <v>85</v>
      </c>
      <c r="AY185" s="17" t="s">
        <v>156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85</v>
      </c>
      <c r="BK185" s="232">
        <f>ROUND(I185*H185,2)</f>
        <v>0</v>
      </c>
      <c r="BL185" s="17" t="s">
        <v>162</v>
      </c>
      <c r="BM185" s="231" t="s">
        <v>810</v>
      </c>
    </row>
    <row r="186" s="2" customFormat="1" ht="16.5" customHeight="1">
      <c r="A186" s="38"/>
      <c r="B186" s="39"/>
      <c r="C186" s="219" t="s">
        <v>512</v>
      </c>
      <c r="D186" s="219" t="s">
        <v>158</v>
      </c>
      <c r="E186" s="220" t="s">
        <v>2190</v>
      </c>
      <c r="F186" s="221" t="s">
        <v>2191</v>
      </c>
      <c r="G186" s="222" t="s">
        <v>1752</v>
      </c>
      <c r="H186" s="223">
        <v>15</v>
      </c>
      <c r="I186" s="224"/>
      <c r="J186" s="225">
        <f>ROUND(I186*H186,2)</f>
        <v>0</v>
      </c>
      <c r="K186" s="226"/>
      <c r="L186" s="44"/>
      <c r="M186" s="227" t="s">
        <v>1</v>
      </c>
      <c r="N186" s="228" t="s">
        <v>42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162</v>
      </c>
      <c r="AT186" s="231" t="s">
        <v>158</v>
      </c>
      <c r="AU186" s="231" t="s">
        <v>85</v>
      </c>
      <c r="AY186" s="17" t="s">
        <v>156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85</v>
      </c>
      <c r="BK186" s="232">
        <f>ROUND(I186*H186,2)</f>
        <v>0</v>
      </c>
      <c r="BL186" s="17" t="s">
        <v>162</v>
      </c>
      <c r="BM186" s="231" t="s">
        <v>820</v>
      </c>
    </row>
    <row r="187" s="2" customFormat="1" ht="16.5" customHeight="1">
      <c r="A187" s="38"/>
      <c r="B187" s="39"/>
      <c r="C187" s="219" t="s">
        <v>516</v>
      </c>
      <c r="D187" s="219" t="s">
        <v>158</v>
      </c>
      <c r="E187" s="220" t="s">
        <v>2192</v>
      </c>
      <c r="F187" s="221" t="s">
        <v>2193</v>
      </c>
      <c r="G187" s="222" t="s">
        <v>1752</v>
      </c>
      <c r="H187" s="223">
        <v>30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42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162</v>
      </c>
      <c r="AT187" s="231" t="s">
        <v>158</v>
      </c>
      <c r="AU187" s="231" t="s">
        <v>85</v>
      </c>
      <c r="AY187" s="17" t="s">
        <v>156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85</v>
      </c>
      <c r="BK187" s="232">
        <f>ROUND(I187*H187,2)</f>
        <v>0</v>
      </c>
      <c r="BL187" s="17" t="s">
        <v>162</v>
      </c>
      <c r="BM187" s="231" t="s">
        <v>827</v>
      </c>
    </row>
    <row r="188" s="2" customFormat="1" ht="33" customHeight="1">
      <c r="A188" s="38"/>
      <c r="B188" s="39"/>
      <c r="C188" s="219" t="s">
        <v>520</v>
      </c>
      <c r="D188" s="219" t="s">
        <v>158</v>
      </c>
      <c r="E188" s="220" t="s">
        <v>2194</v>
      </c>
      <c r="F188" s="221" t="s">
        <v>2195</v>
      </c>
      <c r="G188" s="222" t="s">
        <v>1752</v>
      </c>
      <c r="H188" s="223">
        <v>35</v>
      </c>
      <c r="I188" s="224"/>
      <c r="J188" s="225">
        <f>ROUND(I188*H188,2)</f>
        <v>0</v>
      </c>
      <c r="K188" s="226"/>
      <c r="L188" s="44"/>
      <c r="M188" s="227" t="s">
        <v>1</v>
      </c>
      <c r="N188" s="228" t="s">
        <v>42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162</v>
      </c>
      <c r="AT188" s="231" t="s">
        <v>158</v>
      </c>
      <c r="AU188" s="231" t="s">
        <v>85</v>
      </c>
      <c r="AY188" s="17" t="s">
        <v>156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85</v>
      </c>
      <c r="BK188" s="232">
        <f>ROUND(I188*H188,2)</f>
        <v>0</v>
      </c>
      <c r="BL188" s="17" t="s">
        <v>162</v>
      </c>
      <c r="BM188" s="231" t="s">
        <v>836</v>
      </c>
    </row>
    <row r="189" s="2" customFormat="1" ht="16.5" customHeight="1">
      <c r="A189" s="38"/>
      <c r="B189" s="39"/>
      <c r="C189" s="219" t="s">
        <v>524</v>
      </c>
      <c r="D189" s="219" t="s">
        <v>158</v>
      </c>
      <c r="E189" s="220" t="s">
        <v>2196</v>
      </c>
      <c r="F189" s="221" t="s">
        <v>2197</v>
      </c>
      <c r="G189" s="222" t="s">
        <v>1752</v>
      </c>
      <c r="H189" s="223">
        <v>40</v>
      </c>
      <c r="I189" s="224"/>
      <c r="J189" s="225">
        <f>ROUND(I189*H189,2)</f>
        <v>0</v>
      </c>
      <c r="K189" s="226"/>
      <c r="L189" s="44"/>
      <c r="M189" s="227" t="s">
        <v>1</v>
      </c>
      <c r="N189" s="228" t="s">
        <v>42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162</v>
      </c>
      <c r="AT189" s="231" t="s">
        <v>158</v>
      </c>
      <c r="AU189" s="231" t="s">
        <v>85</v>
      </c>
      <c r="AY189" s="17" t="s">
        <v>156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85</v>
      </c>
      <c r="BK189" s="232">
        <f>ROUND(I189*H189,2)</f>
        <v>0</v>
      </c>
      <c r="BL189" s="17" t="s">
        <v>162</v>
      </c>
      <c r="BM189" s="231" t="s">
        <v>845</v>
      </c>
    </row>
    <row r="190" s="2" customFormat="1" ht="24.15" customHeight="1">
      <c r="A190" s="38"/>
      <c r="B190" s="39"/>
      <c r="C190" s="219" t="s">
        <v>530</v>
      </c>
      <c r="D190" s="219" t="s">
        <v>158</v>
      </c>
      <c r="E190" s="220" t="s">
        <v>2198</v>
      </c>
      <c r="F190" s="221" t="s">
        <v>2199</v>
      </c>
      <c r="G190" s="222" t="s">
        <v>1752</v>
      </c>
      <c r="H190" s="223">
        <v>4</v>
      </c>
      <c r="I190" s="224"/>
      <c r="J190" s="225">
        <f>ROUND(I190*H190,2)</f>
        <v>0</v>
      </c>
      <c r="K190" s="226"/>
      <c r="L190" s="44"/>
      <c r="M190" s="227" t="s">
        <v>1</v>
      </c>
      <c r="N190" s="228" t="s">
        <v>42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162</v>
      </c>
      <c r="AT190" s="231" t="s">
        <v>158</v>
      </c>
      <c r="AU190" s="231" t="s">
        <v>85</v>
      </c>
      <c r="AY190" s="17" t="s">
        <v>156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85</v>
      </c>
      <c r="BK190" s="232">
        <f>ROUND(I190*H190,2)</f>
        <v>0</v>
      </c>
      <c r="BL190" s="17" t="s">
        <v>162</v>
      </c>
      <c r="BM190" s="231" t="s">
        <v>856</v>
      </c>
    </row>
    <row r="191" s="2" customFormat="1" ht="24.15" customHeight="1">
      <c r="A191" s="38"/>
      <c r="B191" s="39"/>
      <c r="C191" s="219" t="s">
        <v>535</v>
      </c>
      <c r="D191" s="219" t="s">
        <v>158</v>
      </c>
      <c r="E191" s="220" t="s">
        <v>2200</v>
      </c>
      <c r="F191" s="221" t="s">
        <v>2201</v>
      </c>
      <c r="G191" s="222" t="s">
        <v>1752</v>
      </c>
      <c r="H191" s="223">
        <v>4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42</v>
      </c>
      <c r="O191" s="91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162</v>
      </c>
      <c r="AT191" s="231" t="s">
        <v>158</v>
      </c>
      <c r="AU191" s="231" t="s">
        <v>85</v>
      </c>
      <c r="AY191" s="17" t="s">
        <v>156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85</v>
      </c>
      <c r="BK191" s="232">
        <f>ROUND(I191*H191,2)</f>
        <v>0</v>
      </c>
      <c r="BL191" s="17" t="s">
        <v>162</v>
      </c>
      <c r="BM191" s="231" t="s">
        <v>867</v>
      </c>
    </row>
    <row r="192" s="2" customFormat="1" ht="24.15" customHeight="1">
      <c r="A192" s="38"/>
      <c r="B192" s="39"/>
      <c r="C192" s="219" t="s">
        <v>557</v>
      </c>
      <c r="D192" s="219" t="s">
        <v>158</v>
      </c>
      <c r="E192" s="220" t="s">
        <v>2202</v>
      </c>
      <c r="F192" s="221" t="s">
        <v>2203</v>
      </c>
      <c r="G192" s="222" t="s">
        <v>1752</v>
      </c>
      <c r="H192" s="223">
        <v>1</v>
      </c>
      <c r="I192" s="224"/>
      <c r="J192" s="225">
        <f>ROUND(I192*H192,2)</f>
        <v>0</v>
      </c>
      <c r="K192" s="226"/>
      <c r="L192" s="44"/>
      <c r="M192" s="227" t="s">
        <v>1</v>
      </c>
      <c r="N192" s="228" t="s">
        <v>42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162</v>
      </c>
      <c r="AT192" s="231" t="s">
        <v>158</v>
      </c>
      <c r="AU192" s="231" t="s">
        <v>85</v>
      </c>
      <c r="AY192" s="17" t="s">
        <v>156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85</v>
      </c>
      <c r="BK192" s="232">
        <f>ROUND(I192*H192,2)</f>
        <v>0</v>
      </c>
      <c r="BL192" s="17" t="s">
        <v>162</v>
      </c>
      <c r="BM192" s="231" t="s">
        <v>874</v>
      </c>
    </row>
    <row r="193" s="2" customFormat="1" ht="33" customHeight="1">
      <c r="A193" s="38"/>
      <c r="B193" s="39"/>
      <c r="C193" s="219" t="s">
        <v>572</v>
      </c>
      <c r="D193" s="219" t="s">
        <v>158</v>
      </c>
      <c r="E193" s="220" t="s">
        <v>2204</v>
      </c>
      <c r="F193" s="221" t="s">
        <v>2205</v>
      </c>
      <c r="G193" s="222" t="s">
        <v>1752</v>
      </c>
      <c r="H193" s="223">
        <v>9</v>
      </c>
      <c r="I193" s="224"/>
      <c r="J193" s="225">
        <f>ROUND(I193*H193,2)</f>
        <v>0</v>
      </c>
      <c r="K193" s="226"/>
      <c r="L193" s="44"/>
      <c r="M193" s="227" t="s">
        <v>1</v>
      </c>
      <c r="N193" s="228" t="s">
        <v>42</v>
      </c>
      <c r="O193" s="91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1" t="s">
        <v>162</v>
      </c>
      <c r="AT193" s="231" t="s">
        <v>158</v>
      </c>
      <c r="AU193" s="231" t="s">
        <v>85</v>
      </c>
      <c r="AY193" s="17" t="s">
        <v>156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7" t="s">
        <v>85</v>
      </c>
      <c r="BK193" s="232">
        <f>ROUND(I193*H193,2)</f>
        <v>0</v>
      </c>
      <c r="BL193" s="17" t="s">
        <v>162</v>
      </c>
      <c r="BM193" s="231" t="s">
        <v>882</v>
      </c>
    </row>
    <row r="194" s="2" customFormat="1" ht="33" customHeight="1">
      <c r="A194" s="38"/>
      <c r="B194" s="39"/>
      <c r="C194" s="219" t="s">
        <v>578</v>
      </c>
      <c r="D194" s="219" t="s">
        <v>158</v>
      </c>
      <c r="E194" s="220" t="s">
        <v>2206</v>
      </c>
      <c r="F194" s="221" t="s">
        <v>2207</v>
      </c>
      <c r="G194" s="222" t="s">
        <v>1752</v>
      </c>
      <c r="H194" s="223">
        <v>5</v>
      </c>
      <c r="I194" s="224"/>
      <c r="J194" s="225">
        <f>ROUND(I194*H194,2)</f>
        <v>0</v>
      </c>
      <c r="K194" s="226"/>
      <c r="L194" s="44"/>
      <c r="M194" s="227" t="s">
        <v>1</v>
      </c>
      <c r="N194" s="228" t="s">
        <v>42</v>
      </c>
      <c r="O194" s="91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162</v>
      </c>
      <c r="AT194" s="231" t="s">
        <v>158</v>
      </c>
      <c r="AU194" s="231" t="s">
        <v>85</v>
      </c>
      <c r="AY194" s="17" t="s">
        <v>156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85</v>
      </c>
      <c r="BK194" s="232">
        <f>ROUND(I194*H194,2)</f>
        <v>0</v>
      </c>
      <c r="BL194" s="17" t="s">
        <v>162</v>
      </c>
      <c r="BM194" s="231" t="s">
        <v>890</v>
      </c>
    </row>
    <row r="195" s="2" customFormat="1" ht="33" customHeight="1">
      <c r="A195" s="38"/>
      <c r="B195" s="39"/>
      <c r="C195" s="219" t="s">
        <v>583</v>
      </c>
      <c r="D195" s="219" t="s">
        <v>158</v>
      </c>
      <c r="E195" s="220" t="s">
        <v>2208</v>
      </c>
      <c r="F195" s="221" t="s">
        <v>2209</v>
      </c>
      <c r="G195" s="222" t="s">
        <v>1752</v>
      </c>
      <c r="H195" s="223">
        <v>2</v>
      </c>
      <c r="I195" s="224"/>
      <c r="J195" s="225">
        <f>ROUND(I195*H195,2)</f>
        <v>0</v>
      </c>
      <c r="K195" s="226"/>
      <c r="L195" s="44"/>
      <c r="M195" s="227" t="s">
        <v>1</v>
      </c>
      <c r="N195" s="228" t="s">
        <v>42</v>
      </c>
      <c r="O195" s="91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1" t="s">
        <v>162</v>
      </c>
      <c r="AT195" s="231" t="s">
        <v>158</v>
      </c>
      <c r="AU195" s="231" t="s">
        <v>85</v>
      </c>
      <c r="AY195" s="17" t="s">
        <v>156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7" t="s">
        <v>85</v>
      </c>
      <c r="BK195" s="232">
        <f>ROUND(I195*H195,2)</f>
        <v>0</v>
      </c>
      <c r="BL195" s="17" t="s">
        <v>162</v>
      </c>
      <c r="BM195" s="231" t="s">
        <v>902</v>
      </c>
    </row>
    <row r="196" s="2" customFormat="1" ht="33" customHeight="1">
      <c r="A196" s="38"/>
      <c r="B196" s="39"/>
      <c r="C196" s="219" t="s">
        <v>588</v>
      </c>
      <c r="D196" s="219" t="s">
        <v>158</v>
      </c>
      <c r="E196" s="220" t="s">
        <v>2210</v>
      </c>
      <c r="F196" s="221" t="s">
        <v>2211</v>
      </c>
      <c r="G196" s="222" t="s">
        <v>1752</v>
      </c>
      <c r="H196" s="223">
        <v>2</v>
      </c>
      <c r="I196" s="224"/>
      <c r="J196" s="225">
        <f>ROUND(I196*H196,2)</f>
        <v>0</v>
      </c>
      <c r="K196" s="226"/>
      <c r="L196" s="44"/>
      <c r="M196" s="227" t="s">
        <v>1</v>
      </c>
      <c r="N196" s="228" t="s">
        <v>42</v>
      </c>
      <c r="O196" s="91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162</v>
      </c>
      <c r="AT196" s="231" t="s">
        <v>158</v>
      </c>
      <c r="AU196" s="231" t="s">
        <v>85</v>
      </c>
      <c r="AY196" s="17" t="s">
        <v>156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85</v>
      </c>
      <c r="BK196" s="232">
        <f>ROUND(I196*H196,2)</f>
        <v>0</v>
      </c>
      <c r="BL196" s="17" t="s">
        <v>162</v>
      </c>
      <c r="BM196" s="231" t="s">
        <v>911</v>
      </c>
    </row>
    <row r="197" s="2" customFormat="1" ht="33" customHeight="1">
      <c r="A197" s="38"/>
      <c r="B197" s="39"/>
      <c r="C197" s="219" t="s">
        <v>593</v>
      </c>
      <c r="D197" s="219" t="s">
        <v>158</v>
      </c>
      <c r="E197" s="220" t="s">
        <v>2212</v>
      </c>
      <c r="F197" s="221" t="s">
        <v>2213</v>
      </c>
      <c r="G197" s="222" t="s">
        <v>1752</v>
      </c>
      <c r="H197" s="223">
        <v>2</v>
      </c>
      <c r="I197" s="224"/>
      <c r="J197" s="225">
        <f>ROUND(I197*H197,2)</f>
        <v>0</v>
      </c>
      <c r="K197" s="226"/>
      <c r="L197" s="44"/>
      <c r="M197" s="227" t="s">
        <v>1</v>
      </c>
      <c r="N197" s="228" t="s">
        <v>42</v>
      </c>
      <c r="O197" s="91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162</v>
      </c>
      <c r="AT197" s="231" t="s">
        <v>158</v>
      </c>
      <c r="AU197" s="231" t="s">
        <v>85</v>
      </c>
      <c r="AY197" s="17" t="s">
        <v>156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7" t="s">
        <v>85</v>
      </c>
      <c r="BK197" s="232">
        <f>ROUND(I197*H197,2)</f>
        <v>0</v>
      </c>
      <c r="BL197" s="17" t="s">
        <v>162</v>
      </c>
      <c r="BM197" s="231" t="s">
        <v>921</v>
      </c>
    </row>
    <row r="198" s="2" customFormat="1" ht="33" customHeight="1">
      <c r="A198" s="38"/>
      <c r="B198" s="39"/>
      <c r="C198" s="219" t="s">
        <v>598</v>
      </c>
      <c r="D198" s="219" t="s">
        <v>158</v>
      </c>
      <c r="E198" s="220" t="s">
        <v>2214</v>
      </c>
      <c r="F198" s="221" t="s">
        <v>2215</v>
      </c>
      <c r="G198" s="222" t="s">
        <v>1752</v>
      </c>
      <c r="H198" s="223">
        <v>18</v>
      </c>
      <c r="I198" s="224"/>
      <c r="J198" s="225">
        <f>ROUND(I198*H198,2)</f>
        <v>0</v>
      </c>
      <c r="K198" s="226"/>
      <c r="L198" s="44"/>
      <c r="M198" s="227" t="s">
        <v>1</v>
      </c>
      <c r="N198" s="228" t="s">
        <v>42</v>
      </c>
      <c r="O198" s="91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162</v>
      </c>
      <c r="AT198" s="231" t="s">
        <v>158</v>
      </c>
      <c r="AU198" s="231" t="s">
        <v>85</v>
      </c>
      <c r="AY198" s="17" t="s">
        <v>156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7" t="s">
        <v>85</v>
      </c>
      <c r="BK198" s="232">
        <f>ROUND(I198*H198,2)</f>
        <v>0</v>
      </c>
      <c r="BL198" s="17" t="s">
        <v>162</v>
      </c>
      <c r="BM198" s="231" t="s">
        <v>929</v>
      </c>
    </row>
    <row r="199" s="2" customFormat="1" ht="33" customHeight="1">
      <c r="A199" s="38"/>
      <c r="B199" s="39"/>
      <c r="C199" s="219" t="s">
        <v>603</v>
      </c>
      <c r="D199" s="219" t="s">
        <v>158</v>
      </c>
      <c r="E199" s="220" t="s">
        <v>2216</v>
      </c>
      <c r="F199" s="221" t="s">
        <v>2217</v>
      </c>
      <c r="G199" s="222" t="s">
        <v>1752</v>
      </c>
      <c r="H199" s="223">
        <v>8</v>
      </c>
      <c r="I199" s="224"/>
      <c r="J199" s="225">
        <f>ROUND(I199*H199,2)</f>
        <v>0</v>
      </c>
      <c r="K199" s="226"/>
      <c r="L199" s="44"/>
      <c r="M199" s="227" t="s">
        <v>1</v>
      </c>
      <c r="N199" s="228" t="s">
        <v>42</v>
      </c>
      <c r="O199" s="91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1" t="s">
        <v>162</v>
      </c>
      <c r="AT199" s="231" t="s">
        <v>158</v>
      </c>
      <c r="AU199" s="231" t="s">
        <v>85</v>
      </c>
      <c r="AY199" s="17" t="s">
        <v>156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7" t="s">
        <v>85</v>
      </c>
      <c r="BK199" s="232">
        <f>ROUND(I199*H199,2)</f>
        <v>0</v>
      </c>
      <c r="BL199" s="17" t="s">
        <v>162</v>
      </c>
      <c r="BM199" s="231" t="s">
        <v>937</v>
      </c>
    </row>
    <row r="200" s="2" customFormat="1" ht="24.15" customHeight="1">
      <c r="A200" s="38"/>
      <c r="B200" s="39"/>
      <c r="C200" s="219" t="s">
        <v>608</v>
      </c>
      <c r="D200" s="219" t="s">
        <v>158</v>
      </c>
      <c r="E200" s="220" t="s">
        <v>2218</v>
      </c>
      <c r="F200" s="221" t="s">
        <v>2219</v>
      </c>
      <c r="G200" s="222" t="s">
        <v>1752</v>
      </c>
      <c r="H200" s="223">
        <v>2</v>
      </c>
      <c r="I200" s="224"/>
      <c r="J200" s="225">
        <f>ROUND(I200*H200,2)</f>
        <v>0</v>
      </c>
      <c r="K200" s="226"/>
      <c r="L200" s="44"/>
      <c r="M200" s="227" t="s">
        <v>1</v>
      </c>
      <c r="N200" s="228" t="s">
        <v>42</v>
      </c>
      <c r="O200" s="91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1" t="s">
        <v>162</v>
      </c>
      <c r="AT200" s="231" t="s">
        <v>158</v>
      </c>
      <c r="AU200" s="231" t="s">
        <v>85</v>
      </c>
      <c r="AY200" s="17" t="s">
        <v>156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7" t="s">
        <v>85</v>
      </c>
      <c r="BK200" s="232">
        <f>ROUND(I200*H200,2)</f>
        <v>0</v>
      </c>
      <c r="BL200" s="17" t="s">
        <v>162</v>
      </c>
      <c r="BM200" s="231" t="s">
        <v>946</v>
      </c>
    </row>
    <row r="201" s="2" customFormat="1" ht="33" customHeight="1">
      <c r="A201" s="38"/>
      <c r="B201" s="39"/>
      <c r="C201" s="219" t="s">
        <v>613</v>
      </c>
      <c r="D201" s="219" t="s">
        <v>158</v>
      </c>
      <c r="E201" s="220" t="s">
        <v>2220</v>
      </c>
      <c r="F201" s="221" t="s">
        <v>2221</v>
      </c>
      <c r="G201" s="222" t="s">
        <v>1752</v>
      </c>
      <c r="H201" s="223">
        <v>2</v>
      </c>
      <c r="I201" s="224"/>
      <c r="J201" s="225">
        <f>ROUND(I201*H201,2)</f>
        <v>0</v>
      </c>
      <c r="K201" s="226"/>
      <c r="L201" s="44"/>
      <c r="M201" s="227" t="s">
        <v>1</v>
      </c>
      <c r="N201" s="228" t="s">
        <v>42</v>
      </c>
      <c r="O201" s="91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162</v>
      </c>
      <c r="AT201" s="231" t="s">
        <v>158</v>
      </c>
      <c r="AU201" s="231" t="s">
        <v>85</v>
      </c>
      <c r="AY201" s="17" t="s">
        <v>156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85</v>
      </c>
      <c r="BK201" s="232">
        <f>ROUND(I201*H201,2)</f>
        <v>0</v>
      </c>
      <c r="BL201" s="17" t="s">
        <v>162</v>
      </c>
      <c r="BM201" s="231" t="s">
        <v>955</v>
      </c>
    </row>
    <row r="202" s="2" customFormat="1" ht="16.5" customHeight="1">
      <c r="A202" s="38"/>
      <c r="B202" s="39"/>
      <c r="C202" s="219" t="s">
        <v>619</v>
      </c>
      <c r="D202" s="219" t="s">
        <v>158</v>
      </c>
      <c r="E202" s="220" t="s">
        <v>2222</v>
      </c>
      <c r="F202" s="221" t="s">
        <v>2223</v>
      </c>
      <c r="G202" s="222" t="s">
        <v>1752</v>
      </c>
      <c r="H202" s="223">
        <v>3</v>
      </c>
      <c r="I202" s="224"/>
      <c r="J202" s="225">
        <f>ROUND(I202*H202,2)</f>
        <v>0</v>
      </c>
      <c r="K202" s="226"/>
      <c r="L202" s="44"/>
      <c r="M202" s="227" t="s">
        <v>1</v>
      </c>
      <c r="N202" s="228" t="s">
        <v>42</v>
      </c>
      <c r="O202" s="91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1" t="s">
        <v>162</v>
      </c>
      <c r="AT202" s="231" t="s">
        <v>158</v>
      </c>
      <c r="AU202" s="231" t="s">
        <v>85</v>
      </c>
      <c r="AY202" s="17" t="s">
        <v>156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7" t="s">
        <v>85</v>
      </c>
      <c r="BK202" s="232">
        <f>ROUND(I202*H202,2)</f>
        <v>0</v>
      </c>
      <c r="BL202" s="17" t="s">
        <v>162</v>
      </c>
      <c r="BM202" s="231" t="s">
        <v>963</v>
      </c>
    </row>
    <row r="203" s="2" customFormat="1" ht="16.5" customHeight="1">
      <c r="A203" s="38"/>
      <c r="B203" s="39"/>
      <c r="C203" s="219" t="s">
        <v>625</v>
      </c>
      <c r="D203" s="219" t="s">
        <v>158</v>
      </c>
      <c r="E203" s="220" t="s">
        <v>2224</v>
      </c>
      <c r="F203" s="221" t="s">
        <v>2225</v>
      </c>
      <c r="G203" s="222" t="s">
        <v>1752</v>
      </c>
      <c r="H203" s="223">
        <v>2</v>
      </c>
      <c r="I203" s="224"/>
      <c r="J203" s="225">
        <f>ROUND(I203*H203,2)</f>
        <v>0</v>
      </c>
      <c r="K203" s="226"/>
      <c r="L203" s="44"/>
      <c r="M203" s="227" t="s">
        <v>1</v>
      </c>
      <c r="N203" s="228" t="s">
        <v>42</v>
      </c>
      <c r="O203" s="91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162</v>
      </c>
      <c r="AT203" s="231" t="s">
        <v>158</v>
      </c>
      <c r="AU203" s="231" t="s">
        <v>85</v>
      </c>
      <c r="AY203" s="17" t="s">
        <v>156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85</v>
      </c>
      <c r="BK203" s="232">
        <f>ROUND(I203*H203,2)</f>
        <v>0</v>
      </c>
      <c r="BL203" s="17" t="s">
        <v>162</v>
      </c>
      <c r="BM203" s="231" t="s">
        <v>971</v>
      </c>
    </row>
    <row r="204" s="2" customFormat="1" ht="24.15" customHeight="1">
      <c r="A204" s="38"/>
      <c r="B204" s="39"/>
      <c r="C204" s="219" t="s">
        <v>629</v>
      </c>
      <c r="D204" s="219" t="s">
        <v>158</v>
      </c>
      <c r="E204" s="220" t="s">
        <v>2226</v>
      </c>
      <c r="F204" s="221" t="s">
        <v>2227</v>
      </c>
      <c r="G204" s="222" t="s">
        <v>1752</v>
      </c>
      <c r="H204" s="223">
        <v>14</v>
      </c>
      <c r="I204" s="224"/>
      <c r="J204" s="225">
        <f>ROUND(I204*H204,2)</f>
        <v>0</v>
      </c>
      <c r="K204" s="226"/>
      <c r="L204" s="44"/>
      <c r="M204" s="227" t="s">
        <v>1</v>
      </c>
      <c r="N204" s="228" t="s">
        <v>42</v>
      </c>
      <c r="O204" s="91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1" t="s">
        <v>162</v>
      </c>
      <c r="AT204" s="231" t="s">
        <v>158</v>
      </c>
      <c r="AU204" s="231" t="s">
        <v>85</v>
      </c>
      <c r="AY204" s="17" t="s">
        <v>156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7" t="s">
        <v>85</v>
      </c>
      <c r="BK204" s="232">
        <f>ROUND(I204*H204,2)</f>
        <v>0</v>
      </c>
      <c r="BL204" s="17" t="s">
        <v>162</v>
      </c>
      <c r="BM204" s="231" t="s">
        <v>982</v>
      </c>
    </row>
    <row r="205" s="2" customFormat="1" ht="16.5" customHeight="1">
      <c r="A205" s="38"/>
      <c r="B205" s="39"/>
      <c r="C205" s="219" t="s">
        <v>633</v>
      </c>
      <c r="D205" s="219" t="s">
        <v>158</v>
      </c>
      <c r="E205" s="220" t="s">
        <v>2228</v>
      </c>
      <c r="F205" s="221" t="s">
        <v>2229</v>
      </c>
      <c r="G205" s="222" t="s">
        <v>1752</v>
      </c>
      <c r="H205" s="223">
        <v>78</v>
      </c>
      <c r="I205" s="224"/>
      <c r="J205" s="225">
        <f>ROUND(I205*H205,2)</f>
        <v>0</v>
      </c>
      <c r="K205" s="226"/>
      <c r="L205" s="44"/>
      <c r="M205" s="227" t="s">
        <v>1</v>
      </c>
      <c r="N205" s="228" t="s">
        <v>42</v>
      </c>
      <c r="O205" s="91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162</v>
      </c>
      <c r="AT205" s="231" t="s">
        <v>158</v>
      </c>
      <c r="AU205" s="231" t="s">
        <v>85</v>
      </c>
      <c r="AY205" s="17" t="s">
        <v>156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85</v>
      </c>
      <c r="BK205" s="232">
        <f>ROUND(I205*H205,2)</f>
        <v>0</v>
      </c>
      <c r="BL205" s="17" t="s">
        <v>162</v>
      </c>
      <c r="BM205" s="231" t="s">
        <v>992</v>
      </c>
    </row>
    <row r="206" s="2" customFormat="1" ht="24.15" customHeight="1">
      <c r="A206" s="38"/>
      <c r="B206" s="39"/>
      <c r="C206" s="219" t="s">
        <v>641</v>
      </c>
      <c r="D206" s="219" t="s">
        <v>158</v>
      </c>
      <c r="E206" s="220" t="s">
        <v>2230</v>
      </c>
      <c r="F206" s="221" t="s">
        <v>2231</v>
      </c>
      <c r="G206" s="222" t="s">
        <v>1752</v>
      </c>
      <c r="H206" s="223">
        <v>2</v>
      </c>
      <c r="I206" s="224"/>
      <c r="J206" s="225">
        <f>ROUND(I206*H206,2)</f>
        <v>0</v>
      </c>
      <c r="K206" s="226"/>
      <c r="L206" s="44"/>
      <c r="M206" s="227" t="s">
        <v>1</v>
      </c>
      <c r="N206" s="228" t="s">
        <v>42</v>
      </c>
      <c r="O206" s="91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1" t="s">
        <v>162</v>
      </c>
      <c r="AT206" s="231" t="s">
        <v>158</v>
      </c>
      <c r="AU206" s="231" t="s">
        <v>85</v>
      </c>
      <c r="AY206" s="17" t="s">
        <v>156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7" t="s">
        <v>85</v>
      </c>
      <c r="BK206" s="232">
        <f>ROUND(I206*H206,2)</f>
        <v>0</v>
      </c>
      <c r="BL206" s="17" t="s">
        <v>162</v>
      </c>
      <c r="BM206" s="231" t="s">
        <v>1002</v>
      </c>
    </row>
    <row r="207" s="2" customFormat="1" ht="16.5" customHeight="1">
      <c r="A207" s="38"/>
      <c r="B207" s="39"/>
      <c r="C207" s="219" t="s">
        <v>647</v>
      </c>
      <c r="D207" s="219" t="s">
        <v>158</v>
      </c>
      <c r="E207" s="220" t="s">
        <v>2232</v>
      </c>
      <c r="F207" s="221" t="s">
        <v>2233</v>
      </c>
      <c r="G207" s="222" t="s">
        <v>1752</v>
      </c>
      <c r="H207" s="223">
        <v>70</v>
      </c>
      <c r="I207" s="224"/>
      <c r="J207" s="225">
        <f>ROUND(I207*H207,2)</f>
        <v>0</v>
      </c>
      <c r="K207" s="226"/>
      <c r="L207" s="44"/>
      <c r="M207" s="227" t="s">
        <v>1</v>
      </c>
      <c r="N207" s="228" t="s">
        <v>42</v>
      </c>
      <c r="O207" s="91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162</v>
      </c>
      <c r="AT207" s="231" t="s">
        <v>158</v>
      </c>
      <c r="AU207" s="231" t="s">
        <v>85</v>
      </c>
      <c r="AY207" s="17" t="s">
        <v>156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85</v>
      </c>
      <c r="BK207" s="232">
        <f>ROUND(I207*H207,2)</f>
        <v>0</v>
      </c>
      <c r="BL207" s="17" t="s">
        <v>162</v>
      </c>
      <c r="BM207" s="231" t="s">
        <v>1012</v>
      </c>
    </row>
    <row r="208" s="2" customFormat="1" ht="24.15" customHeight="1">
      <c r="A208" s="38"/>
      <c r="B208" s="39"/>
      <c r="C208" s="219" t="s">
        <v>652</v>
      </c>
      <c r="D208" s="219" t="s">
        <v>158</v>
      </c>
      <c r="E208" s="220" t="s">
        <v>2234</v>
      </c>
      <c r="F208" s="221" t="s">
        <v>2235</v>
      </c>
      <c r="G208" s="222" t="s">
        <v>485</v>
      </c>
      <c r="H208" s="223">
        <v>50</v>
      </c>
      <c r="I208" s="224"/>
      <c r="J208" s="225">
        <f>ROUND(I208*H208,2)</f>
        <v>0</v>
      </c>
      <c r="K208" s="226"/>
      <c r="L208" s="44"/>
      <c r="M208" s="227" t="s">
        <v>1</v>
      </c>
      <c r="N208" s="228" t="s">
        <v>42</v>
      </c>
      <c r="O208" s="91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1" t="s">
        <v>162</v>
      </c>
      <c r="AT208" s="231" t="s">
        <v>158</v>
      </c>
      <c r="AU208" s="231" t="s">
        <v>85</v>
      </c>
      <c r="AY208" s="17" t="s">
        <v>156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7" t="s">
        <v>85</v>
      </c>
      <c r="BK208" s="232">
        <f>ROUND(I208*H208,2)</f>
        <v>0</v>
      </c>
      <c r="BL208" s="17" t="s">
        <v>162</v>
      </c>
      <c r="BM208" s="231" t="s">
        <v>1021</v>
      </c>
    </row>
    <row r="209" s="2" customFormat="1" ht="16.5" customHeight="1">
      <c r="A209" s="38"/>
      <c r="B209" s="39"/>
      <c r="C209" s="219" t="s">
        <v>657</v>
      </c>
      <c r="D209" s="219" t="s">
        <v>158</v>
      </c>
      <c r="E209" s="220" t="s">
        <v>2236</v>
      </c>
      <c r="F209" s="221" t="s">
        <v>2237</v>
      </c>
      <c r="G209" s="222" t="s">
        <v>1752</v>
      </c>
      <c r="H209" s="223">
        <v>50</v>
      </c>
      <c r="I209" s="224"/>
      <c r="J209" s="225">
        <f>ROUND(I209*H209,2)</f>
        <v>0</v>
      </c>
      <c r="K209" s="226"/>
      <c r="L209" s="44"/>
      <c r="M209" s="227" t="s">
        <v>1</v>
      </c>
      <c r="N209" s="228" t="s">
        <v>42</v>
      </c>
      <c r="O209" s="91"/>
      <c r="P209" s="229">
        <f>O209*H209</f>
        <v>0</v>
      </c>
      <c r="Q209" s="229">
        <v>0</v>
      </c>
      <c r="R209" s="229">
        <f>Q209*H209</f>
        <v>0</v>
      </c>
      <c r="S209" s="229">
        <v>0</v>
      </c>
      <c r="T209" s="230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1" t="s">
        <v>162</v>
      </c>
      <c r="AT209" s="231" t="s">
        <v>158</v>
      </c>
      <c r="AU209" s="231" t="s">
        <v>85</v>
      </c>
      <c r="AY209" s="17" t="s">
        <v>156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7" t="s">
        <v>85</v>
      </c>
      <c r="BK209" s="232">
        <f>ROUND(I209*H209,2)</f>
        <v>0</v>
      </c>
      <c r="BL209" s="17" t="s">
        <v>162</v>
      </c>
      <c r="BM209" s="231" t="s">
        <v>1035</v>
      </c>
    </row>
    <row r="210" s="2" customFormat="1" ht="16.5" customHeight="1">
      <c r="A210" s="38"/>
      <c r="B210" s="39"/>
      <c r="C210" s="219" t="s">
        <v>661</v>
      </c>
      <c r="D210" s="219" t="s">
        <v>158</v>
      </c>
      <c r="E210" s="220" t="s">
        <v>2238</v>
      </c>
      <c r="F210" s="221" t="s">
        <v>2239</v>
      </c>
      <c r="G210" s="222" t="s">
        <v>1752</v>
      </c>
      <c r="H210" s="223">
        <v>28</v>
      </c>
      <c r="I210" s="224"/>
      <c r="J210" s="225">
        <f>ROUND(I210*H210,2)</f>
        <v>0</v>
      </c>
      <c r="K210" s="226"/>
      <c r="L210" s="44"/>
      <c r="M210" s="227" t="s">
        <v>1</v>
      </c>
      <c r="N210" s="228" t="s">
        <v>42</v>
      </c>
      <c r="O210" s="91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1" t="s">
        <v>162</v>
      </c>
      <c r="AT210" s="231" t="s">
        <v>158</v>
      </c>
      <c r="AU210" s="231" t="s">
        <v>85</v>
      </c>
      <c r="AY210" s="17" t="s">
        <v>156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7" t="s">
        <v>85</v>
      </c>
      <c r="BK210" s="232">
        <f>ROUND(I210*H210,2)</f>
        <v>0</v>
      </c>
      <c r="BL210" s="17" t="s">
        <v>162</v>
      </c>
      <c r="BM210" s="231" t="s">
        <v>1046</v>
      </c>
    </row>
    <row r="211" s="2" customFormat="1" ht="16.5" customHeight="1">
      <c r="A211" s="38"/>
      <c r="B211" s="39"/>
      <c r="C211" s="219" t="s">
        <v>665</v>
      </c>
      <c r="D211" s="219" t="s">
        <v>158</v>
      </c>
      <c r="E211" s="220" t="s">
        <v>2240</v>
      </c>
      <c r="F211" s="221" t="s">
        <v>2241</v>
      </c>
      <c r="G211" s="222" t="s">
        <v>1752</v>
      </c>
      <c r="H211" s="223">
        <v>24</v>
      </c>
      <c r="I211" s="224"/>
      <c r="J211" s="225">
        <f>ROUND(I211*H211,2)</f>
        <v>0</v>
      </c>
      <c r="K211" s="226"/>
      <c r="L211" s="44"/>
      <c r="M211" s="227" t="s">
        <v>1</v>
      </c>
      <c r="N211" s="228" t="s">
        <v>42</v>
      </c>
      <c r="O211" s="91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162</v>
      </c>
      <c r="AT211" s="231" t="s">
        <v>158</v>
      </c>
      <c r="AU211" s="231" t="s">
        <v>85</v>
      </c>
      <c r="AY211" s="17" t="s">
        <v>156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7" t="s">
        <v>85</v>
      </c>
      <c r="BK211" s="232">
        <f>ROUND(I211*H211,2)</f>
        <v>0</v>
      </c>
      <c r="BL211" s="17" t="s">
        <v>162</v>
      </c>
      <c r="BM211" s="231" t="s">
        <v>1058</v>
      </c>
    </row>
    <row r="212" s="2" customFormat="1" ht="16.5" customHeight="1">
      <c r="A212" s="38"/>
      <c r="B212" s="39"/>
      <c r="C212" s="219" t="s">
        <v>670</v>
      </c>
      <c r="D212" s="219" t="s">
        <v>158</v>
      </c>
      <c r="E212" s="220" t="s">
        <v>2242</v>
      </c>
      <c r="F212" s="221" t="s">
        <v>2243</v>
      </c>
      <c r="G212" s="222" t="s">
        <v>1752</v>
      </c>
      <c r="H212" s="223">
        <v>24</v>
      </c>
      <c r="I212" s="224"/>
      <c r="J212" s="225">
        <f>ROUND(I212*H212,2)</f>
        <v>0</v>
      </c>
      <c r="K212" s="226"/>
      <c r="L212" s="44"/>
      <c r="M212" s="227" t="s">
        <v>1</v>
      </c>
      <c r="N212" s="228" t="s">
        <v>42</v>
      </c>
      <c r="O212" s="91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1" t="s">
        <v>162</v>
      </c>
      <c r="AT212" s="231" t="s">
        <v>158</v>
      </c>
      <c r="AU212" s="231" t="s">
        <v>85</v>
      </c>
      <c r="AY212" s="17" t="s">
        <v>156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7" t="s">
        <v>85</v>
      </c>
      <c r="BK212" s="232">
        <f>ROUND(I212*H212,2)</f>
        <v>0</v>
      </c>
      <c r="BL212" s="17" t="s">
        <v>162</v>
      </c>
      <c r="BM212" s="231" t="s">
        <v>1071</v>
      </c>
    </row>
    <row r="213" s="2" customFormat="1" ht="24.15" customHeight="1">
      <c r="A213" s="38"/>
      <c r="B213" s="39"/>
      <c r="C213" s="219" t="s">
        <v>674</v>
      </c>
      <c r="D213" s="219" t="s">
        <v>158</v>
      </c>
      <c r="E213" s="220" t="s">
        <v>2244</v>
      </c>
      <c r="F213" s="221" t="s">
        <v>2245</v>
      </c>
      <c r="G213" s="222" t="s">
        <v>485</v>
      </c>
      <c r="H213" s="223">
        <v>24</v>
      </c>
      <c r="I213" s="224"/>
      <c r="J213" s="225">
        <f>ROUND(I213*H213,2)</f>
        <v>0</v>
      </c>
      <c r="K213" s="226"/>
      <c r="L213" s="44"/>
      <c r="M213" s="227" t="s">
        <v>1</v>
      </c>
      <c r="N213" s="228" t="s">
        <v>42</v>
      </c>
      <c r="O213" s="91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1" t="s">
        <v>162</v>
      </c>
      <c r="AT213" s="231" t="s">
        <v>158</v>
      </c>
      <c r="AU213" s="231" t="s">
        <v>85</v>
      </c>
      <c r="AY213" s="17" t="s">
        <v>156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7" t="s">
        <v>85</v>
      </c>
      <c r="BK213" s="232">
        <f>ROUND(I213*H213,2)</f>
        <v>0</v>
      </c>
      <c r="BL213" s="17" t="s">
        <v>162</v>
      </c>
      <c r="BM213" s="231" t="s">
        <v>1080</v>
      </c>
    </row>
    <row r="214" s="2" customFormat="1" ht="21.75" customHeight="1">
      <c r="A214" s="38"/>
      <c r="B214" s="39"/>
      <c r="C214" s="219" t="s">
        <v>679</v>
      </c>
      <c r="D214" s="219" t="s">
        <v>158</v>
      </c>
      <c r="E214" s="220" t="s">
        <v>2246</v>
      </c>
      <c r="F214" s="221" t="s">
        <v>2247</v>
      </c>
      <c r="G214" s="222" t="s">
        <v>485</v>
      </c>
      <c r="H214" s="223">
        <v>64</v>
      </c>
      <c r="I214" s="224"/>
      <c r="J214" s="225">
        <f>ROUND(I214*H214,2)</f>
        <v>0</v>
      </c>
      <c r="K214" s="226"/>
      <c r="L214" s="44"/>
      <c r="M214" s="227" t="s">
        <v>1</v>
      </c>
      <c r="N214" s="228" t="s">
        <v>42</v>
      </c>
      <c r="O214" s="91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1" t="s">
        <v>162</v>
      </c>
      <c r="AT214" s="231" t="s">
        <v>158</v>
      </c>
      <c r="AU214" s="231" t="s">
        <v>85</v>
      </c>
      <c r="AY214" s="17" t="s">
        <v>156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7" t="s">
        <v>85</v>
      </c>
      <c r="BK214" s="232">
        <f>ROUND(I214*H214,2)</f>
        <v>0</v>
      </c>
      <c r="BL214" s="17" t="s">
        <v>162</v>
      </c>
      <c r="BM214" s="231" t="s">
        <v>1094</v>
      </c>
    </row>
    <row r="215" s="2" customFormat="1" ht="16.5" customHeight="1">
      <c r="A215" s="38"/>
      <c r="B215" s="39"/>
      <c r="C215" s="219" t="s">
        <v>684</v>
      </c>
      <c r="D215" s="219" t="s">
        <v>158</v>
      </c>
      <c r="E215" s="220" t="s">
        <v>2248</v>
      </c>
      <c r="F215" s="221" t="s">
        <v>2249</v>
      </c>
      <c r="G215" s="222" t="s">
        <v>485</v>
      </c>
      <c r="H215" s="223">
        <v>20</v>
      </c>
      <c r="I215" s="224"/>
      <c r="J215" s="225">
        <f>ROUND(I215*H215,2)</f>
        <v>0</v>
      </c>
      <c r="K215" s="226"/>
      <c r="L215" s="44"/>
      <c r="M215" s="227" t="s">
        <v>1</v>
      </c>
      <c r="N215" s="228" t="s">
        <v>42</v>
      </c>
      <c r="O215" s="91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1" t="s">
        <v>162</v>
      </c>
      <c r="AT215" s="231" t="s">
        <v>158</v>
      </c>
      <c r="AU215" s="231" t="s">
        <v>85</v>
      </c>
      <c r="AY215" s="17" t="s">
        <v>156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7" t="s">
        <v>85</v>
      </c>
      <c r="BK215" s="232">
        <f>ROUND(I215*H215,2)</f>
        <v>0</v>
      </c>
      <c r="BL215" s="17" t="s">
        <v>162</v>
      </c>
      <c r="BM215" s="231" t="s">
        <v>1118</v>
      </c>
    </row>
    <row r="216" s="2" customFormat="1" ht="16.5" customHeight="1">
      <c r="A216" s="38"/>
      <c r="B216" s="39"/>
      <c r="C216" s="219" t="s">
        <v>690</v>
      </c>
      <c r="D216" s="219" t="s">
        <v>158</v>
      </c>
      <c r="E216" s="220" t="s">
        <v>2250</v>
      </c>
      <c r="F216" s="221" t="s">
        <v>2251</v>
      </c>
      <c r="G216" s="222" t="s">
        <v>1752</v>
      </c>
      <c r="H216" s="223">
        <v>90</v>
      </c>
      <c r="I216" s="224"/>
      <c r="J216" s="225">
        <f>ROUND(I216*H216,2)</f>
        <v>0</v>
      </c>
      <c r="K216" s="226"/>
      <c r="L216" s="44"/>
      <c r="M216" s="227" t="s">
        <v>1</v>
      </c>
      <c r="N216" s="228" t="s">
        <v>42</v>
      </c>
      <c r="O216" s="91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162</v>
      </c>
      <c r="AT216" s="231" t="s">
        <v>158</v>
      </c>
      <c r="AU216" s="231" t="s">
        <v>85</v>
      </c>
      <c r="AY216" s="17" t="s">
        <v>156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7" t="s">
        <v>85</v>
      </c>
      <c r="BK216" s="232">
        <f>ROUND(I216*H216,2)</f>
        <v>0</v>
      </c>
      <c r="BL216" s="17" t="s">
        <v>162</v>
      </c>
      <c r="BM216" s="231" t="s">
        <v>1129</v>
      </c>
    </row>
    <row r="217" s="2" customFormat="1" ht="16.5" customHeight="1">
      <c r="A217" s="38"/>
      <c r="B217" s="39"/>
      <c r="C217" s="219" t="s">
        <v>695</v>
      </c>
      <c r="D217" s="219" t="s">
        <v>158</v>
      </c>
      <c r="E217" s="220" t="s">
        <v>2252</v>
      </c>
      <c r="F217" s="221" t="s">
        <v>2253</v>
      </c>
      <c r="G217" s="222" t="s">
        <v>1752</v>
      </c>
      <c r="H217" s="223">
        <v>40</v>
      </c>
      <c r="I217" s="224"/>
      <c r="J217" s="225">
        <f>ROUND(I217*H217,2)</f>
        <v>0</v>
      </c>
      <c r="K217" s="226"/>
      <c r="L217" s="44"/>
      <c r="M217" s="227" t="s">
        <v>1</v>
      </c>
      <c r="N217" s="228" t="s">
        <v>42</v>
      </c>
      <c r="O217" s="91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1" t="s">
        <v>162</v>
      </c>
      <c r="AT217" s="231" t="s">
        <v>158</v>
      </c>
      <c r="AU217" s="231" t="s">
        <v>85</v>
      </c>
      <c r="AY217" s="17" t="s">
        <v>156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7" t="s">
        <v>85</v>
      </c>
      <c r="BK217" s="232">
        <f>ROUND(I217*H217,2)</f>
        <v>0</v>
      </c>
      <c r="BL217" s="17" t="s">
        <v>162</v>
      </c>
      <c r="BM217" s="231" t="s">
        <v>1140</v>
      </c>
    </row>
    <row r="218" s="2" customFormat="1" ht="16.5" customHeight="1">
      <c r="A218" s="38"/>
      <c r="B218" s="39"/>
      <c r="C218" s="219" t="s">
        <v>699</v>
      </c>
      <c r="D218" s="219" t="s">
        <v>158</v>
      </c>
      <c r="E218" s="220" t="s">
        <v>2254</v>
      </c>
      <c r="F218" s="221" t="s">
        <v>2239</v>
      </c>
      <c r="G218" s="222" t="s">
        <v>1752</v>
      </c>
      <c r="H218" s="223">
        <v>31</v>
      </c>
      <c r="I218" s="224"/>
      <c r="J218" s="225">
        <f>ROUND(I218*H218,2)</f>
        <v>0</v>
      </c>
      <c r="K218" s="226"/>
      <c r="L218" s="44"/>
      <c r="M218" s="227" t="s">
        <v>1</v>
      </c>
      <c r="N218" s="228" t="s">
        <v>42</v>
      </c>
      <c r="O218" s="91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162</v>
      </c>
      <c r="AT218" s="231" t="s">
        <v>158</v>
      </c>
      <c r="AU218" s="231" t="s">
        <v>85</v>
      </c>
      <c r="AY218" s="17" t="s">
        <v>156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85</v>
      </c>
      <c r="BK218" s="232">
        <f>ROUND(I218*H218,2)</f>
        <v>0</v>
      </c>
      <c r="BL218" s="17" t="s">
        <v>162</v>
      </c>
      <c r="BM218" s="231" t="s">
        <v>1151</v>
      </c>
    </row>
    <row r="219" s="2" customFormat="1" ht="16.5" customHeight="1">
      <c r="A219" s="38"/>
      <c r="B219" s="39"/>
      <c r="C219" s="219" t="s">
        <v>704</v>
      </c>
      <c r="D219" s="219" t="s">
        <v>158</v>
      </c>
      <c r="E219" s="220" t="s">
        <v>2255</v>
      </c>
      <c r="F219" s="221" t="s">
        <v>2256</v>
      </c>
      <c r="G219" s="222" t="s">
        <v>1752</v>
      </c>
      <c r="H219" s="223">
        <v>12</v>
      </c>
      <c r="I219" s="224"/>
      <c r="J219" s="225">
        <f>ROUND(I219*H219,2)</f>
        <v>0</v>
      </c>
      <c r="K219" s="226"/>
      <c r="L219" s="44"/>
      <c r="M219" s="227" t="s">
        <v>1</v>
      </c>
      <c r="N219" s="228" t="s">
        <v>42</v>
      </c>
      <c r="O219" s="91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1" t="s">
        <v>162</v>
      </c>
      <c r="AT219" s="231" t="s">
        <v>158</v>
      </c>
      <c r="AU219" s="231" t="s">
        <v>85</v>
      </c>
      <c r="AY219" s="17" t="s">
        <v>156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7" t="s">
        <v>85</v>
      </c>
      <c r="BK219" s="232">
        <f>ROUND(I219*H219,2)</f>
        <v>0</v>
      </c>
      <c r="BL219" s="17" t="s">
        <v>162</v>
      </c>
      <c r="BM219" s="231" t="s">
        <v>1160</v>
      </c>
    </row>
    <row r="220" s="2" customFormat="1" ht="16.5" customHeight="1">
      <c r="A220" s="38"/>
      <c r="B220" s="39"/>
      <c r="C220" s="219" t="s">
        <v>708</v>
      </c>
      <c r="D220" s="219" t="s">
        <v>158</v>
      </c>
      <c r="E220" s="220" t="s">
        <v>2257</v>
      </c>
      <c r="F220" s="221" t="s">
        <v>2258</v>
      </c>
      <c r="G220" s="222" t="s">
        <v>1752</v>
      </c>
      <c r="H220" s="223">
        <v>2</v>
      </c>
      <c r="I220" s="224"/>
      <c r="J220" s="225">
        <f>ROUND(I220*H220,2)</f>
        <v>0</v>
      </c>
      <c r="K220" s="226"/>
      <c r="L220" s="44"/>
      <c r="M220" s="227" t="s">
        <v>1</v>
      </c>
      <c r="N220" s="228" t="s">
        <v>42</v>
      </c>
      <c r="O220" s="91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1" t="s">
        <v>162</v>
      </c>
      <c r="AT220" s="231" t="s">
        <v>158</v>
      </c>
      <c r="AU220" s="231" t="s">
        <v>85</v>
      </c>
      <c r="AY220" s="17" t="s">
        <v>156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7" t="s">
        <v>85</v>
      </c>
      <c r="BK220" s="232">
        <f>ROUND(I220*H220,2)</f>
        <v>0</v>
      </c>
      <c r="BL220" s="17" t="s">
        <v>162</v>
      </c>
      <c r="BM220" s="231" t="s">
        <v>1171</v>
      </c>
    </row>
    <row r="221" s="2" customFormat="1" ht="16.5" customHeight="1">
      <c r="A221" s="38"/>
      <c r="B221" s="39"/>
      <c r="C221" s="219" t="s">
        <v>712</v>
      </c>
      <c r="D221" s="219" t="s">
        <v>158</v>
      </c>
      <c r="E221" s="220" t="s">
        <v>2259</v>
      </c>
      <c r="F221" s="221" t="s">
        <v>2260</v>
      </c>
      <c r="G221" s="222" t="s">
        <v>1752</v>
      </c>
      <c r="H221" s="223">
        <v>1</v>
      </c>
      <c r="I221" s="224"/>
      <c r="J221" s="225">
        <f>ROUND(I221*H221,2)</f>
        <v>0</v>
      </c>
      <c r="K221" s="226"/>
      <c r="L221" s="44"/>
      <c r="M221" s="227" t="s">
        <v>1</v>
      </c>
      <c r="N221" s="228" t="s">
        <v>42</v>
      </c>
      <c r="O221" s="91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1" t="s">
        <v>162</v>
      </c>
      <c r="AT221" s="231" t="s">
        <v>158</v>
      </c>
      <c r="AU221" s="231" t="s">
        <v>85</v>
      </c>
      <c r="AY221" s="17" t="s">
        <v>156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7" t="s">
        <v>85</v>
      </c>
      <c r="BK221" s="232">
        <f>ROUND(I221*H221,2)</f>
        <v>0</v>
      </c>
      <c r="BL221" s="17" t="s">
        <v>162</v>
      </c>
      <c r="BM221" s="231" t="s">
        <v>1184</v>
      </c>
    </row>
    <row r="222" s="2" customFormat="1" ht="16.5" customHeight="1">
      <c r="A222" s="38"/>
      <c r="B222" s="39"/>
      <c r="C222" s="219" t="s">
        <v>716</v>
      </c>
      <c r="D222" s="219" t="s">
        <v>158</v>
      </c>
      <c r="E222" s="220" t="s">
        <v>2261</v>
      </c>
      <c r="F222" s="221" t="s">
        <v>2262</v>
      </c>
      <c r="G222" s="222" t="s">
        <v>1752</v>
      </c>
      <c r="H222" s="223">
        <v>1</v>
      </c>
      <c r="I222" s="224"/>
      <c r="J222" s="225">
        <f>ROUND(I222*H222,2)</f>
        <v>0</v>
      </c>
      <c r="K222" s="226"/>
      <c r="L222" s="44"/>
      <c r="M222" s="227" t="s">
        <v>1</v>
      </c>
      <c r="N222" s="228" t="s">
        <v>42</v>
      </c>
      <c r="O222" s="91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1" t="s">
        <v>162</v>
      </c>
      <c r="AT222" s="231" t="s">
        <v>158</v>
      </c>
      <c r="AU222" s="231" t="s">
        <v>85</v>
      </c>
      <c r="AY222" s="17" t="s">
        <v>156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7" t="s">
        <v>85</v>
      </c>
      <c r="BK222" s="232">
        <f>ROUND(I222*H222,2)</f>
        <v>0</v>
      </c>
      <c r="BL222" s="17" t="s">
        <v>162</v>
      </c>
      <c r="BM222" s="231" t="s">
        <v>1192</v>
      </c>
    </row>
    <row r="223" s="2" customFormat="1" ht="16.5" customHeight="1">
      <c r="A223" s="38"/>
      <c r="B223" s="39"/>
      <c r="C223" s="219" t="s">
        <v>720</v>
      </c>
      <c r="D223" s="219" t="s">
        <v>158</v>
      </c>
      <c r="E223" s="220" t="s">
        <v>530</v>
      </c>
      <c r="F223" s="221" t="s">
        <v>2054</v>
      </c>
      <c r="G223" s="222" t="s">
        <v>485</v>
      </c>
      <c r="H223" s="223">
        <v>40</v>
      </c>
      <c r="I223" s="224"/>
      <c r="J223" s="225">
        <f>ROUND(I223*H223,2)</f>
        <v>0</v>
      </c>
      <c r="K223" s="226"/>
      <c r="L223" s="44"/>
      <c r="M223" s="227" t="s">
        <v>1</v>
      </c>
      <c r="N223" s="228" t="s">
        <v>42</v>
      </c>
      <c r="O223" s="91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162</v>
      </c>
      <c r="AT223" s="231" t="s">
        <v>158</v>
      </c>
      <c r="AU223" s="231" t="s">
        <v>85</v>
      </c>
      <c r="AY223" s="17" t="s">
        <v>156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7" t="s">
        <v>85</v>
      </c>
      <c r="BK223" s="232">
        <f>ROUND(I223*H223,2)</f>
        <v>0</v>
      </c>
      <c r="BL223" s="17" t="s">
        <v>162</v>
      </c>
      <c r="BM223" s="231" t="s">
        <v>1201</v>
      </c>
    </row>
    <row r="224" s="2" customFormat="1" ht="16.5" customHeight="1">
      <c r="A224" s="38"/>
      <c r="B224" s="39"/>
      <c r="C224" s="219" t="s">
        <v>724</v>
      </c>
      <c r="D224" s="219" t="s">
        <v>158</v>
      </c>
      <c r="E224" s="220" t="s">
        <v>2263</v>
      </c>
      <c r="F224" s="221" t="s">
        <v>2264</v>
      </c>
      <c r="G224" s="222" t="s">
        <v>1752</v>
      </c>
      <c r="H224" s="223">
        <v>294</v>
      </c>
      <c r="I224" s="224"/>
      <c r="J224" s="225">
        <f>ROUND(I224*H224,2)</f>
        <v>0</v>
      </c>
      <c r="K224" s="226"/>
      <c r="L224" s="44"/>
      <c r="M224" s="227" t="s">
        <v>1</v>
      </c>
      <c r="N224" s="228" t="s">
        <v>42</v>
      </c>
      <c r="O224" s="91"/>
      <c r="P224" s="229">
        <f>O224*H224</f>
        <v>0</v>
      </c>
      <c r="Q224" s="229">
        <v>0</v>
      </c>
      <c r="R224" s="229">
        <f>Q224*H224</f>
        <v>0</v>
      </c>
      <c r="S224" s="229">
        <v>0</v>
      </c>
      <c r="T224" s="230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31" t="s">
        <v>162</v>
      </c>
      <c r="AT224" s="231" t="s">
        <v>158</v>
      </c>
      <c r="AU224" s="231" t="s">
        <v>85</v>
      </c>
      <c r="AY224" s="17" t="s">
        <v>156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7" t="s">
        <v>85</v>
      </c>
      <c r="BK224" s="232">
        <f>ROUND(I224*H224,2)</f>
        <v>0</v>
      </c>
      <c r="BL224" s="17" t="s">
        <v>162</v>
      </c>
      <c r="BM224" s="231" t="s">
        <v>1209</v>
      </c>
    </row>
    <row r="225" s="2" customFormat="1" ht="16.5" customHeight="1">
      <c r="A225" s="38"/>
      <c r="B225" s="39"/>
      <c r="C225" s="219" t="s">
        <v>729</v>
      </c>
      <c r="D225" s="219" t="s">
        <v>158</v>
      </c>
      <c r="E225" s="220" t="s">
        <v>2265</v>
      </c>
      <c r="F225" s="221" t="s">
        <v>2266</v>
      </c>
      <c r="G225" s="222" t="s">
        <v>1752</v>
      </c>
      <c r="H225" s="223">
        <v>30</v>
      </c>
      <c r="I225" s="224"/>
      <c r="J225" s="225">
        <f>ROUND(I225*H225,2)</f>
        <v>0</v>
      </c>
      <c r="K225" s="226"/>
      <c r="L225" s="44"/>
      <c r="M225" s="227" t="s">
        <v>1</v>
      </c>
      <c r="N225" s="228" t="s">
        <v>42</v>
      </c>
      <c r="O225" s="91"/>
      <c r="P225" s="229">
        <f>O225*H225</f>
        <v>0</v>
      </c>
      <c r="Q225" s="229">
        <v>0</v>
      </c>
      <c r="R225" s="229">
        <f>Q225*H225</f>
        <v>0</v>
      </c>
      <c r="S225" s="229">
        <v>0</v>
      </c>
      <c r="T225" s="230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1" t="s">
        <v>162</v>
      </c>
      <c r="AT225" s="231" t="s">
        <v>158</v>
      </c>
      <c r="AU225" s="231" t="s">
        <v>85</v>
      </c>
      <c r="AY225" s="17" t="s">
        <v>156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7" t="s">
        <v>85</v>
      </c>
      <c r="BK225" s="232">
        <f>ROUND(I225*H225,2)</f>
        <v>0</v>
      </c>
      <c r="BL225" s="17" t="s">
        <v>162</v>
      </c>
      <c r="BM225" s="231" t="s">
        <v>1216</v>
      </c>
    </row>
    <row r="226" s="2" customFormat="1" ht="16.5" customHeight="1">
      <c r="A226" s="38"/>
      <c r="B226" s="39"/>
      <c r="C226" s="219" t="s">
        <v>735</v>
      </c>
      <c r="D226" s="219" t="s">
        <v>158</v>
      </c>
      <c r="E226" s="220" t="s">
        <v>2267</v>
      </c>
      <c r="F226" s="221" t="s">
        <v>2268</v>
      </c>
      <c r="G226" s="222" t="s">
        <v>1752</v>
      </c>
      <c r="H226" s="223">
        <v>8</v>
      </c>
      <c r="I226" s="224"/>
      <c r="J226" s="225">
        <f>ROUND(I226*H226,2)</f>
        <v>0</v>
      </c>
      <c r="K226" s="226"/>
      <c r="L226" s="44"/>
      <c r="M226" s="227" t="s">
        <v>1</v>
      </c>
      <c r="N226" s="228" t="s">
        <v>42</v>
      </c>
      <c r="O226" s="91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1" t="s">
        <v>162</v>
      </c>
      <c r="AT226" s="231" t="s">
        <v>158</v>
      </c>
      <c r="AU226" s="231" t="s">
        <v>85</v>
      </c>
      <c r="AY226" s="17" t="s">
        <v>156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7" t="s">
        <v>85</v>
      </c>
      <c r="BK226" s="232">
        <f>ROUND(I226*H226,2)</f>
        <v>0</v>
      </c>
      <c r="BL226" s="17" t="s">
        <v>162</v>
      </c>
      <c r="BM226" s="231" t="s">
        <v>1223</v>
      </c>
    </row>
    <row r="227" s="2" customFormat="1" ht="16.5" customHeight="1">
      <c r="A227" s="38"/>
      <c r="B227" s="39"/>
      <c r="C227" s="219" t="s">
        <v>740</v>
      </c>
      <c r="D227" s="219" t="s">
        <v>158</v>
      </c>
      <c r="E227" s="220" t="s">
        <v>2269</v>
      </c>
      <c r="F227" s="221" t="s">
        <v>2270</v>
      </c>
      <c r="G227" s="222" t="s">
        <v>485</v>
      </c>
      <c r="H227" s="223">
        <v>500</v>
      </c>
      <c r="I227" s="224"/>
      <c r="J227" s="225">
        <f>ROUND(I227*H227,2)</f>
        <v>0</v>
      </c>
      <c r="K227" s="226"/>
      <c r="L227" s="44"/>
      <c r="M227" s="227" t="s">
        <v>1</v>
      </c>
      <c r="N227" s="228" t="s">
        <v>42</v>
      </c>
      <c r="O227" s="91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1" t="s">
        <v>162</v>
      </c>
      <c r="AT227" s="231" t="s">
        <v>158</v>
      </c>
      <c r="AU227" s="231" t="s">
        <v>85</v>
      </c>
      <c r="AY227" s="17" t="s">
        <v>156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7" t="s">
        <v>85</v>
      </c>
      <c r="BK227" s="232">
        <f>ROUND(I227*H227,2)</f>
        <v>0</v>
      </c>
      <c r="BL227" s="17" t="s">
        <v>162</v>
      </c>
      <c r="BM227" s="231" t="s">
        <v>1230</v>
      </c>
    </row>
    <row r="228" s="2" customFormat="1" ht="16.5" customHeight="1">
      <c r="A228" s="38"/>
      <c r="B228" s="39"/>
      <c r="C228" s="219" t="s">
        <v>744</v>
      </c>
      <c r="D228" s="219" t="s">
        <v>158</v>
      </c>
      <c r="E228" s="220" t="s">
        <v>2271</v>
      </c>
      <c r="F228" s="221" t="s">
        <v>2272</v>
      </c>
      <c r="G228" s="222" t="s">
        <v>485</v>
      </c>
      <c r="H228" s="223">
        <v>500</v>
      </c>
      <c r="I228" s="224"/>
      <c r="J228" s="225">
        <f>ROUND(I228*H228,2)</f>
        <v>0</v>
      </c>
      <c r="K228" s="226"/>
      <c r="L228" s="44"/>
      <c r="M228" s="227" t="s">
        <v>1</v>
      </c>
      <c r="N228" s="228" t="s">
        <v>42</v>
      </c>
      <c r="O228" s="91"/>
      <c r="P228" s="229">
        <f>O228*H228</f>
        <v>0</v>
      </c>
      <c r="Q228" s="229">
        <v>0</v>
      </c>
      <c r="R228" s="229">
        <f>Q228*H228</f>
        <v>0</v>
      </c>
      <c r="S228" s="229">
        <v>0</v>
      </c>
      <c r="T228" s="230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1" t="s">
        <v>162</v>
      </c>
      <c r="AT228" s="231" t="s">
        <v>158</v>
      </c>
      <c r="AU228" s="231" t="s">
        <v>85</v>
      </c>
      <c r="AY228" s="17" t="s">
        <v>156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7" t="s">
        <v>85</v>
      </c>
      <c r="BK228" s="232">
        <f>ROUND(I228*H228,2)</f>
        <v>0</v>
      </c>
      <c r="BL228" s="17" t="s">
        <v>162</v>
      </c>
      <c r="BM228" s="231" t="s">
        <v>1238</v>
      </c>
    </row>
    <row r="229" s="2" customFormat="1" ht="16.5" customHeight="1">
      <c r="A229" s="38"/>
      <c r="B229" s="39"/>
      <c r="C229" s="219" t="s">
        <v>748</v>
      </c>
      <c r="D229" s="219" t="s">
        <v>158</v>
      </c>
      <c r="E229" s="220" t="s">
        <v>2273</v>
      </c>
      <c r="F229" s="221" t="s">
        <v>2274</v>
      </c>
      <c r="G229" s="222" t="s">
        <v>485</v>
      </c>
      <c r="H229" s="223">
        <v>500</v>
      </c>
      <c r="I229" s="224"/>
      <c r="J229" s="225">
        <f>ROUND(I229*H229,2)</f>
        <v>0</v>
      </c>
      <c r="K229" s="226"/>
      <c r="L229" s="44"/>
      <c r="M229" s="227" t="s">
        <v>1</v>
      </c>
      <c r="N229" s="228" t="s">
        <v>42</v>
      </c>
      <c r="O229" s="91"/>
      <c r="P229" s="229">
        <f>O229*H229</f>
        <v>0</v>
      </c>
      <c r="Q229" s="229">
        <v>0</v>
      </c>
      <c r="R229" s="229">
        <f>Q229*H229</f>
        <v>0</v>
      </c>
      <c r="S229" s="229">
        <v>0</v>
      </c>
      <c r="T229" s="23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1" t="s">
        <v>162</v>
      </c>
      <c r="AT229" s="231" t="s">
        <v>158</v>
      </c>
      <c r="AU229" s="231" t="s">
        <v>85</v>
      </c>
      <c r="AY229" s="17" t="s">
        <v>156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7" t="s">
        <v>85</v>
      </c>
      <c r="BK229" s="232">
        <f>ROUND(I229*H229,2)</f>
        <v>0</v>
      </c>
      <c r="BL229" s="17" t="s">
        <v>162</v>
      </c>
      <c r="BM229" s="231" t="s">
        <v>1248</v>
      </c>
    </row>
    <row r="230" s="2" customFormat="1" ht="16.5" customHeight="1">
      <c r="A230" s="38"/>
      <c r="B230" s="39"/>
      <c r="C230" s="219" t="s">
        <v>752</v>
      </c>
      <c r="D230" s="219" t="s">
        <v>158</v>
      </c>
      <c r="E230" s="220" t="s">
        <v>2275</v>
      </c>
      <c r="F230" s="221" t="s">
        <v>2053</v>
      </c>
      <c r="G230" s="222" t="s">
        <v>485</v>
      </c>
      <c r="H230" s="223">
        <v>130</v>
      </c>
      <c r="I230" s="224"/>
      <c r="J230" s="225">
        <f>ROUND(I230*H230,2)</f>
        <v>0</v>
      </c>
      <c r="K230" s="226"/>
      <c r="L230" s="44"/>
      <c r="M230" s="227" t="s">
        <v>1</v>
      </c>
      <c r="N230" s="228" t="s">
        <v>42</v>
      </c>
      <c r="O230" s="91"/>
      <c r="P230" s="229">
        <f>O230*H230</f>
        <v>0</v>
      </c>
      <c r="Q230" s="229">
        <v>0</v>
      </c>
      <c r="R230" s="229">
        <f>Q230*H230</f>
        <v>0</v>
      </c>
      <c r="S230" s="229">
        <v>0</v>
      </c>
      <c r="T230" s="230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1" t="s">
        <v>162</v>
      </c>
      <c r="AT230" s="231" t="s">
        <v>158</v>
      </c>
      <c r="AU230" s="231" t="s">
        <v>85</v>
      </c>
      <c r="AY230" s="17" t="s">
        <v>156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7" t="s">
        <v>85</v>
      </c>
      <c r="BK230" s="232">
        <f>ROUND(I230*H230,2)</f>
        <v>0</v>
      </c>
      <c r="BL230" s="17" t="s">
        <v>162</v>
      </c>
      <c r="BM230" s="231" t="s">
        <v>1255</v>
      </c>
    </row>
    <row r="231" s="2" customFormat="1" ht="16.5" customHeight="1">
      <c r="A231" s="38"/>
      <c r="B231" s="39"/>
      <c r="C231" s="219" t="s">
        <v>756</v>
      </c>
      <c r="D231" s="219" t="s">
        <v>158</v>
      </c>
      <c r="E231" s="220" t="s">
        <v>2276</v>
      </c>
      <c r="F231" s="221" t="s">
        <v>2277</v>
      </c>
      <c r="G231" s="222" t="s">
        <v>485</v>
      </c>
      <c r="H231" s="223">
        <v>50</v>
      </c>
      <c r="I231" s="224"/>
      <c r="J231" s="225">
        <f>ROUND(I231*H231,2)</f>
        <v>0</v>
      </c>
      <c r="K231" s="226"/>
      <c r="L231" s="44"/>
      <c r="M231" s="227" t="s">
        <v>1</v>
      </c>
      <c r="N231" s="228" t="s">
        <v>42</v>
      </c>
      <c r="O231" s="91"/>
      <c r="P231" s="229">
        <f>O231*H231</f>
        <v>0</v>
      </c>
      <c r="Q231" s="229">
        <v>0</v>
      </c>
      <c r="R231" s="229">
        <f>Q231*H231</f>
        <v>0</v>
      </c>
      <c r="S231" s="229">
        <v>0</v>
      </c>
      <c r="T231" s="230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1" t="s">
        <v>162</v>
      </c>
      <c r="AT231" s="231" t="s">
        <v>158</v>
      </c>
      <c r="AU231" s="231" t="s">
        <v>85</v>
      </c>
      <c r="AY231" s="17" t="s">
        <v>156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7" t="s">
        <v>85</v>
      </c>
      <c r="BK231" s="232">
        <f>ROUND(I231*H231,2)</f>
        <v>0</v>
      </c>
      <c r="BL231" s="17" t="s">
        <v>162</v>
      </c>
      <c r="BM231" s="231" t="s">
        <v>1261</v>
      </c>
    </row>
    <row r="232" s="2" customFormat="1" ht="16.5" customHeight="1">
      <c r="A232" s="38"/>
      <c r="B232" s="39"/>
      <c r="C232" s="219" t="s">
        <v>760</v>
      </c>
      <c r="D232" s="219" t="s">
        <v>158</v>
      </c>
      <c r="E232" s="220" t="s">
        <v>2278</v>
      </c>
      <c r="F232" s="221" t="s">
        <v>2279</v>
      </c>
      <c r="G232" s="222" t="s">
        <v>485</v>
      </c>
      <c r="H232" s="223">
        <v>15</v>
      </c>
      <c r="I232" s="224"/>
      <c r="J232" s="225">
        <f>ROUND(I232*H232,2)</f>
        <v>0</v>
      </c>
      <c r="K232" s="226"/>
      <c r="L232" s="44"/>
      <c r="M232" s="227" t="s">
        <v>1</v>
      </c>
      <c r="N232" s="228" t="s">
        <v>42</v>
      </c>
      <c r="O232" s="91"/>
      <c r="P232" s="229">
        <f>O232*H232</f>
        <v>0</v>
      </c>
      <c r="Q232" s="229">
        <v>0</v>
      </c>
      <c r="R232" s="229">
        <f>Q232*H232</f>
        <v>0</v>
      </c>
      <c r="S232" s="229">
        <v>0</v>
      </c>
      <c r="T232" s="230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1" t="s">
        <v>162</v>
      </c>
      <c r="AT232" s="231" t="s">
        <v>158</v>
      </c>
      <c r="AU232" s="231" t="s">
        <v>85</v>
      </c>
      <c r="AY232" s="17" t="s">
        <v>156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7" t="s">
        <v>85</v>
      </c>
      <c r="BK232" s="232">
        <f>ROUND(I232*H232,2)</f>
        <v>0</v>
      </c>
      <c r="BL232" s="17" t="s">
        <v>162</v>
      </c>
      <c r="BM232" s="231" t="s">
        <v>1267</v>
      </c>
    </row>
    <row r="233" s="2" customFormat="1" ht="16.5" customHeight="1">
      <c r="A233" s="38"/>
      <c r="B233" s="39"/>
      <c r="C233" s="219" t="s">
        <v>764</v>
      </c>
      <c r="D233" s="219" t="s">
        <v>158</v>
      </c>
      <c r="E233" s="220" t="s">
        <v>2280</v>
      </c>
      <c r="F233" s="221" t="s">
        <v>2281</v>
      </c>
      <c r="G233" s="222" t="s">
        <v>485</v>
      </c>
      <c r="H233" s="223">
        <v>650</v>
      </c>
      <c r="I233" s="224"/>
      <c r="J233" s="225">
        <f>ROUND(I233*H233,2)</f>
        <v>0</v>
      </c>
      <c r="K233" s="226"/>
      <c r="L233" s="44"/>
      <c r="M233" s="227" t="s">
        <v>1</v>
      </c>
      <c r="N233" s="228" t="s">
        <v>42</v>
      </c>
      <c r="O233" s="91"/>
      <c r="P233" s="229">
        <f>O233*H233</f>
        <v>0</v>
      </c>
      <c r="Q233" s="229">
        <v>0</v>
      </c>
      <c r="R233" s="229">
        <f>Q233*H233</f>
        <v>0</v>
      </c>
      <c r="S233" s="229">
        <v>0</v>
      </c>
      <c r="T233" s="230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1" t="s">
        <v>162</v>
      </c>
      <c r="AT233" s="231" t="s">
        <v>158</v>
      </c>
      <c r="AU233" s="231" t="s">
        <v>85</v>
      </c>
      <c r="AY233" s="17" t="s">
        <v>156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7" t="s">
        <v>85</v>
      </c>
      <c r="BK233" s="232">
        <f>ROUND(I233*H233,2)</f>
        <v>0</v>
      </c>
      <c r="BL233" s="17" t="s">
        <v>162</v>
      </c>
      <c r="BM233" s="231" t="s">
        <v>1274</v>
      </c>
    </row>
    <row r="234" s="2" customFormat="1" ht="16.5" customHeight="1">
      <c r="A234" s="38"/>
      <c r="B234" s="39"/>
      <c r="C234" s="219" t="s">
        <v>768</v>
      </c>
      <c r="D234" s="219" t="s">
        <v>158</v>
      </c>
      <c r="E234" s="220" t="s">
        <v>2282</v>
      </c>
      <c r="F234" s="221" t="s">
        <v>2283</v>
      </c>
      <c r="G234" s="222" t="s">
        <v>485</v>
      </c>
      <c r="H234" s="223">
        <v>220</v>
      </c>
      <c r="I234" s="224"/>
      <c r="J234" s="225">
        <f>ROUND(I234*H234,2)</f>
        <v>0</v>
      </c>
      <c r="K234" s="226"/>
      <c r="L234" s="44"/>
      <c r="M234" s="227" t="s">
        <v>1</v>
      </c>
      <c r="N234" s="228" t="s">
        <v>42</v>
      </c>
      <c r="O234" s="91"/>
      <c r="P234" s="229">
        <f>O234*H234</f>
        <v>0</v>
      </c>
      <c r="Q234" s="229">
        <v>0</v>
      </c>
      <c r="R234" s="229">
        <f>Q234*H234</f>
        <v>0</v>
      </c>
      <c r="S234" s="229">
        <v>0</v>
      </c>
      <c r="T234" s="230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1" t="s">
        <v>162</v>
      </c>
      <c r="AT234" s="231" t="s">
        <v>158</v>
      </c>
      <c r="AU234" s="231" t="s">
        <v>85</v>
      </c>
      <c r="AY234" s="17" t="s">
        <v>156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7" t="s">
        <v>85</v>
      </c>
      <c r="BK234" s="232">
        <f>ROUND(I234*H234,2)</f>
        <v>0</v>
      </c>
      <c r="BL234" s="17" t="s">
        <v>162</v>
      </c>
      <c r="BM234" s="231" t="s">
        <v>1282</v>
      </c>
    </row>
    <row r="235" s="2" customFormat="1" ht="16.5" customHeight="1">
      <c r="A235" s="38"/>
      <c r="B235" s="39"/>
      <c r="C235" s="219" t="s">
        <v>772</v>
      </c>
      <c r="D235" s="219" t="s">
        <v>158</v>
      </c>
      <c r="E235" s="220" t="s">
        <v>2284</v>
      </c>
      <c r="F235" s="221" t="s">
        <v>2285</v>
      </c>
      <c r="G235" s="222" t="s">
        <v>485</v>
      </c>
      <c r="H235" s="223">
        <v>70</v>
      </c>
      <c r="I235" s="224"/>
      <c r="J235" s="225">
        <f>ROUND(I235*H235,2)</f>
        <v>0</v>
      </c>
      <c r="K235" s="226"/>
      <c r="L235" s="44"/>
      <c r="M235" s="227" t="s">
        <v>1</v>
      </c>
      <c r="N235" s="228" t="s">
        <v>42</v>
      </c>
      <c r="O235" s="91"/>
      <c r="P235" s="229">
        <f>O235*H235</f>
        <v>0</v>
      </c>
      <c r="Q235" s="229">
        <v>0</v>
      </c>
      <c r="R235" s="229">
        <f>Q235*H235</f>
        <v>0</v>
      </c>
      <c r="S235" s="229">
        <v>0</v>
      </c>
      <c r="T235" s="230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1" t="s">
        <v>162</v>
      </c>
      <c r="AT235" s="231" t="s">
        <v>158</v>
      </c>
      <c r="AU235" s="231" t="s">
        <v>85</v>
      </c>
      <c r="AY235" s="17" t="s">
        <v>156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7" t="s">
        <v>85</v>
      </c>
      <c r="BK235" s="232">
        <f>ROUND(I235*H235,2)</f>
        <v>0</v>
      </c>
      <c r="BL235" s="17" t="s">
        <v>162</v>
      </c>
      <c r="BM235" s="231" t="s">
        <v>1290</v>
      </c>
    </row>
    <row r="236" s="2" customFormat="1" ht="16.5" customHeight="1">
      <c r="A236" s="38"/>
      <c r="B236" s="39"/>
      <c r="C236" s="219" t="s">
        <v>776</v>
      </c>
      <c r="D236" s="219" t="s">
        <v>158</v>
      </c>
      <c r="E236" s="220" t="s">
        <v>2286</v>
      </c>
      <c r="F236" s="221" t="s">
        <v>2287</v>
      </c>
      <c r="G236" s="222" t="s">
        <v>485</v>
      </c>
      <c r="H236" s="223">
        <v>20</v>
      </c>
      <c r="I236" s="224"/>
      <c r="J236" s="225">
        <f>ROUND(I236*H236,2)</f>
        <v>0</v>
      </c>
      <c r="K236" s="226"/>
      <c r="L236" s="44"/>
      <c r="M236" s="227" t="s">
        <v>1</v>
      </c>
      <c r="N236" s="228" t="s">
        <v>42</v>
      </c>
      <c r="O236" s="91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1" t="s">
        <v>162</v>
      </c>
      <c r="AT236" s="231" t="s">
        <v>158</v>
      </c>
      <c r="AU236" s="231" t="s">
        <v>85</v>
      </c>
      <c r="AY236" s="17" t="s">
        <v>156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7" t="s">
        <v>85</v>
      </c>
      <c r="BK236" s="232">
        <f>ROUND(I236*H236,2)</f>
        <v>0</v>
      </c>
      <c r="BL236" s="17" t="s">
        <v>162</v>
      </c>
      <c r="BM236" s="231" t="s">
        <v>1298</v>
      </c>
    </row>
    <row r="237" s="2" customFormat="1" ht="16.5" customHeight="1">
      <c r="A237" s="38"/>
      <c r="B237" s="39"/>
      <c r="C237" s="219" t="s">
        <v>780</v>
      </c>
      <c r="D237" s="219" t="s">
        <v>158</v>
      </c>
      <c r="E237" s="220" t="s">
        <v>2288</v>
      </c>
      <c r="F237" s="221" t="s">
        <v>2289</v>
      </c>
      <c r="G237" s="222" t="s">
        <v>485</v>
      </c>
      <c r="H237" s="223">
        <v>680</v>
      </c>
      <c r="I237" s="224"/>
      <c r="J237" s="225">
        <f>ROUND(I237*H237,2)</f>
        <v>0</v>
      </c>
      <c r="K237" s="226"/>
      <c r="L237" s="44"/>
      <c r="M237" s="227" t="s">
        <v>1</v>
      </c>
      <c r="N237" s="228" t="s">
        <v>42</v>
      </c>
      <c r="O237" s="91"/>
      <c r="P237" s="229">
        <f>O237*H237</f>
        <v>0</v>
      </c>
      <c r="Q237" s="229">
        <v>0</v>
      </c>
      <c r="R237" s="229">
        <f>Q237*H237</f>
        <v>0</v>
      </c>
      <c r="S237" s="229">
        <v>0</v>
      </c>
      <c r="T237" s="230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1" t="s">
        <v>162</v>
      </c>
      <c r="AT237" s="231" t="s">
        <v>158</v>
      </c>
      <c r="AU237" s="231" t="s">
        <v>85</v>
      </c>
      <c r="AY237" s="17" t="s">
        <v>156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7" t="s">
        <v>85</v>
      </c>
      <c r="BK237" s="232">
        <f>ROUND(I237*H237,2)</f>
        <v>0</v>
      </c>
      <c r="BL237" s="17" t="s">
        <v>162</v>
      </c>
      <c r="BM237" s="231" t="s">
        <v>1309</v>
      </c>
    </row>
    <row r="238" s="2" customFormat="1" ht="16.5" customHeight="1">
      <c r="A238" s="38"/>
      <c r="B238" s="39"/>
      <c r="C238" s="219" t="s">
        <v>784</v>
      </c>
      <c r="D238" s="219" t="s">
        <v>158</v>
      </c>
      <c r="E238" s="220" t="s">
        <v>2290</v>
      </c>
      <c r="F238" s="221" t="s">
        <v>2291</v>
      </c>
      <c r="G238" s="222" t="s">
        <v>485</v>
      </c>
      <c r="H238" s="223">
        <v>470</v>
      </c>
      <c r="I238" s="224"/>
      <c r="J238" s="225">
        <f>ROUND(I238*H238,2)</f>
        <v>0</v>
      </c>
      <c r="K238" s="226"/>
      <c r="L238" s="44"/>
      <c r="M238" s="227" t="s">
        <v>1</v>
      </c>
      <c r="N238" s="228" t="s">
        <v>42</v>
      </c>
      <c r="O238" s="91"/>
      <c r="P238" s="229">
        <f>O238*H238</f>
        <v>0</v>
      </c>
      <c r="Q238" s="229">
        <v>0</v>
      </c>
      <c r="R238" s="229">
        <f>Q238*H238</f>
        <v>0</v>
      </c>
      <c r="S238" s="229">
        <v>0</v>
      </c>
      <c r="T238" s="230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1" t="s">
        <v>162</v>
      </c>
      <c r="AT238" s="231" t="s">
        <v>158</v>
      </c>
      <c r="AU238" s="231" t="s">
        <v>85</v>
      </c>
      <c r="AY238" s="17" t="s">
        <v>156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7" t="s">
        <v>85</v>
      </c>
      <c r="BK238" s="232">
        <f>ROUND(I238*H238,2)</f>
        <v>0</v>
      </c>
      <c r="BL238" s="17" t="s">
        <v>162</v>
      </c>
      <c r="BM238" s="231" t="s">
        <v>14</v>
      </c>
    </row>
    <row r="239" s="2" customFormat="1" ht="16.5" customHeight="1">
      <c r="A239" s="38"/>
      <c r="B239" s="39"/>
      <c r="C239" s="219" t="s">
        <v>788</v>
      </c>
      <c r="D239" s="219" t="s">
        <v>158</v>
      </c>
      <c r="E239" s="220" t="s">
        <v>2292</v>
      </c>
      <c r="F239" s="221" t="s">
        <v>2293</v>
      </c>
      <c r="G239" s="222" t="s">
        <v>485</v>
      </c>
      <c r="H239" s="223">
        <v>100</v>
      </c>
      <c r="I239" s="224"/>
      <c r="J239" s="225">
        <f>ROUND(I239*H239,2)</f>
        <v>0</v>
      </c>
      <c r="K239" s="226"/>
      <c r="L239" s="44"/>
      <c r="M239" s="227" t="s">
        <v>1</v>
      </c>
      <c r="N239" s="228" t="s">
        <v>42</v>
      </c>
      <c r="O239" s="91"/>
      <c r="P239" s="229">
        <f>O239*H239</f>
        <v>0</v>
      </c>
      <c r="Q239" s="229">
        <v>0</v>
      </c>
      <c r="R239" s="229">
        <f>Q239*H239</f>
        <v>0</v>
      </c>
      <c r="S239" s="229">
        <v>0</v>
      </c>
      <c r="T239" s="230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1" t="s">
        <v>162</v>
      </c>
      <c r="AT239" s="231" t="s">
        <v>158</v>
      </c>
      <c r="AU239" s="231" t="s">
        <v>85</v>
      </c>
      <c r="AY239" s="17" t="s">
        <v>156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7" t="s">
        <v>85</v>
      </c>
      <c r="BK239" s="232">
        <f>ROUND(I239*H239,2)</f>
        <v>0</v>
      </c>
      <c r="BL239" s="17" t="s">
        <v>162</v>
      </c>
      <c r="BM239" s="231" t="s">
        <v>1325</v>
      </c>
    </row>
    <row r="240" s="2" customFormat="1" ht="16.5" customHeight="1">
      <c r="A240" s="38"/>
      <c r="B240" s="39"/>
      <c r="C240" s="219" t="s">
        <v>792</v>
      </c>
      <c r="D240" s="219" t="s">
        <v>158</v>
      </c>
      <c r="E240" s="220" t="s">
        <v>2294</v>
      </c>
      <c r="F240" s="221" t="s">
        <v>2295</v>
      </c>
      <c r="G240" s="222" t="s">
        <v>485</v>
      </c>
      <c r="H240" s="223">
        <v>30</v>
      </c>
      <c r="I240" s="224"/>
      <c r="J240" s="225">
        <f>ROUND(I240*H240,2)</f>
        <v>0</v>
      </c>
      <c r="K240" s="226"/>
      <c r="L240" s="44"/>
      <c r="M240" s="227" t="s">
        <v>1</v>
      </c>
      <c r="N240" s="228" t="s">
        <v>42</v>
      </c>
      <c r="O240" s="91"/>
      <c r="P240" s="229">
        <f>O240*H240</f>
        <v>0</v>
      </c>
      <c r="Q240" s="229">
        <v>0</v>
      </c>
      <c r="R240" s="229">
        <f>Q240*H240</f>
        <v>0</v>
      </c>
      <c r="S240" s="229">
        <v>0</v>
      </c>
      <c r="T240" s="230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1" t="s">
        <v>162</v>
      </c>
      <c r="AT240" s="231" t="s">
        <v>158</v>
      </c>
      <c r="AU240" s="231" t="s">
        <v>85</v>
      </c>
      <c r="AY240" s="17" t="s">
        <v>156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7" t="s">
        <v>85</v>
      </c>
      <c r="BK240" s="232">
        <f>ROUND(I240*H240,2)</f>
        <v>0</v>
      </c>
      <c r="BL240" s="17" t="s">
        <v>162</v>
      </c>
      <c r="BM240" s="231" t="s">
        <v>1336</v>
      </c>
    </row>
    <row r="241" s="2" customFormat="1" ht="16.5" customHeight="1">
      <c r="A241" s="38"/>
      <c r="B241" s="39"/>
      <c r="C241" s="219" t="s">
        <v>798</v>
      </c>
      <c r="D241" s="219" t="s">
        <v>158</v>
      </c>
      <c r="E241" s="220" t="s">
        <v>2296</v>
      </c>
      <c r="F241" s="221" t="s">
        <v>2297</v>
      </c>
      <c r="G241" s="222" t="s">
        <v>485</v>
      </c>
      <c r="H241" s="223">
        <v>180</v>
      </c>
      <c r="I241" s="224"/>
      <c r="J241" s="225">
        <f>ROUND(I241*H241,2)</f>
        <v>0</v>
      </c>
      <c r="K241" s="226"/>
      <c r="L241" s="44"/>
      <c r="M241" s="227" t="s">
        <v>1</v>
      </c>
      <c r="N241" s="228" t="s">
        <v>42</v>
      </c>
      <c r="O241" s="91"/>
      <c r="P241" s="229">
        <f>O241*H241</f>
        <v>0</v>
      </c>
      <c r="Q241" s="229">
        <v>0</v>
      </c>
      <c r="R241" s="229">
        <f>Q241*H241</f>
        <v>0</v>
      </c>
      <c r="S241" s="229">
        <v>0</v>
      </c>
      <c r="T241" s="230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31" t="s">
        <v>162</v>
      </c>
      <c r="AT241" s="231" t="s">
        <v>158</v>
      </c>
      <c r="AU241" s="231" t="s">
        <v>85</v>
      </c>
      <c r="AY241" s="17" t="s">
        <v>156</v>
      </c>
      <c r="BE241" s="232">
        <f>IF(N241="základní",J241,0)</f>
        <v>0</v>
      </c>
      <c r="BF241" s="232">
        <f>IF(N241="snížená",J241,0)</f>
        <v>0</v>
      </c>
      <c r="BG241" s="232">
        <f>IF(N241="zákl. přenesená",J241,0)</f>
        <v>0</v>
      </c>
      <c r="BH241" s="232">
        <f>IF(N241="sníž. přenesená",J241,0)</f>
        <v>0</v>
      </c>
      <c r="BI241" s="232">
        <f>IF(N241="nulová",J241,0)</f>
        <v>0</v>
      </c>
      <c r="BJ241" s="17" t="s">
        <v>85</v>
      </c>
      <c r="BK241" s="232">
        <f>ROUND(I241*H241,2)</f>
        <v>0</v>
      </c>
      <c r="BL241" s="17" t="s">
        <v>162</v>
      </c>
      <c r="BM241" s="231" t="s">
        <v>1345</v>
      </c>
    </row>
    <row r="242" s="2" customFormat="1" ht="16.5" customHeight="1">
      <c r="A242" s="38"/>
      <c r="B242" s="39"/>
      <c r="C242" s="219" t="s">
        <v>806</v>
      </c>
      <c r="D242" s="219" t="s">
        <v>158</v>
      </c>
      <c r="E242" s="220" t="s">
        <v>2298</v>
      </c>
      <c r="F242" s="221" t="s">
        <v>2299</v>
      </c>
      <c r="G242" s="222" t="s">
        <v>1752</v>
      </c>
      <c r="H242" s="223">
        <v>7</v>
      </c>
      <c r="I242" s="224"/>
      <c r="J242" s="225">
        <f>ROUND(I242*H242,2)</f>
        <v>0</v>
      </c>
      <c r="K242" s="226"/>
      <c r="L242" s="44"/>
      <c r="M242" s="227" t="s">
        <v>1</v>
      </c>
      <c r="N242" s="228" t="s">
        <v>42</v>
      </c>
      <c r="O242" s="91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1" t="s">
        <v>162</v>
      </c>
      <c r="AT242" s="231" t="s">
        <v>158</v>
      </c>
      <c r="AU242" s="231" t="s">
        <v>85</v>
      </c>
      <c r="AY242" s="17" t="s">
        <v>156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7" t="s">
        <v>85</v>
      </c>
      <c r="BK242" s="232">
        <f>ROUND(I242*H242,2)</f>
        <v>0</v>
      </c>
      <c r="BL242" s="17" t="s">
        <v>162</v>
      </c>
      <c r="BM242" s="231" t="s">
        <v>1355</v>
      </c>
    </row>
    <row r="243" s="2" customFormat="1" ht="16.5" customHeight="1">
      <c r="A243" s="38"/>
      <c r="B243" s="39"/>
      <c r="C243" s="219" t="s">
        <v>810</v>
      </c>
      <c r="D243" s="219" t="s">
        <v>158</v>
      </c>
      <c r="E243" s="220" t="s">
        <v>2300</v>
      </c>
      <c r="F243" s="221" t="s">
        <v>2301</v>
      </c>
      <c r="G243" s="222" t="s">
        <v>1752</v>
      </c>
      <c r="H243" s="223">
        <v>7</v>
      </c>
      <c r="I243" s="224"/>
      <c r="J243" s="225">
        <f>ROUND(I243*H243,2)</f>
        <v>0</v>
      </c>
      <c r="K243" s="226"/>
      <c r="L243" s="44"/>
      <c r="M243" s="227" t="s">
        <v>1</v>
      </c>
      <c r="N243" s="228" t="s">
        <v>42</v>
      </c>
      <c r="O243" s="91"/>
      <c r="P243" s="229">
        <f>O243*H243</f>
        <v>0</v>
      </c>
      <c r="Q243" s="229">
        <v>0</v>
      </c>
      <c r="R243" s="229">
        <f>Q243*H243</f>
        <v>0</v>
      </c>
      <c r="S243" s="229">
        <v>0</v>
      </c>
      <c r="T243" s="230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1" t="s">
        <v>162</v>
      </c>
      <c r="AT243" s="231" t="s">
        <v>158</v>
      </c>
      <c r="AU243" s="231" t="s">
        <v>85</v>
      </c>
      <c r="AY243" s="17" t="s">
        <v>156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7" t="s">
        <v>85</v>
      </c>
      <c r="BK243" s="232">
        <f>ROUND(I243*H243,2)</f>
        <v>0</v>
      </c>
      <c r="BL243" s="17" t="s">
        <v>162</v>
      </c>
      <c r="BM243" s="231" t="s">
        <v>1363</v>
      </c>
    </row>
    <row r="244" s="2" customFormat="1" ht="16.5" customHeight="1">
      <c r="A244" s="38"/>
      <c r="B244" s="39"/>
      <c r="C244" s="219" t="s">
        <v>815</v>
      </c>
      <c r="D244" s="219" t="s">
        <v>158</v>
      </c>
      <c r="E244" s="220" t="s">
        <v>2302</v>
      </c>
      <c r="F244" s="221" t="s">
        <v>2303</v>
      </c>
      <c r="G244" s="222" t="s">
        <v>1752</v>
      </c>
      <c r="H244" s="223">
        <v>7</v>
      </c>
      <c r="I244" s="224"/>
      <c r="J244" s="225">
        <f>ROUND(I244*H244,2)</f>
        <v>0</v>
      </c>
      <c r="K244" s="226"/>
      <c r="L244" s="44"/>
      <c r="M244" s="227" t="s">
        <v>1</v>
      </c>
      <c r="N244" s="228" t="s">
        <v>42</v>
      </c>
      <c r="O244" s="91"/>
      <c r="P244" s="229">
        <f>O244*H244</f>
        <v>0</v>
      </c>
      <c r="Q244" s="229">
        <v>0</v>
      </c>
      <c r="R244" s="229">
        <f>Q244*H244</f>
        <v>0</v>
      </c>
      <c r="S244" s="229">
        <v>0</v>
      </c>
      <c r="T244" s="230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1" t="s">
        <v>162</v>
      </c>
      <c r="AT244" s="231" t="s">
        <v>158</v>
      </c>
      <c r="AU244" s="231" t="s">
        <v>85</v>
      </c>
      <c r="AY244" s="17" t="s">
        <v>156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7" t="s">
        <v>85</v>
      </c>
      <c r="BK244" s="232">
        <f>ROUND(I244*H244,2)</f>
        <v>0</v>
      </c>
      <c r="BL244" s="17" t="s">
        <v>162</v>
      </c>
      <c r="BM244" s="231" t="s">
        <v>1371</v>
      </c>
    </row>
    <row r="245" s="2" customFormat="1" ht="16.5" customHeight="1">
      <c r="A245" s="38"/>
      <c r="B245" s="39"/>
      <c r="C245" s="219" t="s">
        <v>820</v>
      </c>
      <c r="D245" s="219" t="s">
        <v>158</v>
      </c>
      <c r="E245" s="220" t="s">
        <v>2304</v>
      </c>
      <c r="F245" s="221" t="s">
        <v>2305</v>
      </c>
      <c r="G245" s="222" t="s">
        <v>1752</v>
      </c>
      <c r="H245" s="223">
        <v>7</v>
      </c>
      <c r="I245" s="224"/>
      <c r="J245" s="225">
        <f>ROUND(I245*H245,2)</f>
        <v>0</v>
      </c>
      <c r="K245" s="226"/>
      <c r="L245" s="44"/>
      <c r="M245" s="227" t="s">
        <v>1</v>
      </c>
      <c r="N245" s="228" t="s">
        <v>42</v>
      </c>
      <c r="O245" s="91"/>
      <c r="P245" s="229">
        <f>O245*H245</f>
        <v>0</v>
      </c>
      <c r="Q245" s="229">
        <v>0</v>
      </c>
      <c r="R245" s="229">
        <f>Q245*H245</f>
        <v>0</v>
      </c>
      <c r="S245" s="229">
        <v>0</v>
      </c>
      <c r="T245" s="230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1" t="s">
        <v>162</v>
      </c>
      <c r="AT245" s="231" t="s">
        <v>158</v>
      </c>
      <c r="AU245" s="231" t="s">
        <v>85</v>
      </c>
      <c r="AY245" s="17" t="s">
        <v>156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7" t="s">
        <v>85</v>
      </c>
      <c r="BK245" s="232">
        <f>ROUND(I245*H245,2)</f>
        <v>0</v>
      </c>
      <c r="BL245" s="17" t="s">
        <v>162</v>
      </c>
      <c r="BM245" s="231" t="s">
        <v>1381</v>
      </c>
    </row>
    <row r="246" s="2" customFormat="1" ht="16.5" customHeight="1">
      <c r="A246" s="38"/>
      <c r="B246" s="39"/>
      <c r="C246" s="219" t="s">
        <v>823</v>
      </c>
      <c r="D246" s="219" t="s">
        <v>158</v>
      </c>
      <c r="E246" s="220" t="s">
        <v>2306</v>
      </c>
      <c r="F246" s="221" t="s">
        <v>2307</v>
      </c>
      <c r="G246" s="222" t="s">
        <v>1752</v>
      </c>
      <c r="H246" s="223">
        <v>30</v>
      </c>
      <c r="I246" s="224"/>
      <c r="J246" s="225">
        <f>ROUND(I246*H246,2)</f>
        <v>0</v>
      </c>
      <c r="K246" s="226"/>
      <c r="L246" s="44"/>
      <c r="M246" s="227" t="s">
        <v>1</v>
      </c>
      <c r="N246" s="228" t="s">
        <v>42</v>
      </c>
      <c r="O246" s="91"/>
      <c r="P246" s="229">
        <f>O246*H246</f>
        <v>0</v>
      </c>
      <c r="Q246" s="229">
        <v>0</v>
      </c>
      <c r="R246" s="229">
        <f>Q246*H246</f>
        <v>0</v>
      </c>
      <c r="S246" s="229">
        <v>0</v>
      </c>
      <c r="T246" s="230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1" t="s">
        <v>162</v>
      </c>
      <c r="AT246" s="231" t="s">
        <v>158</v>
      </c>
      <c r="AU246" s="231" t="s">
        <v>85</v>
      </c>
      <c r="AY246" s="17" t="s">
        <v>156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7" t="s">
        <v>85</v>
      </c>
      <c r="BK246" s="232">
        <f>ROUND(I246*H246,2)</f>
        <v>0</v>
      </c>
      <c r="BL246" s="17" t="s">
        <v>162</v>
      </c>
      <c r="BM246" s="231" t="s">
        <v>1390</v>
      </c>
    </row>
    <row r="247" s="2" customFormat="1" ht="21.75" customHeight="1">
      <c r="A247" s="38"/>
      <c r="B247" s="39"/>
      <c r="C247" s="219" t="s">
        <v>827</v>
      </c>
      <c r="D247" s="219" t="s">
        <v>158</v>
      </c>
      <c r="E247" s="220" t="s">
        <v>2308</v>
      </c>
      <c r="F247" s="221" t="s">
        <v>2309</v>
      </c>
      <c r="G247" s="222" t="s">
        <v>1752</v>
      </c>
      <c r="H247" s="223">
        <v>12</v>
      </c>
      <c r="I247" s="224"/>
      <c r="J247" s="225">
        <f>ROUND(I247*H247,2)</f>
        <v>0</v>
      </c>
      <c r="K247" s="226"/>
      <c r="L247" s="44"/>
      <c r="M247" s="227" t="s">
        <v>1</v>
      </c>
      <c r="N247" s="228" t="s">
        <v>42</v>
      </c>
      <c r="O247" s="91"/>
      <c r="P247" s="229">
        <f>O247*H247</f>
        <v>0</v>
      </c>
      <c r="Q247" s="229">
        <v>0</v>
      </c>
      <c r="R247" s="229">
        <f>Q247*H247</f>
        <v>0</v>
      </c>
      <c r="S247" s="229">
        <v>0</v>
      </c>
      <c r="T247" s="230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31" t="s">
        <v>162</v>
      </c>
      <c r="AT247" s="231" t="s">
        <v>158</v>
      </c>
      <c r="AU247" s="231" t="s">
        <v>85</v>
      </c>
      <c r="AY247" s="17" t="s">
        <v>156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7" t="s">
        <v>85</v>
      </c>
      <c r="BK247" s="232">
        <f>ROUND(I247*H247,2)</f>
        <v>0</v>
      </c>
      <c r="BL247" s="17" t="s">
        <v>162</v>
      </c>
      <c r="BM247" s="231" t="s">
        <v>1399</v>
      </c>
    </row>
    <row r="248" s="2" customFormat="1" ht="16.5" customHeight="1">
      <c r="A248" s="38"/>
      <c r="B248" s="39"/>
      <c r="C248" s="219" t="s">
        <v>832</v>
      </c>
      <c r="D248" s="219" t="s">
        <v>158</v>
      </c>
      <c r="E248" s="220" t="s">
        <v>2310</v>
      </c>
      <c r="F248" s="221" t="s">
        <v>2311</v>
      </c>
      <c r="G248" s="222" t="s">
        <v>1752</v>
      </c>
      <c r="H248" s="223">
        <v>20</v>
      </c>
      <c r="I248" s="224"/>
      <c r="J248" s="225">
        <f>ROUND(I248*H248,2)</f>
        <v>0</v>
      </c>
      <c r="K248" s="226"/>
      <c r="L248" s="44"/>
      <c r="M248" s="227" t="s">
        <v>1</v>
      </c>
      <c r="N248" s="228" t="s">
        <v>42</v>
      </c>
      <c r="O248" s="91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1" t="s">
        <v>162</v>
      </c>
      <c r="AT248" s="231" t="s">
        <v>158</v>
      </c>
      <c r="AU248" s="231" t="s">
        <v>85</v>
      </c>
      <c r="AY248" s="17" t="s">
        <v>156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7" t="s">
        <v>85</v>
      </c>
      <c r="BK248" s="232">
        <f>ROUND(I248*H248,2)</f>
        <v>0</v>
      </c>
      <c r="BL248" s="17" t="s">
        <v>162</v>
      </c>
      <c r="BM248" s="231" t="s">
        <v>1410</v>
      </c>
    </row>
    <row r="249" s="2" customFormat="1" ht="16.5" customHeight="1">
      <c r="A249" s="38"/>
      <c r="B249" s="39"/>
      <c r="C249" s="219" t="s">
        <v>836</v>
      </c>
      <c r="D249" s="219" t="s">
        <v>158</v>
      </c>
      <c r="E249" s="220" t="s">
        <v>2312</v>
      </c>
      <c r="F249" s="221" t="s">
        <v>2313</v>
      </c>
      <c r="G249" s="222" t="s">
        <v>1752</v>
      </c>
      <c r="H249" s="223">
        <v>9</v>
      </c>
      <c r="I249" s="224"/>
      <c r="J249" s="225">
        <f>ROUND(I249*H249,2)</f>
        <v>0</v>
      </c>
      <c r="K249" s="226"/>
      <c r="L249" s="44"/>
      <c r="M249" s="227" t="s">
        <v>1</v>
      </c>
      <c r="N249" s="228" t="s">
        <v>42</v>
      </c>
      <c r="O249" s="91"/>
      <c r="P249" s="229">
        <f>O249*H249</f>
        <v>0</v>
      </c>
      <c r="Q249" s="229">
        <v>0</v>
      </c>
      <c r="R249" s="229">
        <f>Q249*H249</f>
        <v>0</v>
      </c>
      <c r="S249" s="229">
        <v>0</v>
      </c>
      <c r="T249" s="230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1" t="s">
        <v>162</v>
      </c>
      <c r="AT249" s="231" t="s">
        <v>158</v>
      </c>
      <c r="AU249" s="231" t="s">
        <v>85</v>
      </c>
      <c r="AY249" s="17" t="s">
        <v>156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7" t="s">
        <v>85</v>
      </c>
      <c r="BK249" s="232">
        <f>ROUND(I249*H249,2)</f>
        <v>0</v>
      </c>
      <c r="BL249" s="17" t="s">
        <v>162</v>
      </c>
      <c r="BM249" s="231" t="s">
        <v>1421</v>
      </c>
    </row>
    <row r="250" s="2" customFormat="1" ht="16.5" customHeight="1">
      <c r="A250" s="38"/>
      <c r="B250" s="39"/>
      <c r="C250" s="219" t="s">
        <v>841</v>
      </c>
      <c r="D250" s="219" t="s">
        <v>158</v>
      </c>
      <c r="E250" s="220" t="s">
        <v>2314</v>
      </c>
      <c r="F250" s="221" t="s">
        <v>2315</v>
      </c>
      <c r="G250" s="222" t="s">
        <v>1752</v>
      </c>
      <c r="H250" s="223">
        <v>18</v>
      </c>
      <c r="I250" s="224"/>
      <c r="J250" s="225">
        <f>ROUND(I250*H250,2)</f>
        <v>0</v>
      </c>
      <c r="K250" s="226"/>
      <c r="L250" s="44"/>
      <c r="M250" s="227" t="s">
        <v>1</v>
      </c>
      <c r="N250" s="228" t="s">
        <v>42</v>
      </c>
      <c r="O250" s="91"/>
      <c r="P250" s="229">
        <f>O250*H250</f>
        <v>0</v>
      </c>
      <c r="Q250" s="229">
        <v>0</v>
      </c>
      <c r="R250" s="229">
        <f>Q250*H250</f>
        <v>0</v>
      </c>
      <c r="S250" s="229">
        <v>0</v>
      </c>
      <c r="T250" s="230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1" t="s">
        <v>162</v>
      </c>
      <c r="AT250" s="231" t="s">
        <v>158</v>
      </c>
      <c r="AU250" s="231" t="s">
        <v>85</v>
      </c>
      <c r="AY250" s="17" t="s">
        <v>156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7" t="s">
        <v>85</v>
      </c>
      <c r="BK250" s="232">
        <f>ROUND(I250*H250,2)</f>
        <v>0</v>
      </c>
      <c r="BL250" s="17" t="s">
        <v>162</v>
      </c>
      <c r="BM250" s="231" t="s">
        <v>1441</v>
      </c>
    </row>
    <row r="251" s="2" customFormat="1" ht="16.5" customHeight="1">
      <c r="A251" s="38"/>
      <c r="B251" s="39"/>
      <c r="C251" s="219" t="s">
        <v>845</v>
      </c>
      <c r="D251" s="219" t="s">
        <v>158</v>
      </c>
      <c r="E251" s="220" t="s">
        <v>2316</v>
      </c>
      <c r="F251" s="221" t="s">
        <v>2317</v>
      </c>
      <c r="G251" s="222" t="s">
        <v>1752</v>
      </c>
      <c r="H251" s="223">
        <v>8</v>
      </c>
      <c r="I251" s="224"/>
      <c r="J251" s="225">
        <f>ROUND(I251*H251,2)</f>
        <v>0</v>
      </c>
      <c r="K251" s="226"/>
      <c r="L251" s="44"/>
      <c r="M251" s="227" t="s">
        <v>1</v>
      </c>
      <c r="N251" s="228" t="s">
        <v>42</v>
      </c>
      <c r="O251" s="91"/>
      <c r="P251" s="229">
        <f>O251*H251</f>
        <v>0</v>
      </c>
      <c r="Q251" s="229">
        <v>0</v>
      </c>
      <c r="R251" s="229">
        <f>Q251*H251</f>
        <v>0</v>
      </c>
      <c r="S251" s="229">
        <v>0</v>
      </c>
      <c r="T251" s="230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1" t="s">
        <v>162</v>
      </c>
      <c r="AT251" s="231" t="s">
        <v>158</v>
      </c>
      <c r="AU251" s="231" t="s">
        <v>85</v>
      </c>
      <c r="AY251" s="17" t="s">
        <v>156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7" t="s">
        <v>85</v>
      </c>
      <c r="BK251" s="232">
        <f>ROUND(I251*H251,2)</f>
        <v>0</v>
      </c>
      <c r="BL251" s="17" t="s">
        <v>162</v>
      </c>
      <c r="BM251" s="231" t="s">
        <v>1452</v>
      </c>
    </row>
    <row r="252" s="2" customFormat="1" ht="16.5" customHeight="1">
      <c r="A252" s="38"/>
      <c r="B252" s="39"/>
      <c r="C252" s="219" t="s">
        <v>850</v>
      </c>
      <c r="D252" s="219" t="s">
        <v>158</v>
      </c>
      <c r="E252" s="220" t="s">
        <v>2318</v>
      </c>
      <c r="F252" s="221" t="s">
        <v>2319</v>
      </c>
      <c r="G252" s="222" t="s">
        <v>1752</v>
      </c>
      <c r="H252" s="223">
        <v>35</v>
      </c>
      <c r="I252" s="224"/>
      <c r="J252" s="225">
        <f>ROUND(I252*H252,2)</f>
        <v>0</v>
      </c>
      <c r="K252" s="226"/>
      <c r="L252" s="44"/>
      <c r="M252" s="227" t="s">
        <v>1</v>
      </c>
      <c r="N252" s="228" t="s">
        <v>42</v>
      </c>
      <c r="O252" s="91"/>
      <c r="P252" s="229">
        <f>O252*H252</f>
        <v>0</v>
      </c>
      <c r="Q252" s="229">
        <v>0</v>
      </c>
      <c r="R252" s="229">
        <f>Q252*H252</f>
        <v>0</v>
      </c>
      <c r="S252" s="229">
        <v>0</v>
      </c>
      <c r="T252" s="230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1" t="s">
        <v>162</v>
      </c>
      <c r="AT252" s="231" t="s">
        <v>158</v>
      </c>
      <c r="AU252" s="231" t="s">
        <v>85</v>
      </c>
      <c r="AY252" s="17" t="s">
        <v>156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7" t="s">
        <v>85</v>
      </c>
      <c r="BK252" s="232">
        <f>ROUND(I252*H252,2)</f>
        <v>0</v>
      </c>
      <c r="BL252" s="17" t="s">
        <v>162</v>
      </c>
      <c r="BM252" s="231" t="s">
        <v>1462</v>
      </c>
    </row>
    <row r="253" s="2" customFormat="1" ht="16.5" customHeight="1">
      <c r="A253" s="38"/>
      <c r="B253" s="39"/>
      <c r="C253" s="219" t="s">
        <v>856</v>
      </c>
      <c r="D253" s="219" t="s">
        <v>158</v>
      </c>
      <c r="E253" s="220" t="s">
        <v>2320</v>
      </c>
      <c r="F253" s="221" t="s">
        <v>2321</v>
      </c>
      <c r="G253" s="222" t="s">
        <v>1752</v>
      </c>
      <c r="H253" s="223">
        <v>1</v>
      </c>
      <c r="I253" s="224"/>
      <c r="J253" s="225">
        <f>ROUND(I253*H253,2)</f>
        <v>0</v>
      </c>
      <c r="K253" s="226"/>
      <c r="L253" s="44"/>
      <c r="M253" s="227" t="s">
        <v>1</v>
      </c>
      <c r="N253" s="228" t="s">
        <v>42</v>
      </c>
      <c r="O253" s="91"/>
      <c r="P253" s="229">
        <f>O253*H253</f>
        <v>0</v>
      </c>
      <c r="Q253" s="229">
        <v>0</v>
      </c>
      <c r="R253" s="229">
        <f>Q253*H253</f>
        <v>0</v>
      </c>
      <c r="S253" s="229">
        <v>0</v>
      </c>
      <c r="T253" s="230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1" t="s">
        <v>162</v>
      </c>
      <c r="AT253" s="231" t="s">
        <v>158</v>
      </c>
      <c r="AU253" s="231" t="s">
        <v>85</v>
      </c>
      <c r="AY253" s="17" t="s">
        <v>156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7" t="s">
        <v>85</v>
      </c>
      <c r="BK253" s="232">
        <f>ROUND(I253*H253,2)</f>
        <v>0</v>
      </c>
      <c r="BL253" s="17" t="s">
        <v>162</v>
      </c>
      <c r="BM253" s="231" t="s">
        <v>2322</v>
      </c>
    </row>
    <row r="254" s="2" customFormat="1" ht="16.5" customHeight="1">
      <c r="A254" s="38"/>
      <c r="B254" s="39"/>
      <c r="C254" s="219" t="s">
        <v>862</v>
      </c>
      <c r="D254" s="219" t="s">
        <v>158</v>
      </c>
      <c r="E254" s="220" t="s">
        <v>2323</v>
      </c>
      <c r="F254" s="221" t="s">
        <v>2324</v>
      </c>
      <c r="G254" s="222" t="s">
        <v>1752</v>
      </c>
      <c r="H254" s="223">
        <v>8</v>
      </c>
      <c r="I254" s="224"/>
      <c r="J254" s="225">
        <f>ROUND(I254*H254,2)</f>
        <v>0</v>
      </c>
      <c r="K254" s="226"/>
      <c r="L254" s="44"/>
      <c r="M254" s="227" t="s">
        <v>1</v>
      </c>
      <c r="N254" s="228" t="s">
        <v>42</v>
      </c>
      <c r="O254" s="91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1" t="s">
        <v>162</v>
      </c>
      <c r="AT254" s="231" t="s">
        <v>158</v>
      </c>
      <c r="AU254" s="231" t="s">
        <v>85</v>
      </c>
      <c r="AY254" s="17" t="s">
        <v>156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7" t="s">
        <v>85</v>
      </c>
      <c r="BK254" s="232">
        <f>ROUND(I254*H254,2)</f>
        <v>0</v>
      </c>
      <c r="BL254" s="17" t="s">
        <v>162</v>
      </c>
      <c r="BM254" s="231" t="s">
        <v>2325</v>
      </c>
    </row>
    <row r="255" s="2" customFormat="1" ht="16.5" customHeight="1">
      <c r="A255" s="38"/>
      <c r="B255" s="39"/>
      <c r="C255" s="219" t="s">
        <v>867</v>
      </c>
      <c r="D255" s="219" t="s">
        <v>158</v>
      </c>
      <c r="E255" s="220" t="s">
        <v>2326</v>
      </c>
      <c r="F255" s="221" t="s">
        <v>2327</v>
      </c>
      <c r="G255" s="222" t="s">
        <v>485</v>
      </c>
      <c r="H255" s="223">
        <v>30</v>
      </c>
      <c r="I255" s="224"/>
      <c r="J255" s="225">
        <f>ROUND(I255*H255,2)</f>
        <v>0</v>
      </c>
      <c r="K255" s="226"/>
      <c r="L255" s="44"/>
      <c r="M255" s="227" t="s">
        <v>1</v>
      </c>
      <c r="N255" s="228" t="s">
        <v>42</v>
      </c>
      <c r="O255" s="91"/>
      <c r="P255" s="229">
        <f>O255*H255</f>
        <v>0</v>
      </c>
      <c r="Q255" s="229">
        <v>0</v>
      </c>
      <c r="R255" s="229">
        <f>Q255*H255</f>
        <v>0</v>
      </c>
      <c r="S255" s="229">
        <v>0</v>
      </c>
      <c r="T255" s="230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1" t="s">
        <v>162</v>
      </c>
      <c r="AT255" s="231" t="s">
        <v>158</v>
      </c>
      <c r="AU255" s="231" t="s">
        <v>85</v>
      </c>
      <c r="AY255" s="17" t="s">
        <v>156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7" t="s">
        <v>85</v>
      </c>
      <c r="BK255" s="232">
        <f>ROUND(I255*H255,2)</f>
        <v>0</v>
      </c>
      <c r="BL255" s="17" t="s">
        <v>162</v>
      </c>
      <c r="BM255" s="231" t="s">
        <v>2328</v>
      </c>
    </row>
    <row r="256" s="2" customFormat="1" ht="16.5" customHeight="1">
      <c r="A256" s="38"/>
      <c r="B256" s="39"/>
      <c r="C256" s="219" t="s">
        <v>871</v>
      </c>
      <c r="D256" s="219" t="s">
        <v>158</v>
      </c>
      <c r="E256" s="220" t="s">
        <v>2329</v>
      </c>
      <c r="F256" s="221" t="s">
        <v>2330</v>
      </c>
      <c r="G256" s="222" t="s">
        <v>485</v>
      </c>
      <c r="H256" s="223">
        <v>115</v>
      </c>
      <c r="I256" s="224"/>
      <c r="J256" s="225">
        <f>ROUND(I256*H256,2)</f>
        <v>0</v>
      </c>
      <c r="K256" s="226"/>
      <c r="L256" s="44"/>
      <c r="M256" s="227" t="s">
        <v>1</v>
      </c>
      <c r="N256" s="228" t="s">
        <v>42</v>
      </c>
      <c r="O256" s="91"/>
      <c r="P256" s="229">
        <f>O256*H256</f>
        <v>0</v>
      </c>
      <c r="Q256" s="229">
        <v>0</v>
      </c>
      <c r="R256" s="229">
        <f>Q256*H256</f>
        <v>0</v>
      </c>
      <c r="S256" s="229">
        <v>0</v>
      </c>
      <c r="T256" s="230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1" t="s">
        <v>162</v>
      </c>
      <c r="AT256" s="231" t="s">
        <v>158</v>
      </c>
      <c r="AU256" s="231" t="s">
        <v>85</v>
      </c>
      <c r="AY256" s="17" t="s">
        <v>156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7" t="s">
        <v>85</v>
      </c>
      <c r="BK256" s="232">
        <f>ROUND(I256*H256,2)</f>
        <v>0</v>
      </c>
      <c r="BL256" s="17" t="s">
        <v>162</v>
      </c>
      <c r="BM256" s="231" t="s">
        <v>2331</v>
      </c>
    </row>
    <row r="257" s="2" customFormat="1" ht="16.5" customHeight="1">
      <c r="A257" s="38"/>
      <c r="B257" s="39"/>
      <c r="C257" s="219" t="s">
        <v>874</v>
      </c>
      <c r="D257" s="219" t="s">
        <v>158</v>
      </c>
      <c r="E257" s="220" t="s">
        <v>2332</v>
      </c>
      <c r="F257" s="221" t="s">
        <v>2013</v>
      </c>
      <c r="G257" s="222" t="s">
        <v>738</v>
      </c>
      <c r="H257" s="223">
        <v>1</v>
      </c>
      <c r="I257" s="224"/>
      <c r="J257" s="225">
        <f>ROUND(I257*H257,2)</f>
        <v>0</v>
      </c>
      <c r="K257" s="226"/>
      <c r="L257" s="44"/>
      <c r="M257" s="227" t="s">
        <v>1</v>
      </c>
      <c r="N257" s="228" t="s">
        <v>42</v>
      </c>
      <c r="O257" s="91"/>
      <c r="P257" s="229">
        <f>O257*H257</f>
        <v>0</v>
      </c>
      <c r="Q257" s="229">
        <v>0</v>
      </c>
      <c r="R257" s="229">
        <f>Q257*H257</f>
        <v>0</v>
      </c>
      <c r="S257" s="229">
        <v>0</v>
      </c>
      <c r="T257" s="230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31" t="s">
        <v>162</v>
      </c>
      <c r="AT257" s="231" t="s">
        <v>158</v>
      </c>
      <c r="AU257" s="231" t="s">
        <v>85</v>
      </c>
      <c r="AY257" s="17" t="s">
        <v>156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7" t="s">
        <v>85</v>
      </c>
      <c r="BK257" s="232">
        <f>ROUND(I257*H257,2)</f>
        <v>0</v>
      </c>
      <c r="BL257" s="17" t="s">
        <v>162</v>
      </c>
      <c r="BM257" s="231" t="s">
        <v>2333</v>
      </c>
    </row>
    <row r="258" s="2" customFormat="1" ht="16.5" customHeight="1">
      <c r="A258" s="38"/>
      <c r="B258" s="39"/>
      <c r="C258" s="219" t="s">
        <v>878</v>
      </c>
      <c r="D258" s="219" t="s">
        <v>158</v>
      </c>
      <c r="E258" s="220" t="s">
        <v>2334</v>
      </c>
      <c r="F258" s="221" t="s">
        <v>2335</v>
      </c>
      <c r="G258" s="222" t="s">
        <v>170</v>
      </c>
      <c r="H258" s="223">
        <v>1</v>
      </c>
      <c r="I258" s="224"/>
      <c r="J258" s="225">
        <f>ROUND(I258*H258,2)</f>
        <v>0</v>
      </c>
      <c r="K258" s="226"/>
      <c r="L258" s="44"/>
      <c r="M258" s="227" t="s">
        <v>1</v>
      </c>
      <c r="N258" s="228" t="s">
        <v>42</v>
      </c>
      <c r="O258" s="91"/>
      <c r="P258" s="229">
        <f>O258*H258</f>
        <v>0</v>
      </c>
      <c r="Q258" s="229">
        <v>0</v>
      </c>
      <c r="R258" s="229">
        <f>Q258*H258</f>
        <v>0</v>
      </c>
      <c r="S258" s="229">
        <v>0</v>
      </c>
      <c r="T258" s="230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1" t="s">
        <v>162</v>
      </c>
      <c r="AT258" s="231" t="s">
        <v>158</v>
      </c>
      <c r="AU258" s="231" t="s">
        <v>85</v>
      </c>
      <c r="AY258" s="17" t="s">
        <v>156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7" t="s">
        <v>85</v>
      </c>
      <c r="BK258" s="232">
        <f>ROUND(I258*H258,2)</f>
        <v>0</v>
      </c>
      <c r="BL258" s="17" t="s">
        <v>162</v>
      </c>
      <c r="BM258" s="231" t="s">
        <v>2336</v>
      </c>
    </row>
    <row r="259" s="2" customFormat="1" ht="24.15" customHeight="1">
      <c r="A259" s="38"/>
      <c r="B259" s="39"/>
      <c r="C259" s="219" t="s">
        <v>882</v>
      </c>
      <c r="D259" s="219" t="s">
        <v>158</v>
      </c>
      <c r="E259" s="220" t="s">
        <v>2337</v>
      </c>
      <c r="F259" s="221" t="s">
        <v>2338</v>
      </c>
      <c r="G259" s="222" t="s">
        <v>485</v>
      </c>
      <c r="H259" s="223">
        <v>100</v>
      </c>
      <c r="I259" s="224"/>
      <c r="J259" s="225">
        <f>ROUND(I259*H259,2)</f>
        <v>0</v>
      </c>
      <c r="K259" s="226"/>
      <c r="L259" s="44"/>
      <c r="M259" s="227" t="s">
        <v>1</v>
      </c>
      <c r="N259" s="228" t="s">
        <v>42</v>
      </c>
      <c r="O259" s="91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31" t="s">
        <v>162</v>
      </c>
      <c r="AT259" s="231" t="s">
        <v>158</v>
      </c>
      <c r="AU259" s="231" t="s">
        <v>85</v>
      </c>
      <c r="AY259" s="17" t="s">
        <v>156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7" t="s">
        <v>85</v>
      </c>
      <c r="BK259" s="232">
        <f>ROUND(I259*H259,2)</f>
        <v>0</v>
      </c>
      <c r="BL259" s="17" t="s">
        <v>162</v>
      </c>
      <c r="BM259" s="231" t="s">
        <v>2339</v>
      </c>
    </row>
    <row r="260" s="2" customFormat="1" ht="24.15" customHeight="1">
      <c r="A260" s="38"/>
      <c r="B260" s="39"/>
      <c r="C260" s="219" t="s">
        <v>886</v>
      </c>
      <c r="D260" s="219" t="s">
        <v>158</v>
      </c>
      <c r="E260" s="220" t="s">
        <v>2340</v>
      </c>
      <c r="F260" s="221" t="s">
        <v>2341</v>
      </c>
      <c r="G260" s="222" t="s">
        <v>485</v>
      </c>
      <c r="H260" s="223">
        <v>10</v>
      </c>
      <c r="I260" s="224"/>
      <c r="J260" s="225">
        <f>ROUND(I260*H260,2)</f>
        <v>0</v>
      </c>
      <c r="K260" s="226"/>
      <c r="L260" s="44"/>
      <c r="M260" s="227" t="s">
        <v>1</v>
      </c>
      <c r="N260" s="228" t="s">
        <v>42</v>
      </c>
      <c r="O260" s="91"/>
      <c r="P260" s="229">
        <f>O260*H260</f>
        <v>0</v>
      </c>
      <c r="Q260" s="229">
        <v>0</v>
      </c>
      <c r="R260" s="229">
        <f>Q260*H260</f>
        <v>0</v>
      </c>
      <c r="S260" s="229">
        <v>0</v>
      </c>
      <c r="T260" s="230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31" t="s">
        <v>162</v>
      </c>
      <c r="AT260" s="231" t="s">
        <v>158</v>
      </c>
      <c r="AU260" s="231" t="s">
        <v>85</v>
      </c>
      <c r="AY260" s="17" t="s">
        <v>156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7" t="s">
        <v>85</v>
      </c>
      <c r="BK260" s="232">
        <f>ROUND(I260*H260,2)</f>
        <v>0</v>
      </c>
      <c r="BL260" s="17" t="s">
        <v>162</v>
      </c>
      <c r="BM260" s="231" t="s">
        <v>2342</v>
      </c>
    </row>
    <row r="261" s="2" customFormat="1" ht="21.75" customHeight="1">
      <c r="A261" s="38"/>
      <c r="B261" s="39"/>
      <c r="C261" s="219" t="s">
        <v>890</v>
      </c>
      <c r="D261" s="219" t="s">
        <v>158</v>
      </c>
      <c r="E261" s="220" t="s">
        <v>2343</v>
      </c>
      <c r="F261" s="221" t="s">
        <v>2344</v>
      </c>
      <c r="G261" s="222" t="s">
        <v>1752</v>
      </c>
      <c r="H261" s="223">
        <v>150</v>
      </c>
      <c r="I261" s="224"/>
      <c r="J261" s="225">
        <f>ROUND(I261*H261,2)</f>
        <v>0</v>
      </c>
      <c r="K261" s="226"/>
      <c r="L261" s="44"/>
      <c r="M261" s="227" t="s">
        <v>1</v>
      </c>
      <c r="N261" s="228" t="s">
        <v>42</v>
      </c>
      <c r="O261" s="91"/>
      <c r="P261" s="229">
        <f>O261*H261</f>
        <v>0</v>
      </c>
      <c r="Q261" s="229">
        <v>0</v>
      </c>
      <c r="R261" s="229">
        <f>Q261*H261</f>
        <v>0</v>
      </c>
      <c r="S261" s="229">
        <v>0</v>
      </c>
      <c r="T261" s="230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1" t="s">
        <v>162</v>
      </c>
      <c r="AT261" s="231" t="s">
        <v>158</v>
      </c>
      <c r="AU261" s="231" t="s">
        <v>85</v>
      </c>
      <c r="AY261" s="17" t="s">
        <v>156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7" t="s">
        <v>85</v>
      </c>
      <c r="BK261" s="232">
        <f>ROUND(I261*H261,2)</f>
        <v>0</v>
      </c>
      <c r="BL261" s="17" t="s">
        <v>162</v>
      </c>
      <c r="BM261" s="231" t="s">
        <v>2345</v>
      </c>
    </row>
    <row r="262" s="2" customFormat="1" ht="24.15" customHeight="1">
      <c r="A262" s="38"/>
      <c r="B262" s="39"/>
      <c r="C262" s="219" t="s">
        <v>896</v>
      </c>
      <c r="D262" s="219" t="s">
        <v>158</v>
      </c>
      <c r="E262" s="220" t="s">
        <v>2346</v>
      </c>
      <c r="F262" s="221" t="s">
        <v>2347</v>
      </c>
      <c r="G262" s="222" t="s">
        <v>1752</v>
      </c>
      <c r="H262" s="223">
        <v>4</v>
      </c>
      <c r="I262" s="224"/>
      <c r="J262" s="225">
        <f>ROUND(I262*H262,2)</f>
        <v>0</v>
      </c>
      <c r="K262" s="226"/>
      <c r="L262" s="44"/>
      <c r="M262" s="227" t="s">
        <v>1</v>
      </c>
      <c r="N262" s="228" t="s">
        <v>42</v>
      </c>
      <c r="O262" s="91"/>
      <c r="P262" s="229">
        <f>O262*H262</f>
        <v>0</v>
      </c>
      <c r="Q262" s="229">
        <v>0</v>
      </c>
      <c r="R262" s="229">
        <f>Q262*H262</f>
        <v>0</v>
      </c>
      <c r="S262" s="229">
        <v>0</v>
      </c>
      <c r="T262" s="230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31" t="s">
        <v>162</v>
      </c>
      <c r="AT262" s="231" t="s">
        <v>158</v>
      </c>
      <c r="AU262" s="231" t="s">
        <v>85</v>
      </c>
      <c r="AY262" s="17" t="s">
        <v>156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7" t="s">
        <v>85</v>
      </c>
      <c r="BK262" s="232">
        <f>ROUND(I262*H262,2)</f>
        <v>0</v>
      </c>
      <c r="BL262" s="17" t="s">
        <v>162</v>
      </c>
      <c r="BM262" s="231" t="s">
        <v>2348</v>
      </c>
    </row>
    <row r="263" s="2" customFormat="1" ht="16.5" customHeight="1">
      <c r="A263" s="38"/>
      <c r="B263" s="39"/>
      <c r="C263" s="219" t="s">
        <v>902</v>
      </c>
      <c r="D263" s="219" t="s">
        <v>158</v>
      </c>
      <c r="E263" s="220" t="s">
        <v>2349</v>
      </c>
      <c r="F263" s="221" t="s">
        <v>2350</v>
      </c>
      <c r="G263" s="222" t="s">
        <v>1721</v>
      </c>
      <c r="H263" s="223">
        <v>2</v>
      </c>
      <c r="I263" s="224"/>
      <c r="J263" s="225">
        <f>ROUND(I263*H263,2)</f>
        <v>0</v>
      </c>
      <c r="K263" s="226"/>
      <c r="L263" s="44"/>
      <c r="M263" s="227" t="s">
        <v>1</v>
      </c>
      <c r="N263" s="228" t="s">
        <v>42</v>
      </c>
      <c r="O263" s="91"/>
      <c r="P263" s="229">
        <f>O263*H263</f>
        <v>0</v>
      </c>
      <c r="Q263" s="229">
        <v>0</v>
      </c>
      <c r="R263" s="229">
        <f>Q263*H263</f>
        <v>0</v>
      </c>
      <c r="S263" s="229">
        <v>0</v>
      </c>
      <c r="T263" s="230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31" t="s">
        <v>162</v>
      </c>
      <c r="AT263" s="231" t="s">
        <v>158</v>
      </c>
      <c r="AU263" s="231" t="s">
        <v>85</v>
      </c>
      <c r="AY263" s="17" t="s">
        <v>156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7" t="s">
        <v>85</v>
      </c>
      <c r="BK263" s="232">
        <f>ROUND(I263*H263,2)</f>
        <v>0</v>
      </c>
      <c r="BL263" s="17" t="s">
        <v>162</v>
      </c>
      <c r="BM263" s="231" t="s">
        <v>2351</v>
      </c>
    </row>
    <row r="264" s="2" customFormat="1" ht="16.5" customHeight="1">
      <c r="A264" s="38"/>
      <c r="B264" s="39"/>
      <c r="C264" s="219" t="s">
        <v>906</v>
      </c>
      <c r="D264" s="219" t="s">
        <v>158</v>
      </c>
      <c r="E264" s="220" t="s">
        <v>2352</v>
      </c>
      <c r="F264" s="221" t="s">
        <v>2353</v>
      </c>
      <c r="G264" s="222" t="s">
        <v>1721</v>
      </c>
      <c r="H264" s="223">
        <v>2</v>
      </c>
      <c r="I264" s="224"/>
      <c r="J264" s="225">
        <f>ROUND(I264*H264,2)</f>
        <v>0</v>
      </c>
      <c r="K264" s="226"/>
      <c r="L264" s="44"/>
      <c r="M264" s="227" t="s">
        <v>1</v>
      </c>
      <c r="N264" s="228" t="s">
        <v>42</v>
      </c>
      <c r="O264" s="91"/>
      <c r="P264" s="229">
        <f>O264*H264</f>
        <v>0</v>
      </c>
      <c r="Q264" s="229">
        <v>0</v>
      </c>
      <c r="R264" s="229">
        <f>Q264*H264</f>
        <v>0</v>
      </c>
      <c r="S264" s="229">
        <v>0</v>
      </c>
      <c r="T264" s="230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1" t="s">
        <v>162</v>
      </c>
      <c r="AT264" s="231" t="s">
        <v>158</v>
      </c>
      <c r="AU264" s="231" t="s">
        <v>85</v>
      </c>
      <c r="AY264" s="17" t="s">
        <v>156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7" t="s">
        <v>85</v>
      </c>
      <c r="BK264" s="232">
        <f>ROUND(I264*H264,2)</f>
        <v>0</v>
      </c>
      <c r="BL264" s="17" t="s">
        <v>162</v>
      </c>
      <c r="BM264" s="231" t="s">
        <v>2354</v>
      </c>
    </row>
    <row r="265" s="2" customFormat="1" ht="16.5" customHeight="1">
      <c r="A265" s="38"/>
      <c r="B265" s="39"/>
      <c r="C265" s="219" t="s">
        <v>911</v>
      </c>
      <c r="D265" s="219" t="s">
        <v>158</v>
      </c>
      <c r="E265" s="220" t="s">
        <v>2355</v>
      </c>
      <c r="F265" s="221" t="s">
        <v>2356</v>
      </c>
      <c r="G265" s="222" t="s">
        <v>1721</v>
      </c>
      <c r="H265" s="223">
        <v>1</v>
      </c>
      <c r="I265" s="224"/>
      <c r="J265" s="225">
        <f>ROUND(I265*H265,2)</f>
        <v>0</v>
      </c>
      <c r="K265" s="226"/>
      <c r="L265" s="44"/>
      <c r="M265" s="227" t="s">
        <v>1</v>
      </c>
      <c r="N265" s="228" t="s">
        <v>42</v>
      </c>
      <c r="O265" s="91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31" t="s">
        <v>162</v>
      </c>
      <c r="AT265" s="231" t="s">
        <v>158</v>
      </c>
      <c r="AU265" s="231" t="s">
        <v>85</v>
      </c>
      <c r="AY265" s="17" t="s">
        <v>156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7" t="s">
        <v>85</v>
      </c>
      <c r="BK265" s="232">
        <f>ROUND(I265*H265,2)</f>
        <v>0</v>
      </c>
      <c r="BL265" s="17" t="s">
        <v>162</v>
      </c>
      <c r="BM265" s="231" t="s">
        <v>2357</v>
      </c>
    </row>
    <row r="266" s="2" customFormat="1" ht="24.15" customHeight="1">
      <c r="A266" s="38"/>
      <c r="B266" s="39"/>
      <c r="C266" s="219" t="s">
        <v>917</v>
      </c>
      <c r="D266" s="219" t="s">
        <v>158</v>
      </c>
      <c r="E266" s="220" t="s">
        <v>2358</v>
      </c>
      <c r="F266" s="221" t="s">
        <v>2359</v>
      </c>
      <c r="G266" s="222" t="s">
        <v>1721</v>
      </c>
      <c r="H266" s="223">
        <v>8</v>
      </c>
      <c r="I266" s="224"/>
      <c r="J266" s="225">
        <f>ROUND(I266*H266,2)</f>
        <v>0</v>
      </c>
      <c r="K266" s="226"/>
      <c r="L266" s="44"/>
      <c r="M266" s="227" t="s">
        <v>1</v>
      </c>
      <c r="N266" s="228" t="s">
        <v>42</v>
      </c>
      <c r="O266" s="91"/>
      <c r="P266" s="229">
        <f>O266*H266</f>
        <v>0</v>
      </c>
      <c r="Q266" s="229">
        <v>0</v>
      </c>
      <c r="R266" s="229">
        <f>Q266*H266</f>
        <v>0</v>
      </c>
      <c r="S266" s="229">
        <v>0</v>
      </c>
      <c r="T266" s="230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1" t="s">
        <v>162</v>
      </c>
      <c r="AT266" s="231" t="s">
        <v>158</v>
      </c>
      <c r="AU266" s="231" t="s">
        <v>85</v>
      </c>
      <c r="AY266" s="17" t="s">
        <v>156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7" t="s">
        <v>85</v>
      </c>
      <c r="BK266" s="232">
        <f>ROUND(I266*H266,2)</f>
        <v>0</v>
      </c>
      <c r="BL266" s="17" t="s">
        <v>162</v>
      </c>
      <c r="BM266" s="231" t="s">
        <v>2360</v>
      </c>
    </row>
    <row r="267" s="2" customFormat="1" ht="16.5" customHeight="1">
      <c r="A267" s="38"/>
      <c r="B267" s="39"/>
      <c r="C267" s="219" t="s">
        <v>921</v>
      </c>
      <c r="D267" s="219" t="s">
        <v>158</v>
      </c>
      <c r="E267" s="220" t="s">
        <v>2361</v>
      </c>
      <c r="F267" s="221" t="s">
        <v>2362</v>
      </c>
      <c r="G267" s="222" t="s">
        <v>1721</v>
      </c>
      <c r="H267" s="223">
        <v>5</v>
      </c>
      <c r="I267" s="224"/>
      <c r="J267" s="225">
        <f>ROUND(I267*H267,2)</f>
        <v>0</v>
      </c>
      <c r="K267" s="226"/>
      <c r="L267" s="44"/>
      <c r="M267" s="227" t="s">
        <v>1</v>
      </c>
      <c r="N267" s="228" t="s">
        <v>42</v>
      </c>
      <c r="O267" s="91"/>
      <c r="P267" s="229">
        <f>O267*H267</f>
        <v>0</v>
      </c>
      <c r="Q267" s="229">
        <v>0</v>
      </c>
      <c r="R267" s="229">
        <f>Q267*H267</f>
        <v>0</v>
      </c>
      <c r="S267" s="229">
        <v>0</v>
      </c>
      <c r="T267" s="230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31" t="s">
        <v>162</v>
      </c>
      <c r="AT267" s="231" t="s">
        <v>158</v>
      </c>
      <c r="AU267" s="231" t="s">
        <v>85</v>
      </c>
      <c r="AY267" s="17" t="s">
        <v>156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7" t="s">
        <v>85</v>
      </c>
      <c r="BK267" s="232">
        <f>ROUND(I267*H267,2)</f>
        <v>0</v>
      </c>
      <c r="BL267" s="17" t="s">
        <v>162</v>
      </c>
      <c r="BM267" s="231" t="s">
        <v>2363</v>
      </c>
    </row>
    <row r="268" s="2" customFormat="1" ht="16.5" customHeight="1">
      <c r="A268" s="38"/>
      <c r="B268" s="39"/>
      <c r="C268" s="219" t="s">
        <v>925</v>
      </c>
      <c r="D268" s="219" t="s">
        <v>158</v>
      </c>
      <c r="E268" s="220" t="s">
        <v>2364</v>
      </c>
      <c r="F268" s="221" t="s">
        <v>2365</v>
      </c>
      <c r="G268" s="222" t="s">
        <v>1721</v>
      </c>
      <c r="H268" s="223">
        <v>4</v>
      </c>
      <c r="I268" s="224"/>
      <c r="J268" s="225">
        <f>ROUND(I268*H268,2)</f>
        <v>0</v>
      </c>
      <c r="K268" s="226"/>
      <c r="L268" s="44"/>
      <c r="M268" s="227" t="s">
        <v>1</v>
      </c>
      <c r="N268" s="228" t="s">
        <v>42</v>
      </c>
      <c r="O268" s="91"/>
      <c r="P268" s="229">
        <f>O268*H268</f>
        <v>0</v>
      </c>
      <c r="Q268" s="229">
        <v>0</v>
      </c>
      <c r="R268" s="229">
        <f>Q268*H268</f>
        <v>0</v>
      </c>
      <c r="S268" s="229">
        <v>0</v>
      </c>
      <c r="T268" s="230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1" t="s">
        <v>162</v>
      </c>
      <c r="AT268" s="231" t="s">
        <v>158</v>
      </c>
      <c r="AU268" s="231" t="s">
        <v>85</v>
      </c>
      <c r="AY268" s="17" t="s">
        <v>156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7" t="s">
        <v>85</v>
      </c>
      <c r="BK268" s="232">
        <f>ROUND(I268*H268,2)</f>
        <v>0</v>
      </c>
      <c r="BL268" s="17" t="s">
        <v>162</v>
      </c>
      <c r="BM268" s="231" t="s">
        <v>2366</v>
      </c>
    </row>
    <row r="269" s="2" customFormat="1" ht="16.5" customHeight="1">
      <c r="A269" s="38"/>
      <c r="B269" s="39"/>
      <c r="C269" s="219" t="s">
        <v>929</v>
      </c>
      <c r="D269" s="219" t="s">
        <v>158</v>
      </c>
      <c r="E269" s="220" t="s">
        <v>2367</v>
      </c>
      <c r="F269" s="221" t="s">
        <v>2368</v>
      </c>
      <c r="G269" s="222" t="s">
        <v>1721</v>
      </c>
      <c r="H269" s="223">
        <v>1</v>
      </c>
      <c r="I269" s="224"/>
      <c r="J269" s="225">
        <f>ROUND(I269*H269,2)</f>
        <v>0</v>
      </c>
      <c r="K269" s="226"/>
      <c r="L269" s="44"/>
      <c r="M269" s="227" t="s">
        <v>1</v>
      </c>
      <c r="N269" s="228" t="s">
        <v>42</v>
      </c>
      <c r="O269" s="91"/>
      <c r="P269" s="229">
        <f>O269*H269</f>
        <v>0</v>
      </c>
      <c r="Q269" s="229">
        <v>0</v>
      </c>
      <c r="R269" s="229">
        <f>Q269*H269</f>
        <v>0</v>
      </c>
      <c r="S269" s="229">
        <v>0</v>
      </c>
      <c r="T269" s="230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1" t="s">
        <v>162</v>
      </c>
      <c r="AT269" s="231" t="s">
        <v>158</v>
      </c>
      <c r="AU269" s="231" t="s">
        <v>85</v>
      </c>
      <c r="AY269" s="17" t="s">
        <v>156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7" t="s">
        <v>85</v>
      </c>
      <c r="BK269" s="232">
        <f>ROUND(I269*H269,2)</f>
        <v>0</v>
      </c>
      <c r="BL269" s="17" t="s">
        <v>162</v>
      </c>
      <c r="BM269" s="231" t="s">
        <v>2369</v>
      </c>
    </row>
    <row r="270" s="2" customFormat="1" ht="21.75" customHeight="1">
      <c r="A270" s="38"/>
      <c r="B270" s="39"/>
      <c r="C270" s="219" t="s">
        <v>933</v>
      </c>
      <c r="D270" s="219" t="s">
        <v>158</v>
      </c>
      <c r="E270" s="220" t="s">
        <v>619</v>
      </c>
      <c r="F270" s="221" t="s">
        <v>2066</v>
      </c>
      <c r="G270" s="222" t="s">
        <v>1721</v>
      </c>
      <c r="H270" s="223">
        <v>8</v>
      </c>
      <c r="I270" s="224"/>
      <c r="J270" s="225">
        <f>ROUND(I270*H270,2)</f>
        <v>0</v>
      </c>
      <c r="K270" s="226"/>
      <c r="L270" s="44"/>
      <c r="M270" s="227" t="s">
        <v>1</v>
      </c>
      <c r="N270" s="228" t="s">
        <v>42</v>
      </c>
      <c r="O270" s="91"/>
      <c r="P270" s="229">
        <f>O270*H270</f>
        <v>0</v>
      </c>
      <c r="Q270" s="229">
        <v>0</v>
      </c>
      <c r="R270" s="229">
        <f>Q270*H270</f>
        <v>0</v>
      </c>
      <c r="S270" s="229">
        <v>0</v>
      </c>
      <c r="T270" s="230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1" t="s">
        <v>162</v>
      </c>
      <c r="AT270" s="231" t="s">
        <v>158</v>
      </c>
      <c r="AU270" s="231" t="s">
        <v>85</v>
      </c>
      <c r="AY270" s="17" t="s">
        <v>156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7" t="s">
        <v>85</v>
      </c>
      <c r="BK270" s="232">
        <f>ROUND(I270*H270,2)</f>
        <v>0</v>
      </c>
      <c r="BL270" s="17" t="s">
        <v>162</v>
      </c>
      <c r="BM270" s="231" t="s">
        <v>2370</v>
      </c>
    </row>
    <row r="271" s="2" customFormat="1" ht="24.15" customHeight="1">
      <c r="A271" s="38"/>
      <c r="B271" s="39"/>
      <c r="C271" s="219" t="s">
        <v>937</v>
      </c>
      <c r="D271" s="219" t="s">
        <v>158</v>
      </c>
      <c r="E271" s="220" t="s">
        <v>2371</v>
      </c>
      <c r="F271" s="221" t="s">
        <v>2372</v>
      </c>
      <c r="G271" s="222" t="s">
        <v>1721</v>
      </c>
      <c r="H271" s="223">
        <v>8</v>
      </c>
      <c r="I271" s="224"/>
      <c r="J271" s="225">
        <f>ROUND(I271*H271,2)</f>
        <v>0</v>
      </c>
      <c r="K271" s="226"/>
      <c r="L271" s="44"/>
      <c r="M271" s="227" t="s">
        <v>1</v>
      </c>
      <c r="N271" s="228" t="s">
        <v>42</v>
      </c>
      <c r="O271" s="91"/>
      <c r="P271" s="229">
        <f>O271*H271</f>
        <v>0</v>
      </c>
      <c r="Q271" s="229">
        <v>0</v>
      </c>
      <c r="R271" s="229">
        <f>Q271*H271</f>
        <v>0</v>
      </c>
      <c r="S271" s="229">
        <v>0</v>
      </c>
      <c r="T271" s="230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31" t="s">
        <v>162</v>
      </c>
      <c r="AT271" s="231" t="s">
        <v>158</v>
      </c>
      <c r="AU271" s="231" t="s">
        <v>85</v>
      </c>
      <c r="AY271" s="17" t="s">
        <v>156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7" t="s">
        <v>85</v>
      </c>
      <c r="BK271" s="232">
        <f>ROUND(I271*H271,2)</f>
        <v>0</v>
      </c>
      <c r="BL271" s="17" t="s">
        <v>162</v>
      </c>
      <c r="BM271" s="231" t="s">
        <v>2373</v>
      </c>
    </row>
    <row r="272" s="2" customFormat="1" ht="24.15" customHeight="1">
      <c r="A272" s="38"/>
      <c r="B272" s="39"/>
      <c r="C272" s="219" t="s">
        <v>941</v>
      </c>
      <c r="D272" s="219" t="s">
        <v>158</v>
      </c>
      <c r="E272" s="220" t="s">
        <v>2374</v>
      </c>
      <c r="F272" s="221" t="s">
        <v>2375</v>
      </c>
      <c r="G272" s="222" t="s">
        <v>1721</v>
      </c>
      <c r="H272" s="223">
        <v>6</v>
      </c>
      <c r="I272" s="224"/>
      <c r="J272" s="225">
        <f>ROUND(I272*H272,2)</f>
        <v>0</v>
      </c>
      <c r="K272" s="226"/>
      <c r="L272" s="44"/>
      <c r="M272" s="227" t="s">
        <v>1</v>
      </c>
      <c r="N272" s="228" t="s">
        <v>42</v>
      </c>
      <c r="O272" s="91"/>
      <c r="P272" s="229">
        <f>O272*H272</f>
        <v>0</v>
      </c>
      <c r="Q272" s="229">
        <v>0</v>
      </c>
      <c r="R272" s="229">
        <f>Q272*H272</f>
        <v>0</v>
      </c>
      <c r="S272" s="229">
        <v>0</v>
      </c>
      <c r="T272" s="230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1" t="s">
        <v>162</v>
      </c>
      <c r="AT272" s="231" t="s">
        <v>158</v>
      </c>
      <c r="AU272" s="231" t="s">
        <v>85</v>
      </c>
      <c r="AY272" s="17" t="s">
        <v>156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7" t="s">
        <v>85</v>
      </c>
      <c r="BK272" s="232">
        <f>ROUND(I272*H272,2)</f>
        <v>0</v>
      </c>
      <c r="BL272" s="17" t="s">
        <v>162</v>
      </c>
      <c r="BM272" s="231" t="s">
        <v>2376</v>
      </c>
    </row>
    <row r="273" s="2" customFormat="1" ht="16.5" customHeight="1">
      <c r="A273" s="38"/>
      <c r="B273" s="39"/>
      <c r="C273" s="219" t="s">
        <v>946</v>
      </c>
      <c r="D273" s="219" t="s">
        <v>158</v>
      </c>
      <c r="E273" s="220" t="s">
        <v>2377</v>
      </c>
      <c r="F273" s="221" t="s">
        <v>2378</v>
      </c>
      <c r="G273" s="222" t="s">
        <v>1721</v>
      </c>
      <c r="H273" s="223">
        <v>24</v>
      </c>
      <c r="I273" s="224"/>
      <c r="J273" s="225">
        <f>ROUND(I273*H273,2)</f>
        <v>0</v>
      </c>
      <c r="K273" s="226"/>
      <c r="L273" s="44"/>
      <c r="M273" s="227" t="s">
        <v>1</v>
      </c>
      <c r="N273" s="228" t="s">
        <v>42</v>
      </c>
      <c r="O273" s="91"/>
      <c r="P273" s="229">
        <f>O273*H273</f>
        <v>0</v>
      </c>
      <c r="Q273" s="229">
        <v>0</v>
      </c>
      <c r="R273" s="229">
        <f>Q273*H273</f>
        <v>0</v>
      </c>
      <c r="S273" s="229">
        <v>0</v>
      </c>
      <c r="T273" s="230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31" t="s">
        <v>162</v>
      </c>
      <c r="AT273" s="231" t="s">
        <v>158</v>
      </c>
      <c r="AU273" s="231" t="s">
        <v>85</v>
      </c>
      <c r="AY273" s="17" t="s">
        <v>156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7" t="s">
        <v>85</v>
      </c>
      <c r="BK273" s="232">
        <f>ROUND(I273*H273,2)</f>
        <v>0</v>
      </c>
      <c r="BL273" s="17" t="s">
        <v>162</v>
      </c>
      <c r="BM273" s="231" t="s">
        <v>2379</v>
      </c>
    </row>
    <row r="274" s="2" customFormat="1" ht="16.5" customHeight="1">
      <c r="A274" s="38"/>
      <c r="B274" s="39"/>
      <c r="C274" s="219" t="s">
        <v>951</v>
      </c>
      <c r="D274" s="219" t="s">
        <v>158</v>
      </c>
      <c r="E274" s="220" t="s">
        <v>2380</v>
      </c>
      <c r="F274" s="221" t="s">
        <v>2381</v>
      </c>
      <c r="G274" s="222" t="s">
        <v>1721</v>
      </c>
      <c r="H274" s="223">
        <v>4</v>
      </c>
      <c r="I274" s="224"/>
      <c r="J274" s="225">
        <f>ROUND(I274*H274,2)</f>
        <v>0</v>
      </c>
      <c r="K274" s="226"/>
      <c r="L274" s="44"/>
      <c r="M274" s="227" t="s">
        <v>1</v>
      </c>
      <c r="N274" s="228" t="s">
        <v>42</v>
      </c>
      <c r="O274" s="91"/>
      <c r="P274" s="229">
        <f>O274*H274</f>
        <v>0</v>
      </c>
      <c r="Q274" s="229">
        <v>0</v>
      </c>
      <c r="R274" s="229">
        <f>Q274*H274</f>
        <v>0</v>
      </c>
      <c r="S274" s="229">
        <v>0</v>
      </c>
      <c r="T274" s="230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31" t="s">
        <v>162</v>
      </c>
      <c r="AT274" s="231" t="s">
        <v>158</v>
      </c>
      <c r="AU274" s="231" t="s">
        <v>85</v>
      </c>
      <c r="AY274" s="17" t="s">
        <v>156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7" t="s">
        <v>85</v>
      </c>
      <c r="BK274" s="232">
        <f>ROUND(I274*H274,2)</f>
        <v>0</v>
      </c>
      <c r="BL274" s="17" t="s">
        <v>162</v>
      </c>
      <c r="BM274" s="231" t="s">
        <v>2382</v>
      </c>
    </row>
    <row r="275" s="2" customFormat="1" ht="16.5" customHeight="1">
      <c r="A275" s="38"/>
      <c r="B275" s="39"/>
      <c r="C275" s="219" t="s">
        <v>955</v>
      </c>
      <c r="D275" s="219" t="s">
        <v>158</v>
      </c>
      <c r="E275" s="220" t="s">
        <v>2383</v>
      </c>
      <c r="F275" s="221" t="s">
        <v>2384</v>
      </c>
      <c r="G275" s="222" t="s">
        <v>1721</v>
      </c>
      <c r="H275" s="223">
        <v>4</v>
      </c>
      <c r="I275" s="224"/>
      <c r="J275" s="225">
        <f>ROUND(I275*H275,2)</f>
        <v>0</v>
      </c>
      <c r="K275" s="226"/>
      <c r="L275" s="44"/>
      <c r="M275" s="227" t="s">
        <v>1</v>
      </c>
      <c r="N275" s="228" t="s">
        <v>42</v>
      </c>
      <c r="O275" s="91"/>
      <c r="P275" s="229">
        <f>O275*H275</f>
        <v>0</v>
      </c>
      <c r="Q275" s="229">
        <v>0</v>
      </c>
      <c r="R275" s="229">
        <f>Q275*H275</f>
        <v>0</v>
      </c>
      <c r="S275" s="229">
        <v>0</v>
      </c>
      <c r="T275" s="230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31" t="s">
        <v>162</v>
      </c>
      <c r="AT275" s="231" t="s">
        <v>158</v>
      </c>
      <c r="AU275" s="231" t="s">
        <v>85</v>
      </c>
      <c r="AY275" s="17" t="s">
        <v>156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7" t="s">
        <v>85</v>
      </c>
      <c r="BK275" s="232">
        <f>ROUND(I275*H275,2)</f>
        <v>0</v>
      </c>
      <c r="BL275" s="17" t="s">
        <v>162</v>
      </c>
      <c r="BM275" s="231" t="s">
        <v>2385</v>
      </c>
    </row>
    <row r="276" s="2" customFormat="1" ht="16.5" customHeight="1">
      <c r="A276" s="38"/>
      <c r="B276" s="39"/>
      <c r="C276" s="219" t="s">
        <v>959</v>
      </c>
      <c r="D276" s="219" t="s">
        <v>158</v>
      </c>
      <c r="E276" s="220" t="s">
        <v>2386</v>
      </c>
      <c r="F276" s="221" t="s">
        <v>2387</v>
      </c>
      <c r="G276" s="222" t="s">
        <v>1721</v>
      </c>
      <c r="H276" s="223">
        <v>2</v>
      </c>
      <c r="I276" s="224"/>
      <c r="J276" s="225">
        <f>ROUND(I276*H276,2)</f>
        <v>0</v>
      </c>
      <c r="K276" s="226"/>
      <c r="L276" s="44"/>
      <c r="M276" s="227" t="s">
        <v>1</v>
      </c>
      <c r="N276" s="228" t="s">
        <v>42</v>
      </c>
      <c r="O276" s="91"/>
      <c r="P276" s="229">
        <f>O276*H276</f>
        <v>0</v>
      </c>
      <c r="Q276" s="229">
        <v>0</v>
      </c>
      <c r="R276" s="229">
        <f>Q276*H276</f>
        <v>0</v>
      </c>
      <c r="S276" s="229">
        <v>0</v>
      </c>
      <c r="T276" s="230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31" t="s">
        <v>162</v>
      </c>
      <c r="AT276" s="231" t="s">
        <v>158</v>
      </c>
      <c r="AU276" s="231" t="s">
        <v>85</v>
      </c>
      <c r="AY276" s="17" t="s">
        <v>156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7" t="s">
        <v>85</v>
      </c>
      <c r="BK276" s="232">
        <f>ROUND(I276*H276,2)</f>
        <v>0</v>
      </c>
      <c r="BL276" s="17" t="s">
        <v>162</v>
      </c>
      <c r="BM276" s="231" t="s">
        <v>2388</v>
      </c>
    </row>
    <row r="277" s="2" customFormat="1" ht="16.5" customHeight="1">
      <c r="A277" s="38"/>
      <c r="B277" s="39"/>
      <c r="C277" s="219" t="s">
        <v>963</v>
      </c>
      <c r="D277" s="219" t="s">
        <v>158</v>
      </c>
      <c r="E277" s="220" t="s">
        <v>2389</v>
      </c>
      <c r="F277" s="221" t="s">
        <v>2390</v>
      </c>
      <c r="G277" s="222" t="s">
        <v>1721</v>
      </c>
      <c r="H277" s="223">
        <v>2</v>
      </c>
      <c r="I277" s="224"/>
      <c r="J277" s="225">
        <f>ROUND(I277*H277,2)</f>
        <v>0</v>
      </c>
      <c r="K277" s="226"/>
      <c r="L277" s="44"/>
      <c r="M277" s="227" t="s">
        <v>1</v>
      </c>
      <c r="N277" s="228" t="s">
        <v>42</v>
      </c>
      <c r="O277" s="91"/>
      <c r="P277" s="229">
        <f>O277*H277</f>
        <v>0</v>
      </c>
      <c r="Q277" s="229">
        <v>0</v>
      </c>
      <c r="R277" s="229">
        <f>Q277*H277</f>
        <v>0</v>
      </c>
      <c r="S277" s="229">
        <v>0</v>
      </c>
      <c r="T277" s="230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31" t="s">
        <v>162</v>
      </c>
      <c r="AT277" s="231" t="s">
        <v>158</v>
      </c>
      <c r="AU277" s="231" t="s">
        <v>85</v>
      </c>
      <c r="AY277" s="17" t="s">
        <v>156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7" t="s">
        <v>85</v>
      </c>
      <c r="BK277" s="232">
        <f>ROUND(I277*H277,2)</f>
        <v>0</v>
      </c>
      <c r="BL277" s="17" t="s">
        <v>162</v>
      </c>
      <c r="BM277" s="231" t="s">
        <v>728</v>
      </c>
    </row>
    <row r="278" s="2" customFormat="1" ht="24.15" customHeight="1">
      <c r="A278" s="38"/>
      <c r="B278" s="39"/>
      <c r="C278" s="219" t="s">
        <v>967</v>
      </c>
      <c r="D278" s="219" t="s">
        <v>158</v>
      </c>
      <c r="E278" s="220" t="s">
        <v>2391</v>
      </c>
      <c r="F278" s="221" t="s">
        <v>2392</v>
      </c>
      <c r="G278" s="222" t="s">
        <v>485</v>
      </c>
      <c r="H278" s="223">
        <v>10</v>
      </c>
      <c r="I278" s="224"/>
      <c r="J278" s="225">
        <f>ROUND(I278*H278,2)</f>
        <v>0</v>
      </c>
      <c r="K278" s="226"/>
      <c r="L278" s="44"/>
      <c r="M278" s="227" t="s">
        <v>1</v>
      </c>
      <c r="N278" s="228" t="s">
        <v>42</v>
      </c>
      <c r="O278" s="91"/>
      <c r="P278" s="229">
        <f>O278*H278</f>
        <v>0</v>
      </c>
      <c r="Q278" s="229">
        <v>0</v>
      </c>
      <c r="R278" s="229">
        <f>Q278*H278</f>
        <v>0</v>
      </c>
      <c r="S278" s="229">
        <v>0</v>
      </c>
      <c r="T278" s="230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31" t="s">
        <v>162</v>
      </c>
      <c r="AT278" s="231" t="s">
        <v>158</v>
      </c>
      <c r="AU278" s="231" t="s">
        <v>85</v>
      </c>
      <c r="AY278" s="17" t="s">
        <v>156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7" t="s">
        <v>85</v>
      </c>
      <c r="BK278" s="232">
        <f>ROUND(I278*H278,2)</f>
        <v>0</v>
      </c>
      <c r="BL278" s="17" t="s">
        <v>162</v>
      </c>
      <c r="BM278" s="231" t="s">
        <v>2393</v>
      </c>
    </row>
    <row r="279" s="2" customFormat="1" ht="16.5" customHeight="1">
      <c r="A279" s="38"/>
      <c r="B279" s="39"/>
      <c r="C279" s="219" t="s">
        <v>971</v>
      </c>
      <c r="D279" s="219" t="s">
        <v>158</v>
      </c>
      <c r="E279" s="220" t="s">
        <v>2394</v>
      </c>
      <c r="F279" s="221" t="s">
        <v>2395</v>
      </c>
      <c r="G279" s="222" t="s">
        <v>485</v>
      </c>
      <c r="H279" s="223">
        <v>10</v>
      </c>
      <c r="I279" s="224"/>
      <c r="J279" s="225">
        <f>ROUND(I279*H279,2)</f>
        <v>0</v>
      </c>
      <c r="K279" s="226"/>
      <c r="L279" s="44"/>
      <c r="M279" s="227" t="s">
        <v>1</v>
      </c>
      <c r="N279" s="228" t="s">
        <v>42</v>
      </c>
      <c r="O279" s="91"/>
      <c r="P279" s="229">
        <f>O279*H279</f>
        <v>0</v>
      </c>
      <c r="Q279" s="229">
        <v>0</v>
      </c>
      <c r="R279" s="229">
        <f>Q279*H279</f>
        <v>0</v>
      </c>
      <c r="S279" s="229">
        <v>0</v>
      </c>
      <c r="T279" s="230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31" t="s">
        <v>162</v>
      </c>
      <c r="AT279" s="231" t="s">
        <v>158</v>
      </c>
      <c r="AU279" s="231" t="s">
        <v>85</v>
      </c>
      <c r="AY279" s="17" t="s">
        <v>156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7" t="s">
        <v>85</v>
      </c>
      <c r="BK279" s="232">
        <f>ROUND(I279*H279,2)</f>
        <v>0</v>
      </c>
      <c r="BL279" s="17" t="s">
        <v>162</v>
      </c>
      <c r="BM279" s="231" t="s">
        <v>2396</v>
      </c>
    </row>
    <row r="280" s="2" customFormat="1" ht="24.15" customHeight="1">
      <c r="A280" s="38"/>
      <c r="B280" s="39"/>
      <c r="C280" s="219" t="s">
        <v>976</v>
      </c>
      <c r="D280" s="219" t="s">
        <v>158</v>
      </c>
      <c r="E280" s="220" t="s">
        <v>2397</v>
      </c>
      <c r="F280" s="221" t="s">
        <v>2398</v>
      </c>
      <c r="G280" s="222" t="s">
        <v>485</v>
      </c>
      <c r="H280" s="223">
        <v>10</v>
      </c>
      <c r="I280" s="224"/>
      <c r="J280" s="225">
        <f>ROUND(I280*H280,2)</f>
        <v>0</v>
      </c>
      <c r="K280" s="226"/>
      <c r="L280" s="44"/>
      <c r="M280" s="227" t="s">
        <v>1</v>
      </c>
      <c r="N280" s="228" t="s">
        <v>42</v>
      </c>
      <c r="O280" s="91"/>
      <c r="P280" s="229">
        <f>O280*H280</f>
        <v>0</v>
      </c>
      <c r="Q280" s="229">
        <v>0</v>
      </c>
      <c r="R280" s="229">
        <f>Q280*H280</f>
        <v>0</v>
      </c>
      <c r="S280" s="229">
        <v>0</v>
      </c>
      <c r="T280" s="230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1" t="s">
        <v>162</v>
      </c>
      <c r="AT280" s="231" t="s">
        <v>158</v>
      </c>
      <c r="AU280" s="231" t="s">
        <v>85</v>
      </c>
      <c r="AY280" s="17" t="s">
        <v>156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7" t="s">
        <v>85</v>
      </c>
      <c r="BK280" s="232">
        <f>ROUND(I280*H280,2)</f>
        <v>0</v>
      </c>
      <c r="BL280" s="17" t="s">
        <v>162</v>
      </c>
      <c r="BM280" s="231" t="s">
        <v>2399</v>
      </c>
    </row>
    <row r="281" s="12" customFormat="1" ht="25.92" customHeight="1">
      <c r="A281" s="12"/>
      <c r="B281" s="203"/>
      <c r="C281" s="204"/>
      <c r="D281" s="205" t="s">
        <v>76</v>
      </c>
      <c r="E281" s="206" t="s">
        <v>2400</v>
      </c>
      <c r="F281" s="206" t="s">
        <v>2401</v>
      </c>
      <c r="G281" s="204"/>
      <c r="H281" s="204"/>
      <c r="I281" s="207"/>
      <c r="J281" s="208">
        <f>BK281</f>
        <v>0</v>
      </c>
      <c r="K281" s="204"/>
      <c r="L281" s="209"/>
      <c r="M281" s="285"/>
      <c r="N281" s="286"/>
      <c r="O281" s="286"/>
      <c r="P281" s="287">
        <v>0</v>
      </c>
      <c r="Q281" s="286"/>
      <c r="R281" s="287">
        <v>0</v>
      </c>
      <c r="S281" s="286"/>
      <c r="T281" s="288"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14" t="s">
        <v>85</v>
      </c>
      <c r="AT281" s="215" t="s">
        <v>76</v>
      </c>
      <c r="AU281" s="215" t="s">
        <v>77</v>
      </c>
      <c r="AY281" s="214" t="s">
        <v>156</v>
      </c>
      <c r="BK281" s="216">
        <v>0</v>
      </c>
    </row>
    <row r="282" s="2" customFormat="1" ht="6.96" customHeight="1">
      <c r="A282" s="38"/>
      <c r="B282" s="66"/>
      <c r="C282" s="67"/>
      <c r="D282" s="67"/>
      <c r="E282" s="67"/>
      <c r="F282" s="67"/>
      <c r="G282" s="67"/>
      <c r="H282" s="67"/>
      <c r="I282" s="67"/>
      <c r="J282" s="67"/>
      <c r="K282" s="67"/>
      <c r="L282" s="44"/>
      <c r="M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</row>
  </sheetData>
  <sheetProtection sheet="1" autoFilter="0" formatColumns="0" formatRows="0" objects="1" scenarios="1" spinCount="100000" saltValue="hJOmln6NY/CB4RQCmrMLJnb1EJZwYMuCK/mpqBCA+ryBDiPMKoi20IhGRlFlwjNCbwnwEYOvMWZOVXHmXPgz2w==" hashValue="m3eqO/B22oKCX+VGIYp+vBtKN6LJEYBgJ6oNIzxkqTSh2PEj9OWasGTb38gzyOSC++vm0R1xbly3lOoYnwnhJA==" algorithmName="SHA-512" password="CC35"/>
  <autoFilter ref="C121:K281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2402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19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22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">
        <v>32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109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ROUND((SUM(BE122:BE133)),  2)</f>
        <v>0</v>
      </c>
      <c r="G33" s="38"/>
      <c r="H33" s="38"/>
      <c r="I33" s="155">
        <v>0.20999999999999999</v>
      </c>
      <c r="J33" s="154">
        <f>ROUND(((SUM(BE122:BE133))*I33),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ROUND((SUM(BF122:BF133)),  2)</f>
        <v>0</v>
      </c>
      <c r="G34" s="38"/>
      <c r="H34" s="38"/>
      <c r="I34" s="155">
        <v>0.12</v>
      </c>
      <c r="J34" s="154">
        <f>ROUND(((SUM(BF122:BF133))*I34),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ROUND((SUM(BG122:BG133)),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ROUND((SUM(BH122:BH133)),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ROUND((SUM(BI122:BI133)),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D0.0 - Příprava území, VRN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 xml:space="preserve"> 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Ing. Aleš Řada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2403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2404</v>
      </c>
      <c r="E98" s="188"/>
      <c r="F98" s="188"/>
      <c r="G98" s="188"/>
      <c r="H98" s="188"/>
      <c r="I98" s="188"/>
      <c r="J98" s="189">
        <f>J124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2405</v>
      </c>
      <c r="E99" s="188"/>
      <c r="F99" s="188"/>
      <c r="G99" s="188"/>
      <c r="H99" s="188"/>
      <c r="I99" s="188"/>
      <c r="J99" s="189">
        <f>J126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2406</v>
      </c>
      <c r="E100" s="188"/>
      <c r="F100" s="188"/>
      <c r="G100" s="188"/>
      <c r="H100" s="188"/>
      <c r="I100" s="188"/>
      <c r="J100" s="189">
        <f>J128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2407</v>
      </c>
      <c r="E101" s="188"/>
      <c r="F101" s="188"/>
      <c r="G101" s="188"/>
      <c r="H101" s="188"/>
      <c r="I101" s="188"/>
      <c r="J101" s="189">
        <f>J130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2408</v>
      </c>
      <c r="E102" s="188"/>
      <c r="F102" s="188"/>
      <c r="G102" s="188"/>
      <c r="H102" s="188"/>
      <c r="I102" s="188"/>
      <c r="J102" s="189">
        <f>J132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141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Základní škola Tuklaty – Přístavba tělocvičny a učeben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107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D0.0 - Příprava území, VRN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21</v>
      </c>
      <c r="D116" s="40"/>
      <c r="E116" s="40"/>
      <c r="F116" s="27" t="str">
        <f>F12</f>
        <v xml:space="preserve"> </v>
      </c>
      <c r="G116" s="40"/>
      <c r="H116" s="40"/>
      <c r="I116" s="32" t="s">
        <v>23</v>
      </c>
      <c r="J116" s="79" t="str">
        <f>IF(J12="","",J12)</f>
        <v>23. 2. 2024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25</v>
      </c>
      <c r="D118" s="40"/>
      <c r="E118" s="40"/>
      <c r="F118" s="27" t="str">
        <f>E15</f>
        <v>Obec Tuklaty</v>
      </c>
      <c r="G118" s="40"/>
      <c r="H118" s="40"/>
      <c r="I118" s="32" t="s">
        <v>31</v>
      </c>
      <c r="J118" s="36" t="str">
        <f>E21</f>
        <v>INGARA s.r.o.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29</v>
      </c>
      <c r="D119" s="40"/>
      <c r="E119" s="40"/>
      <c r="F119" s="27" t="str">
        <f>IF(E18="","",E18)</f>
        <v>Vyplň údaj</v>
      </c>
      <c r="G119" s="40"/>
      <c r="H119" s="40"/>
      <c r="I119" s="32" t="s">
        <v>35</v>
      </c>
      <c r="J119" s="36" t="str">
        <f>E24</f>
        <v>Ing. Aleš Řada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1"/>
      <c r="B121" s="192"/>
      <c r="C121" s="193" t="s">
        <v>142</v>
      </c>
      <c r="D121" s="194" t="s">
        <v>62</v>
      </c>
      <c r="E121" s="194" t="s">
        <v>58</v>
      </c>
      <c r="F121" s="194" t="s">
        <v>59</v>
      </c>
      <c r="G121" s="194" t="s">
        <v>143</v>
      </c>
      <c r="H121" s="194" t="s">
        <v>144</v>
      </c>
      <c r="I121" s="194" t="s">
        <v>145</v>
      </c>
      <c r="J121" s="195" t="s">
        <v>112</v>
      </c>
      <c r="K121" s="196" t="s">
        <v>146</v>
      </c>
      <c r="L121" s="197"/>
      <c r="M121" s="100" t="s">
        <v>1</v>
      </c>
      <c r="N121" s="101" t="s">
        <v>41</v>
      </c>
      <c r="O121" s="101" t="s">
        <v>147</v>
      </c>
      <c r="P121" s="101" t="s">
        <v>148</v>
      </c>
      <c r="Q121" s="101" t="s">
        <v>149</v>
      </c>
      <c r="R121" s="101" t="s">
        <v>150</v>
      </c>
      <c r="S121" s="101" t="s">
        <v>151</v>
      </c>
      <c r="T121" s="102" t="s">
        <v>152</v>
      </c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</row>
    <row r="122" s="2" customFormat="1" ht="22.8" customHeight="1">
      <c r="A122" s="38"/>
      <c r="B122" s="39"/>
      <c r="C122" s="107" t="s">
        <v>153</v>
      </c>
      <c r="D122" s="40"/>
      <c r="E122" s="40"/>
      <c r="F122" s="40"/>
      <c r="G122" s="40"/>
      <c r="H122" s="40"/>
      <c r="I122" s="40"/>
      <c r="J122" s="198">
        <f>BK122</f>
        <v>0</v>
      </c>
      <c r="K122" s="40"/>
      <c r="L122" s="44"/>
      <c r="M122" s="103"/>
      <c r="N122" s="199"/>
      <c r="O122" s="104"/>
      <c r="P122" s="200">
        <f>P123</f>
        <v>0</v>
      </c>
      <c r="Q122" s="104"/>
      <c r="R122" s="200">
        <f>R123</f>
        <v>0</v>
      </c>
      <c r="S122" s="104"/>
      <c r="T122" s="201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76</v>
      </c>
      <c r="AU122" s="17" t="s">
        <v>114</v>
      </c>
      <c r="BK122" s="202">
        <f>BK123</f>
        <v>0</v>
      </c>
    </row>
    <row r="123" s="12" customFormat="1" ht="25.92" customHeight="1">
      <c r="A123" s="12"/>
      <c r="B123" s="203"/>
      <c r="C123" s="204"/>
      <c r="D123" s="205" t="s">
        <v>76</v>
      </c>
      <c r="E123" s="206" t="s">
        <v>2409</v>
      </c>
      <c r="F123" s="206" t="s">
        <v>2410</v>
      </c>
      <c r="G123" s="204"/>
      <c r="H123" s="204"/>
      <c r="I123" s="207"/>
      <c r="J123" s="208">
        <f>BK123</f>
        <v>0</v>
      </c>
      <c r="K123" s="204"/>
      <c r="L123" s="209"/>
      <c r="M123" s="210"/>
      <c r="N123" s="211"/>
      <c r="O123" s="211"/>
      <c r="P123" s="212">
        <f>P124+P126+P128+P130+P132</f>
        <v>0</v>
      </c>
      <c r="Q123" s="211"/>
      <c r="R123" s="212">
        <f>R124+R126+R128+R130+R132</f>
        <v>0</v>
      </c>
      <c r="S123" s="211"/>
      <c r="T123" s="213">
        <f>T124+T126+T128+T130+T132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4" t="s">
        <v>187</v>
      </c>
      <c r="AT123" s="215" t="s">
        <v>76</v>
      </c>
      <c r="AU123" s="215" t="s">
        <v>77</v>
      </c>
      <c r="AY123" s="214" t="s">
        <v>156</v>
      </c>
      <c r="BK123" s="216">
        <f>BK124+BK126+BK128+BK130+BK132</f>
        <v>0</v>
      </c>
    </row>
    <row r="124" s="12" customFormat="1" ht="22.8" customHeight="1">
      <c r="A124" s="12"/>
      <c r="B124" s="203"/>
      <c r="C124" s="204"/>
      <c r="D124" s="205" t="s">
        <v>76</v>
      </c>
      <c r="E124" s="217" t="s">
        <v>2411</v>
      </c>
      <c r="F124" s="217" t="s">
        <v>2412</v>
      </c>
      <c r="G124" s="204"/>
      <c r="H124" s="204"/>
      <c r="I124" s="207"/>
      <c r="J124" s="218">
        <f>BK124</f>
        <v>0</v>
      </c>
      <c r="K124" s="204"/>
      <c r="L124" s="209"/>
      <c r="M124" s="210"/>
      <c r="N124" s="211"/>
      <c r="O124" s="211"/>
      <c r="P124" s="212">
        <f>P125</f>
        <v>0</v>
      </c>
      <c r="Q124" s="211"/>
      <c r="R124" s="212">
        <f>R125</f>
        <v>0</v>
      </c>
      <c r="S124" s="211"/>
      <c r="T124" s="213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4" t="s">
        <v>187</v>
      </c>
      <c r="AT124" s="215" t="s">
        <v>76</v>
      </c>
      <c r="AU124" s="215" t="s">
        <v>85</v>
      </c>
      <c r="AY124" s="214" t="s">
        <v>156</v>
      </c>
      <c r="BK124" s="216">
        <f>BK125</f>
        <v>0</v>
      </c>
    </row>
    <row r="125" s="2" customFormat="1" ht="16.5" customHeight="1">
      <c r="A125" s="38"/>
      <c r="B125" s="39"/>
      <c r="C125" s="219" t="s">
        <v>85</v>
      </c>
      <c r="D125" s="219" t="s">
        <v>158</v>
      </c>
      <c r="E125" s="220" t="s">
        <v>2413</v>
      </c>
      <c r="F125" s="221" t="s">
        <v>2412</v>
      </c>
      <c r="G125" s="222" t="s">
        <v>738</v>
      </c>
      <c r="H125" s="223">
        <v>1</v>
      </c>
      <c r="I125" s="224"/>
      <c r="J125" s="225">
        <f>ROUND(I125*H125,2)</f>
        <v>0</v>
      </c>
      <c r="K125" s="226"/>
      <c r="L125" s="44"/>
      <c r="M125" s="227" t="s">
        <v>1</v>
      </c>
      <c r="N125" s="228" t="s">
        <v>42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2414</v>
      </c>
      <c r="AT125" s="231" t="s">
        <v>158</v>
      </c>
      <c r="AU125" s="231" t="s">
        <v>87</v>
      </c>
      <c r="AY125" s="17" t="s">
        <v>156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85</v>
      </c>
      <c r="BK125" s="232">
        <f>ROUND(I125*H125,2)</f>
        <v>0</v>
      </c>
      <c r="BL125" s="17" t="s">
        <v>2414</v>
      </c>
      <c r="BM125" s="231" t="s">
        <v>2415</v>
      </c>
    </row>
    <row r="126" s="12" customFormat="1" ht="22.8" customHeight="1">
      <c r="A126" s="12"/>
      <c r="B126" s="203"/>
      <c r="C126" s="204"/>
      <c r="D126" s="205" t="s">
        <v>76</v>
      </c>
      <c r="E126" s="217" t="s">
        <v>2416</v>
      </c>
      <c r="F126" s="217" t="s">
        <v>2417</v>
      </c>
      <c r="G126" s="204"/>
      <c r="H126" s="204"/>
      <c r="I126" s="207"/>
      <c r="J126" s="218">
        <f>BK126</f>
        <v>0</v>
      </c>
      <c r="K126" s="204"/>
      <c r="L126" s="209"/>
      <c r="M126" s="210"/>
      <c r="N126" s="211"/>
      <c r="O126" s="211"/>
      <c r="P126" s="212">
        <f>P127</f>
        <v>0</v>
      </c>
      <c r="Q126" s="211"/>
      <c r="R126" s="212">
        <f>R127</f>
        <v>0</v>
      </c>
      <c r="S126" s="211"/>
      <c r="T126" s="213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4" t="s">
        <v>187</v>
      </c>
      <c r="AT126" s="215" t="s">
        <v>76</v>
      </c>
      <c r="AU126" s="215" t="s">
        <v>85</v>
      </c>
      <c r="AY126" s="214" t="s">
        <v>156</v>
      </c>
      <c r="BK126" s="216">
        <f>BK127</f>
        <v>0</v>
      </c>
    </row>
    <row r="127" s="2" customFormat="1" ht="16.5" customHeight="1">
      <c r="A127" s="38"/>
      <c r="B127" s="39"/>
      <c r="C127" s="219" t="s">
        <v>87</v>
      </c>
      <c r="D127" s="219" t="s">
        <v>158</v>
      </c>
      <c r="E127" s="220" t="s">
        <v>2418</v>
      </c>
      <c r="F127" s="221" t="s">
        <v>2417</v>
      </c>
      <c r="G127" s="222" t="s">
        <v>738</v>
      </c>
      <c r="H127" s="223">
        <v>1</v>
      </c>
      <c r="I127" s="224"/>
      <c r="J127" s="225">
        <f>ROUND(I127*H127,2)</f>
        <v>0</v>
      </c>
      <c r="K127" s="226"/>
      <c r="L127" s="44"/>
      <c r="M127" s="227" t="s">
        <v>1</v>
      </c>
      <c r="N127" s="228" t="s">
        <v>42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2414</v>
      </c>
      <c r="AT127" s="231" t="s">
        <v>158</v>
      </c>
      <c r="AU127" s="231" t="s">
        <v>87</v>
      </c>
      <c r="AY127" s="17" t="s">
        <v>156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85</v>
      </c>
      <c r="BK127" s="232">
        <f>ROUND(I127*H127,2)</f>
        <v>0</v>
      </c>
      <c r="BL127" s="17" t="s">
        <v>2414</v>
      </c>
      <c r="BM127" s="231" t="s">
        <v>2419</v>
      </c>
    </row>
    <row r="128" s="12" customFormat="1" ht="22.8" customHeight="1">
      <c r="A128" s="12"/>
      <c r="B128" s="203"/>
      <c r="C128" s="204"/>
      <c r="D128" s="205" t="s">
        <v>76</v>
      </c>
      <c r="E128" s="217" t="s">
        <v>2420</v>
      </c>
      <c r="F128" s="217" t="s">
        <v>2421</v>
      </c>
      <c r="G128" s="204"/>
      <c r="H128" s="204"/>
      <c r="I128" s="207"/>
      <c r="J128" s="218">
        <f>BK128</f>
        <v>0</v>
      </c>
      <c r="K128" s="204"/>
      <c r="L128" s="209"/>
      <c r="M128" s="210"/>
      <c r="N128" s="211"/>
      <c r="O128" s="211"/>
      <c r="P128" s="212">
        <f>P129</f>
        <v>0</v>
      </c>
      <c r="Q128" s="211"/>
      <c r="R128" s="212">
        <f>R129</f>
        <v>0</v>
      </c>
      <c r="S128" s="211"/>
      <c r="T128" s="213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4" t="s">
        <v>187</v>
      </c>
      <c r="AT128" s="215" t="s">
        <v>76</v>
      </c>
      <c r="AU128" s="215" t="s">
        <v>85</v>
      </c>
      <c r="AY128" s="214" t="s">
        <v>156</v>
      </c>
      <c r="BK128" s="216">
        <f>BK129</f>
        <v>0</v>
      </c>
    </row>
    <row r="129" s="2" customFormat="1" ht="16.5" customHeight="1">
      <c r="A129" s="38"/>
      <c r="B129" s="39"/>
      <c r="C129" s="219" t="s">
        <v>167</v>
      </c>
      <c r="D129" s="219" t="s">
        <v>158</v>
      </c>
      <c r="E129" s="220" t="s">
        <v>2422</v>
      </c>
      <c r="F129" s="221" t="s">
        <v>2421</v>
      </c>
      <c r="G129" s="222" t="s">
        <v>738</v>
      </c>
      <c r="H129" s="223">
        <v>1</v>
      </c>
      <c r="I129" s="224"/>
      <c r="J129" s="225">
        <f>ROUND(I129*H129,2)</f>
        <v>0</v>
      </c>
      <c r="K129" s="226"/>
      <c r="L129" s="44"/>
      <c r="M129" s="227" t="s">
        <v>1</v>
      </c>
      <c r="N129" s="228" t="s">
        <v>42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2414</v>
      </c>
      <c r="AT129" s="231" t="s">
        <v>158</v>
      </c>
      <c r="AU129" s="231" t="s">
        <v>87</v>
      </c>
      <c r="AY129" s="17" t="s">
        <v>156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85</v>
      </c>
      <c r="BK129" s="232">
        <f>ROUND(I129*H129,2)</f>
        <v>0</v>
      </c>
      <c r="BL129" s="17" t="s">
        <v>2414</v>
      </c>
      <c r="BM129" s="231" t="s">
        <v>2423</v>
      </c>
    </row>
    <row r="130" s="12" customFormat="1" ht="22.8" customHeight="1">
      <c r="A130" s="12"/>
      <c r="B130" s="203"/>
      <c r="C130" s="204"/>
      <c r="D130" s="205" t="s">
        <v>76</v>
      </c>
      <c r="E130" s="217" t="s">
        <v>2424</v>
      </c>
      <c r="F130" s="217" t="s">
        <v>2425</v>
      </c>
      <c r="G130" s="204"/>
      <c r="H130" s="204"/>
      <c r="I130" s="207"/>
      <c r="J130" s="218">
        <f>BK130</f>
        <v>0</v>
      </c>
      <c r="K130" s="204"/>
      <c r="L130" s="209"/>
      <c r="M130" s="210"/>
      <c r="N130" s="211"/>
      <c r="O130" s="211"/>
      <c r="P130" s="212">
        <f>P131</f>
        <v>0</v>
      </c>
      <c r="Q130" s="211"/>
      <c r="R130" s="212">
        <f>R131</f>
        <v>0</v>
      </c>
      <c r="S130" s="211"/>
      <c r="T130" s="213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4" t="s">
        <v>187</v>
      </c>
      <c r="AT130" s="215" t="s">
        <v>76</v>
      </c>
      <c r="AU130" s="215" t="s">
        <v>85</v>
      </c>
      <c r="AY130" s="214" t="s">
        <v>156</v>
      </c>
      <c r="BK130" s="216">
        <f>BK131</f>
        <v>0</v>
      </c>
    </row>
    <row r="131" s="2" customFormat="1" ht="16.5" customHeight="1">
      <c r="A131" s="38"/>
      <c r="B131" s="39"/>
      <c r="C131" s="219" t="s">
        <v>162</v>
      </c>
      <c r="D131" s="219" t="s">
        <v>158</v>
      </c>
      <c r="E131" s="220" t="s">
        <v>2426</v>
      </c>
      <c r="F131" s="221" t="s">
        <v>2425</v>
      </c>
      <c r="G131" s="222" t="s">
        <v>738</v>
      </c>
      <c r="H131" s="223">
        <v>1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42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2414</v>
      </c>
      <c r="AT131" s="231" t="s">
        <v>158</v>
      </c>
      <c r="AU131" s="231" t="s">
        <v>87</v>
      </c>
      <c r="AY131" s="17" t="s">
        <v>156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85</v>
      </c>
      <c r="BK131" s="232">
        <f>ROUND(I131*H131,2)</f>
        <v>0</v>
      </c>
      <c r="BL131" s="17" t="s">
        <v>2414</v>
      </c>
      <c r="BM131" s="231" t="s">
        <v>2427</v>
      </c>
    </row>
    <row r="132" s="12" customFormat="1" ht="22.8" customHeight="1">
      <c r="A132" s="12"/>
      <c r="B132" s="203"/>
      <c r="C132" s="204"/>
      <c r="D132" s="205" t="s">
        <v>76</v>
      </c>
      <c r="E132" s="217" t="s">
        <v>2428</v>
      </c>
      <c r="F132" s="217" t="s">
        <v>1734</v>
      </c>
      <c r="G132" s="204"/>
      <c r="H132" s="204"/>
      <c r="I132" s="207"/>
      <c r="J132" s="218">
        <f>BK132</f>
        <v>0</v>
      </c>
      <c r="K132" s="204"/>
      <c r="L132" s="209"/>
      <c r="M132" s="210"/>
      <c r="N132" s="211"/>
      <c r="O132" s="211"/>
      <c r="P132" s="212">
        <f>P133</f>
        <v>0</v>
      </c>
      <c r="Q132" s="211"/>
      <c r="R132" s="212">
        <f>R133</f>
        <v>0</v>
      </c>
      <c r="S132" s="211"/>
      <c r="T132" s="213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4" t="s">
        <v>187</v>
      </c>
      <c r="AT132" s="215" t="s">
        <v>76</v>
      </c>
      <c r="AU132" s="215" t="s">
        <v>85</v>
      </c>
      <c r="AY132" s="214" t="s">
        <v>156</v>
      </c>
      <c r="BK132" s="216">
        <f>BK133</f>
        <v>0</v>
      </c>
    </row>
    <row r="133" s="2" customFormat="1" ht="16.5" customHeight="1">
      <c r="A133" s="38"/>
      <c r="B133" s="39"/>
      <c r="C133" s="219" t="s">
        <v>187</v>
      </c>
      <c r="D133" s="219" t="s">
        <v>158</v>
      </c>
      <c r="E133" s="220" t="s">
        <v>2429</v>
      </c>
      <c r="F133" s="221" t="s">
        <v>1734</v>
      </c>
      <c r="G133" s="222" t="s">
        <v>738</v>
      </c>
      <c r="H133" s="223">
        <v>1</v>
      </c>
      <c r="I133" s="224"/>
      <c r="J133" s="225">
        <f>ROUND(I133*H133,2)</f>
        <v>0</v>
      </c>
      <c r="K133" s="226"/>
      <c r="L133" s="44"/>
      <c r="M133" s="280" t="s">
        <v>1</v>
      </c>
      <c r="N133" s="281" t="s">
        <v>42</v>
      </c>
      <c r="O133" s="282"/>
      <c r="P133" s="283">
        <f>O133*H133</f>
        <v>0</v>
      </c>
      <c r="Q133" s="283">
        <v>0</v>
      </c>
      <c r="R133" s="283">
        <f>Q133*H133</f>
        <v>0</v>
      </c>
      <c r="S133" s="283">
        <v>0</v>
      </c>
      <c r="T133" s="284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2414</v>
      </c>
      <c r="AT133" s="231" t="s">
        <v>158</v>
      </c>
      <c r="AU133" s="231" t="s">
        <v>87</v>
      </c>
      <c r="AY133" s="17" t="s">
        <v>156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2414</v>
      </c>
      <c r="BM133" s="231" t="s">
        <v>2430</v>
      </c>
    </row>
    <row r="134" s="2" customFormat="1" ht="6.96" customHeight="1">
      <c r="A134" s="38"/>
      <c r="B134" s="66"/>
      <c r="C134" s="67"/>
      <c r="D134" s="67"/>
      <c r="E134" s="67"/>
      <c r="F134" s="67"/>
      <c r="G134" s="67"/>
      <c r="H134" s="67"/>
      <c r="I134" s="67"/>
      <c r="J134" s="67"/>
      <c r="K134" s="67"/>
      <c r="L134" s="44"/>
      <c r="M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</sheetData>
  <sheetProtection sheet="1" autoFilter="0" formatColumns="0" formatRows="0" objects="1" scenarios="1" spinCount="100000" saltValue="1hhykfesNzaU++bJfRm8O7iC94Fak++vdgm8j48izhp9gn+VPgdLkwxUUMYIJxI7XfUe4rhyMnUuQgWdDMTz3g==" hashValue="Z8u4pK/ETyBioZ3PESRVISJ/gx+XOjq1dn9x9xAC0OXpWxB6X7pXL1H8syjr3hDY54AKBPtidCo9wCO4J8kIlw==" algorithmName="SHA-512" password="CC35"/>
  <autoFilter ref="C121:K13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E961C0B3ACA04C9B96BF182B5D7D17" ma:contentTypeVersion="13" ma:contentTypeDescription="Vytvoří nový dokument" ma:contentTypeScope="" ma:versionID="45c10f4387750dfdc43340bfd1f2a128">
  <xsd:schema xmlns:xsd="http://www.w3.org/2001/XMLSchema" xmlns:xs="http://www.w3.org/2001/XMLSchema" xmlns:p="http://schemas.microsoft.com/office/2006/metadata/properties" xmlns:ns2="d7f8bf26-e86b-4df4-a41e-e73d389c14c9" xmlns:ns3="d8652362-edca-4032-b4e6-81aa13437309" targetNamespace="http://schemas.microsoft.com/office/2006/metadata/properties" ma:root="true" ma:fieldsID="821024c19c656e8a1f2f93e39aedf0b9" ns2:_="" ns3:_="">
    <xsd:import namespace="d7f8bf26-e86b-4df4-a41e-e73d389c14c9"/>
    <xsd:import namespace="d8652362-edca-4032-b4e6-81aa13437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bf26-e86b-4df4-a41e-e73d389c1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e7682fd8-e00b-43ab-9635-3ba1bb111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2362-edca-4032-b4e6-81aa1343730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d79bfb2-bf7a-4610-a2c2-c3235f86d05e}" ma:internalName="TaxCatchAll" ma:showField="CatchAllData" ma:web="d8652362-edca-4032-b4e6-81aa13437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f8bf26-e86b-4df4-a41e-e73d389c14c9">
      <Terms xmlns="http://schemas.microsoft.com/office/infopath/2007/PartnerControls"/>
    </lcf76f155ced4ddcb4097134ff3c332f>
    <TaxCatchAll xmlns="d8652362-edca-4032-b4e6-81aa13437309" xsi:nil="true"/>
  </documentManagement>
</p:properties>
</file>

<file path=customXml/itemProps1.xml><?xml version="1.0" encoding="utf-8"?>
<ds:datastoreItem xmlns:ds="http://schemas.openxmlformats.org/officeDocument/2006/customXml" ds:itemID="{C5E23A4C-1E73-49CC-B9C1-7D0D27335D0E}"/>
</file>

<file path=customXml/itemProps2.xml><?xml version="1.0" encoding="utf-8"?>
<ds:datastoreItem xmlns:ds="http://schemas.openxmlformats.org/officeDocument/2006/customXml" ds:itemID="{027B93CF-E05F-4893-8AEC-2E9951F9A3B0}"/>
</file>

<file path=customXml/itemProps3.xml><?xml version="1.0" encoding="utf-8"?>
<ds:datastoreItem xmlns:ds="http://schemas.openxmlformats.org/officeDocument/2006/customXml" ds:itemID="{5C6BB8F8-3E63-4016-9382-787060614DD5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DESKTOP-OPO79VD\Uživatel</dc:creator>
  <cp:lastModifiedBy>DESKTOP-OPO79VD\Uživatel</cp:lastModifiedBy>
  <dcterms:created xsi:type="dcterms:W3CDTF">2024-04-30T04:53:32Z</dcterms:created>
  <dcterms:modified xsi:type="dcterms:W3CDTF">2024-04-30T04:53:43Z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0x010100FBE961C0B3ACA04C9B96BF182B5D7D17</vt:lpwstr>
  </property>
</Properties>
</file>