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45" windowWidth="17955" windowHeight="11280"/>
  </bookViews>
  <sheets>
    <sheet name="Stavba" sheetId="1" r:id="rId1"/>
    <sheet name="01 1 KL" sheetId="2" r:id="rId2"/>
    <sheet name="01 1 Rek" sheetId="3" r:id="rId3"/>
    <sheet name="01 1 Pol" sheetId="4" r:id="rId4"/>
    <sheet name="01 2 KL" sheetId="5" r:id="rId5"/>
    <sheet name="01 2 Rek" sheetId="6" r:id="rId6"/>
    <sheet name="01 2 Pol" sheetId="7" r:id="rId7"/>
    <sheet name="01 3 KL" sheetId="8" r:id="rId8"/>
    <sheet name="01 3 Rek" sheetId="9" r:id="rId9"/>
    <sheet name="01 3 Pol" sheetId="10" r:id="rId10"/>
    <sheet name="02 1 KL" sheetId="11" r:id="rId11"/>
    <sheet name="02 1 Rek" sheetId="12" r:id="rId12"/>
    <sheet name="02 1 Pol" sheetId="13" r:id="rId13"/>
    <sheet name="02 2 KL" sheetId="14" r:id="rId14"/>
    <sheet name="02 2 Rek" sheetId="15" r:id="rId15"/>
    <sheet name="02 2 Pol" sheetId="16" r:id="rId16"/>
    <sheet name="02 3 KL" sheetId="17" r:id="rId17"/>
    <sheet name="02 3 Rek" sheetId="18" r:id="rId18"/>
    <sheet name="02 3 Pol" sheetId="19" r:id="rId19"/>
    <sheet name="03 1 KL" sheetId="20" r:id="rId20"/>
    <sheet name="03 1 Rek" sheetId="21" r:id="rId21"/>
    <sheet name="03 1 Pol" sheetId="22" r:id="rId22"/>
    <sheet name="03 2 KL" sheetId="23" r:id="rId23"/>
    <sheet name="03 2 Rek" sheetId="24" r:id="rId24"/>
    <sheet name="03 2 Pol" sheetId="25" r:id="rId25"/>
    <sheet name="03 3 KL" sheetId="26" r:id="rId26"/>
    <sheet name="03 3 Rek" sheetId="27" r:id="rId27"/>
    <sheet name="03 3 Pol" sheetId="28" r:id="rId28"/>
    <sheet name="04 1 KL" sheetId="29" r:id="rId29"/>
    <sheet name="04 1 Rek" sheetId="30" r:id="rId30"/>
    <sheet name="04 1 Pol" sheetId="31" r:id="rId31"/>
    <sheet name="04 2 KL" sheetId="32" r:id="rId32"/>
    <sheet name="04 2 Rek" sheetId="33" r:id="rId33"/>
    <sheet name="04 2 Pol" sheetId="34" r:id="rId34"/>
    <sheet name="04 3 KL" sheetId="35" r:id="rId35"/>
    <sheet name="04 3 Rek" sheetId="36" r:id="rId36"/>
    <sheet name="04 3 Pol" sheetId="37" r:id="rId37"/>
    <sheet name="05 1 KL" sheetId="38" r:id="rId38"/>
    <sheet name="05 1 Rek" sheetId="39" r:id="rId39"/>
    <sheet name="05 1 Pol" sheetId="40" r:id="rId40"/>
    <sheet name="05 2 KL" sheetId="41" r:id="rId41"/>
    <sheet name="05 2 Rek" sheetId="42" r:id="rId42"/>
    <sheet name="05 2 Pol" sheetId="43" r:id="rId43"/>
    <sheet name="05 3 KL" sheetId="44" r:id="rId44"/>
    <sheet name="05 3 Rek" sheetId="45" r:id="rId45"/>
    <sheet name="05 3 Pol" sheetId="46" r:id="rId46"/>
    <sheet name="06 1 KL" sheetId="47" r:id="rId47"/>
    <sheet name="06 1 Rek" sheetId="48" r:id="rId48"/>
    <sheet name="06 1 Pol" sheetId="49" r:id="rId49"/>
    <sheet name="06 2 KL" sheetId="50" r:id="rId50"/>
    <sheet name="06 2 Rek" sheetId="51" r:id="rId51"/>
    <sheet name="06 2 Pol" sheetId="52" r:id="rId52"/>
    <sheet name="06 3 KL" sheetId="53" r:id="rId53"/>
    <sheet name="06 3 Rek" sheetId="54" r:id="rId54"/>
    <sheet name="06 3 Pol" sheetId="55" r:id="rId55"/>
    <sheet name="07 1 KL" sheetId="56" r:id="rId56"/>
    <sheet name="07 1 Rek" sheetId="57" r:id="rId57"/>
    <sheet name="07 1 Pol" sheetId="58" r:id="rId58"/>
    <sheet name="08 1 KL" sheetId="59" r:id="rId59"/>
    <sheet name="08 1 Rek" sheetId="60" r:id="rId60"/>
    <sheet name="08 1 Pol" sheetId="61" r:id="rId61"/>
  </sheets>
  <definedNames>
    <definedName name="CelkemObjekty" localSheetId="0">Stavba!$F$38</definedName>
    <definedName name="CisloStavby" localSheetId="0">Stavba!$D$5</definedName>
    <definedName name="dadresa" localSheetId="0">Stavba!$D$8</definedName>
    <definedName name="DIČ" localSheetId="0">Stavba!$K$8</definedName>
    <definedName name="dmisto" localSheetId="0">Stavba!$D$9</definedName>
    <definedName name="dpsc" localSheetId="0">Stavba!$C$9</definedName>
    <definedName name="IČO" localSheetId="0">Stavba!$K$7</definedName>
    <definedName name="NazevObjektu" localSheetId="0">Stavba!$C$29</definedName>
    <definedName name="NazevStavby" localSheetId="0">Stavba!$E$5</definedName>
    <definedName name="_xlnm.Print_Titles" localSheetId="3">'01 1 Pol'!$1:$6</definedName>
    <definedName name="_xlnm.Print_Titles" localSheetId="2">'01 1 Rek'!$1:$6</definedName>
    <definedName name="_xlnm.Print_Titles" localSheetId="6">'01 2 Pol'!$1:$6</definedName>
    <definedName name="_xlnm.Print_Titles" localSheetId="5">'01 2 Rek'!$1:$6</definedName>
    <definedName name="_xlnm.Print_Titles" localSheetId="9">'01 3 Pol'!$1:$6</definedName>
    <definedName name="_xlnm.Print_Titles" localSheetId="8">'01 3 Rek'!$1:$6</definedName>
    <definedName name="_xlnm.Print_Titles" localSheetId="12">'02 1 Pol'!$1:$6</definedName>
    <definedName name="_xlnm.Print_Titles" localSheetId="11">'02 1 Rek'!$1:$6</definedName>
    <definedName name="_xlnm.Print_Titles" localSheetId="15">'02 2 Pol'!$1:$6</definedName>
    <definedName name="_xlnm.Print_Titles" localSheetId="14">'02 2 Rek'!$1:$6</definedName>
    <definedName name="_xlnm.Print_Titles" localSheetId="18">'02 3 Pol'!$1:$6</definedName>
    <definedName name="_xlnm.Print_Titles" localSheetId="17">'02 3 Rek'!$1:$6</definedName>
    <definedName name="_xlnm.Print_Titles" localSheetId="21">'03 1 Pol'!$1:$6</definedName>
    <definedName name="_xlnm.Print_Titles" localSheetId="20">'03 1 Rek'!$1:$6</definedName>
    <definedName name="_xlnm.Print_Titles" localSheetId="24">'03 2 Pol'!$1:$6</definedName>
    <definedName name="_xlnm.Print_Titles" localSheetId="23">'03 2 Rek'!$1:$6</definedName>
    <definedName name="_xlnm.Print_Titles" localSheetId="27">'03 3 Pol'!$1:$6</definedName>
    <definedName name="_xlnm.Print_Titles" localSheetId="26">'03 3 Rek'!$1:$6</definedName>
    <definedName name="_xlnm.Print_Titles" localSheetId="30">'04 1 Pol'!$1:$6</definedName>
    <definedName name="_xlnm.Print_Titles" localSheetId="29">'04 1 Rek'!$1:$6</definedName>
    <definedName name="_xlnm.Print_Titles" localSheetId="33">'04 2 Pol'!$1:$6</definedName>
    <definedName name="_xlnm.Print_Titles" localSheetId="32">'04 2 Rek'!$1:$6</definedName>
    <definedName name="_xlnm.Print_Titles" localSheetId="36">'04 3 Pol'!$1:$6</definedName>
    <definedName name="_xlnm.Print_Titles" localSheetId="35">'04 3 Rek'!$1:$6</definedName>
    <definedName name="_xlnm.Print_Titles" localSheetId="39">'05 1 Pol'!$1:$6</definedName>
    <definedName name="_xlnm.Print_Titles" localSheetId="38">'05 1 Rek'!$1:$6</definedName>
    <definedName name="_xlnm.Print_Titles" localSheetId="42">'05 2 Pol'!$1:$6</definedName>
    <definedName name="_xlnm.Print_Titles" localSheetId="41">'05 2 Rek'!$1:$6</definedName>
    <definedName name="_xlnm.Print_Titles" localSheetId="45">'05 3 Pol'!$1:$6</definedName>
    <definedName name="_xlnm.Print_Titles" localSheetId="44">'05 3 Rek'!$1:$6</definedName>
    <definedName name="_xlnm.Print_Titles" localSheetId="48">'06 1 Pol'!$1:$6</definedName>
    <definedName name="_xlnm.Print_Titles" localSheetId="47">'06 1 Rek'!$1:$6</definedName>
    <definedName name="_xlnm.Print_Titles" localSheetId="51">'06 2 Pol'!$1:$6</definedName>
    <definedName name="_xlnm.Print_Titles" localSheetId="50">'06 2 Rek'!$1:$6</definedName>
    <definedName name="_xlnm.Print_Titles" localSheetId="54">'06 3 Pol'!$1:$6</definedName>
    <definedName name="_xlnm.Print_Titles" localSheetId="53">'06 3 Rek'!$1:$6</definedName>
    <definedName name="_xlnm.Print_Titles" localSheetId="57">'07 1 Pol'!$1:$6</definedName>
    <definedName name="_xlnm.Print_Titles" localSheetId="56">'07 1 Rek'!$1:$6</definedName>
    <definedName name="_xlnm.Print_Titles" localSheetId="60">'08 1 Pol'!$1:$6</definedName>
    <definedName name="_xlnm.Print_Titles" localSheetId="59">'08 1 Rek'!$1:$6</definedName>
    <definedName name="Objednatel" localSheetId="0">Stavba!$D$11</definedName>
    <definedName name="Objekt" localSheetId="0">Stavba!$B$29</definedName>
    <definedName name="_xlnm.Print_Area" localSheetId="1">'01 1 KL'!$A$1:$G$45</definedName>
    <definedName name="_xlnm.Print_Area" localSheetId="3">'01 1 Pol'!$A$1:$K$397</definedName>
    <definedName name="_xlnm.Print_Area" localSheetId="2">'01 1 Rek'!$A$1:$I$35</definedName>
    <definedName name="_xlnm.Print_Area" localSheetId="4">'01 2 KL'!$A$1:$G$45</definedName>
    <definedName name="_xlnm.Print_Area" localSheetId="6">'01 2 Pol'!$A$1:$K$283</definedName>
    <definedName name="_xlnm.Print_Area" localSheetId="5">'01 2 Rek'!$A$1:$I$31</definedName>
    <definedName name="_xlnm.Print_Area" localSheetId="7">'01 3 KL'!$A$1:$G$45</definedName>
    <definedName name="_xlnm.Print_Area" localSheetId="9">'01 3 Pol'!$A$1:$K$98</definedName>
    <definedName name="_xlnm.Print_Area" localSheetId="8">'01 3 Rek'!$A$1:$I$30</definedName>
    <definedName name="_xlnm.Print_Area" localSheetId="10">'02 1 KL'!$A$1:$G$45</definedName>
    <definedName name="_xlnm.Print_Area" localSheetId="12">'02 1 Pol'!$A$1:$K$235</definedName>
    <definedName name="_xlnm.Print_Area" localSheetId="11">'02 1 Rek'!$A$1:$I$32</definedName>
    <definedName name="_xlnm.Print_Area" localSheetId="13">'02 2 KL'!$A$1:$G$45</definedName>
    <definedName name="_xlnm.Print_Area" localSheetId="15">'02 2 Pol'!$A$1:$K$210</definedName>
    <definedName name="_xlnm.Print_Area" localSheetId="14">'02 2 Rek'!$A$1:$I$28</definedName>
    <definedName name="_xlnm.Print_Area" localSheetId="16">'02 3 KL'!$A$1:$G$45</definedName>
    <definedName name="_xlnm.Print_Area" localSheetId="18">'02 3 Pol'!$A$1:$K$81</definedName>
    <definedName name="_xlnm.Print_Area" localSheetId="17">'02 3 Rek'!$A$1:$I$27</definedName>
    <definedName name="_xlnm.Print_Area" localSheetId="19">'03 1 KL'!$A$1:$G$45</definedName>
    <definedName name="_xlnm.Print_Area" localSheetId="21">'03 1 Pol'!$A$1:$K$401</definedName>
    <definedName name="_xlnm.Print_Area" localSheetId="20">'03 1 Rek'!$A$1:$I$36</definedName>
    <definedName name="_xlnm.Print_Area" localSheetId="22">'03 2 KL'!$A$1:$G$45</definedName>
    <definedName name="_xlnm.Print_Area" localSheetId="24">'03 2 Pol'!$A$1:$K$291</definedName>
    <definedName name="_xlnm.Print_Area" localSheetId="23">'03 2 Rek'!$A$1:$I$31</definedName>
    <definedName name="_xlnm.Print_Area" localSheetId="25">'03 3 KL'!$A$1:$G$45</definedName>
    <definedName name="_xlnm.Print_Area" localSheetId="27">'03 3 Pol'!$A$1:$K$56</definedName>
    <definedName name="_xlnm.Print_Area" localSheetId="26">'03 3 Rek'!$A$1:$I$27</definedName>
    <definedName name="_xlnm.Print_Area" localSheetId="28">'04 1 KL'!$A$1:$G$45</definedName>
    <definedName name="_xlnm.Print_Area" localSheetId="30">'04 1 Pol'!$A$1:$K$538</definedName>
    <definedName name="_xlnm.Print_Area" localSheetId="29">'04 1 Rek'!$A$1:$I$35</definedName>
    <definedName name="_xlnm.Print_Area" localSheetId="31">'04 2 KL'!$A$1:$G$45</definedName>
    <definedName name="_xlnm.Print_Area" localSheetId="33">'04 2 Pol'!$A$1:$K$345</definedName>
    <definedName name="_xlnm.Print_Area" localSheetId="32">'04 2 Rek'!$A$1:$I$32</definedName>
    <definedName name="_xlnm.Print_Area" localSheetId="34">'04 3 KL'!$A$1:$G$45</definedName>
    <definedName name="_xlnm.Print_Area" localSheetId="36">'04 3 Pol'!$A$1:$K$99</definedName>
    <definedName name="_xlnm.Print_Area" localSheetId="35">'04 3 Rek'!$A$1:$I$27</definedName>
    <definedName name="_xlnm.Print_Area" localSheetId="37">'05 1 KL'!$A$1:$G$45</definedName>
    <definedName name="_xlnm.Print_Area" localSheetId="39">'05 1 Pol'!$A$1:$K$429</definedName>
    <definedName name="_xlnm.Print_Area" localSheetId="38">'05 1 Rek'!$A$1:$I$36</definedName>
    <definedName name="_xlnm.Print_Area" localSheetId="40">'05 2 KL'!$A$1:$G$45</definedName>
    <definedName name="_xlnm.Print_Area" localSheetId="42">'05 2 Pol'!$A$1:$K$267</definedName>
    <definedName name="_xlnm.Print_Area" localSheetId="41">'05 2 Rek'!$A$1:$I$32</definedName>
    <definedName name="_xlnm.Print_Area" localSheetId="43">'05 3 KL'!$A$1:$G$45</definedName>
    <definedName name="_xlnm.Print_Area" localSheetId="45">'05 3 Pol'!$A$1:$K$43</definedName>
    <definedName name="_xlnm.Print_Area" localSheetId="44">'05 3 Rek'!$A$1:$I$24</definedName>
    <definedName name="_xlnm.Print_Area" localSheetId="46">'06 1 KL'!$A$1:$G$45</definedName>
    <definedName name="_xlnm.Print_Area" localSheetId="48">'06 1 Pol'!$A$1:$K$438</definedName>
    <definedName name="_xlnm.Print_Area" localSheetId="47">'06 1 Rek'!$A$1:$I$37</definedName>
    <definedName name="_xlnm.Print_Area" localSheetId="49">'06 2 KL'!$A$1:$G$45</definedName>
    <definedName name="_xlnm.Print_Area" localSheetId="51">'06 2 Pol'!$A$1:$K$310</definedName>
    <definedName name="_xlnm.Print_Area" localSheetId="50">'06 2 Rek'!$A$1:$I$31</definedName>
    <definedName name="_xlnm.Print_Area" localSheetId="52">'06 3 KL'!$A$1:$G$45</definedName>
    <definedName name="_xlnm.Print_Area" localSheetId="54">'06 3 Pol'!$A$1:$K$73</definedName>
    <definedName name="_xlnm.Print_Area" localSheetId="53">'06 3 Rek'!$A$1:$I$27</definedName>
    <definedName name="_xlnm.Print_Area" localSheetId="55">'07 1 KL'!$A$1:$G$45</definedName>
    <definedName name="_xlnm.Print_Area" localSheetId="57">'07 1 Pol'!$A$1:$K$9</definedName>
    <definedName name="_xlnm.Print_Area" localSheetId="56">'07 1 Rek'!$A$1:$I$22</definedName>
    <definedName name="_xlnm.Print_Area" localSheetId="58">'08 1 KL'!$A$1:$G$45</definedName>
    <definedName name="_xlnm.Print_Area" localSheetId="60">'08 1 Pol'!$A$1:$K$50</definedName>
    <definedName name="_xlnm.Print_Area" localSheetId="59">'08 1 Rek'!$A$1:$I$23</definedName>
    <definedName name="_xlnm.Print_Area" localSheetId="0">Stavba!$B$1:$J$125</definedName>
    <definedName name="odic" localSheetId="0">Stavba!$K$12</definedName>
    <definedName name="oico" localSheetId="0">Stavba!$K$11</definedName>
    <definedName name="omisto" localSheetId="0">Stavba!$D$13</definedName>
    <definedName name="onazev" localSheetId="0">Stavba!$D$12</definedName>
    <definedName name="opsc" localSheetId="0">Stavba!$C$13</definedName>
    <definedName name="SazbaDPH1" localSheetId="0">Stavba!$D$19</definedName>
    <definedName name="SazbaDPH2" localSheetId="0">Stavba!$D$21</definedName>
    <definedName name="solver_lin" localSheetId="3" hidden="1">0</definedName>
    <definedName name="solver_lin" localSheetId="6" hidden="1">0</definedName>
    <definedName name="solver_lin" localSheetId="9" hidden="1">0</definedName>
    <definedName name="solver_lin" localSheetId="12" hidden="1">0</definedName>
    <definedName name="solver_lin" localSheetId="15" hidden="1">0</definedName>
    <definedName name="solver_lin" localSheetId="18" hidden="1">0</definedName>
    <definedName name="solver_lin" localSheetId="21" hidden="1">0</definedName>
    <definedName name="solver_lin" localSheetId="24" hidden="1">0</definedName>
    <definedName name="solver_lin" localSheetId="27" hidden="1">0</definedName>
    <definedName name="solver_lin" localSheetId="30" hidden="1">0</definedName>
    <definedName name="solver_lin" localSheetId="33" hidden="1">0</definedName>
    <definedName name="solver_lin" localSheetId="36" hidden="1">0</definedName>
    <definedName name="solver_lin" localSheetId="39" hidden="1">0</definedName>
    <definedName name="solver_lin" localSheetId="42" hidden="1">0</definedName>
    <definedName name="solver_lin" localSheetId="45" hidden="1">0</definedName>
    <definedName name="solver_lin" localSheetId="48" hidden="1">0</definedName>
    <definedName name="solver_lin" localSheetId="51" hidden="1">0</definedName>
    <definedName name="solver_lin" localSheetId="54" hidden="1">0</definedName>
    <definedName name="solver_lin" localSheetId="57" hidden="1">0</definedName>
    <definedName name="solver_lin" localSheetId="60" hidden="1">0</definedName>
    <definedName name="solver_num" localSheetId="3" hidden="1">0</definedName>
    <definedName name="solver_num" localSheetId="6" hidden="1">0</definedName>
    <definedName name="solver_num" localSheetId="9" hidden="1">0</definedName>
    <definedName name="solver_num" localSheetId="12" hidden="1">0</definedName>
    <definedName name="solver_num" localSheetId="15" hidden="1">0</definedName>
    <definedName name="solver_num" localSheetId="18" hidden="1">0</definedName>
    <definedName name="solver_num" localSheetId="21" hidden="1">0</definedName>
    <definedName name="solver_num" localSheetId="24" hidden="1">0</definedName>
    <definedName name="solver_num" localSheetId="27" hidden="1">0</definedName>
    <definedName name="solver_num" localSheetId="30" hidden="1">0</definedName>
    <definedName name="solver_num" localSheetId="33" hidden="1">0</definedName>
    <definedName name="solver_num" localSheetId="36" hidden="1">0</definedName>
    <definedName name="solver_num" localSheetId="39" hidden="1">0</definedName>
    <definedName name="solver_num" localSheetId="42" hidden="1">0</definedName>
    <definedName name="solver_num" localSheetId="45" hidden="1">0</definedName>
    <definedName name="solver_num" localSheetId="48" hidden="1">0</definedName>
    <definedName name="solver_num" localSheetId="51" hidden="1">0</definedName>
    <definedName name="solver_num" localSheetId="54" hidden="1">0</definedName>
    <definedName name="solver_num" localSheetId="57" hidden="1">0</definedName>
    <definedName name="solver_num" localSheetId="60" hidden="1">0</definedName>
    <definedName name="solver_opt" localSheetId="3" hidden="1">'01 1 Pol'!#REF!</definedName>
    <definedName name="solver_opt" localSheetId="6" hidden="1">'01 2 Pol'!#REF!</definedName>
    <definedName name="solver_opt" localSheetId="9" hidden="1">'01 3 Pol'!#REF!</definedName>
    <definedName name="solver_opt" localSheetId="12" hidden="1">'02 1 Pol'!#REF!</definedName>
    <definedName name="solver_opt" localSheetId="15" hidden="1">'02 2 Pol'!#REF!</definedName>
    <definedName name="solver_opt" localSheetId="18" hidden="1">'02 3 Pol'!#REF!</definedName>
    <definedName name="solver_opt" localSheetId="21" hidden="1">'03 1 Pol'!#REF!</definedName>
    <definedName name="solver_opt" localSheetId="24" hidden="1">'03 2 Pol'!#REF!</definedName>
    <definedName name="solver_opt" localSheetId="27" hidden="1">'03 3 Pol'!#REF!</definedName>
    <definedName name="solver_opt" localSheetId="30" hidden="1">'04 1 Pol'!#REF!</definedName>
    <definedName name="solver_opt" localSheetId="33" hidden="1">'04 2 Pol'!#REF!</definedName>
    <definedName name="solver_opt" localSheetId="36" hidden="1">'04 3 Pol'!#REF!</definedName>
    <definedName name="solver_opt" localSheetId="39" hidden="1">'05 1 Pol'!#REF!</definedName>
    <definedName name="solver_opt" localSheetId="42" hidden="1">'05 2 Pol'!#REF!</definedName>
    <definedName name="solver_opt" localSheetId="45" hidden="1">'05 3 Pol'!#REF!</definedName>
    <definedName name="solver_opt" localSheetId="48" hidden="1">'06 1 Pol'!#REF!</definedName>
    <definedName name="solver_opt" localSheetId="51" hidden="1">'06 2 Pol'!#REF!</definedName>
    <definedName name="solver_opt" localSheetId="54" hidden="1">'06 3 Pol'!#REF!</definedName>
    <definedName name="solver_opt" localSheetId="57" hidden="1">'07 1 Pol'!#REF!</definedName>
    <definedName name="solver_opt" localSheetId="60" hidden="1">'08 1 Pol'!#REF!</definedName>
    <definedName name="solver_typ" localSheetId="3" hidden="1">1</definedName>
    <definedName name="solver_typ" localSheetId="6" hidden="1">1</definedName>
    <definedName name="solver_typ" localSheetId="9" hidden="1">1</definedName>
    <definedName name="solver_typ" localSheetId="12" hidden="1">1</definedName>
    <definedName name="solver_typ" localSheetId="15" hidden="1">1</definedName>
    <definedName name="solver_typ" localSheetId="18" hidden="1">1</definedName>
    <definedName name="solver_typ" localSheetId="21" hidden="1">1</definedName>
    <definedName name="solver_typ" localSheetId="24" hidden="1">1</definedName>
    <definedName name="solver_typ" localSheetId="27" hidden="1">1</definedName>
    <definedName name="solver_typ" localSheetId="30" hidden="1">1</definedName>
    <definedName name="solver_typ" localSheetId="33" hidden="1">1</definedName>
    <definedName name="solver_typ" localSheetId="36" hidden="1">1</definedName>
    <definedName name="solver_typ" localSheetId="39" hidden="1">1</definedName>
    <definedName name="solver_typ" localSheetId="42" hidden="1">1</definedName>
    <definedName name="solver_typ" localSheetId="45" hidden="1">1</definedName>
    <definedName name="solver_typ" localSheetId="48" hidden="1">1</definedName>
    <definedName name="solver_typ" localSheetId="51" hidden="1">1</definedName>
    <definedName name="solver_typ" localSheetId="54" hidden="1">1</definedName>
    <definedName name="solver_typ" localSheetId="57" hidden="1">1</definedName>
    <definedName name="solver_typ" localSheetId="60" hidden="1">1</definedName>
    <definedName name="solver_val" localSheetId="3" hidden="1">0</definedName>
    <definedName name="solver_val" localSheetId="6" hidden="1">0</definedName>
    <definedName name="solver_val" localSheetId="9" hidden="1">0</definedName>
    <definedName name="solver_val" localSheetId="12" hidden="1">0</definedName>
    <definedName name="solver_val" localSheetId="15" hidden="1">0</definedName>
    <definedName name="solver_val" localSheetId="18" hidden="1">0</definedName>
    <definedName name="solver_val" localSheetId="21" hidden="1">0</definedName>
    <definedName name="solver_val" localSheetId="24" hidden="1">0</definedName>
    <definedName name="solver_val" localSheetId="27" hidden="1">0</definedName>
    <definedName name="solver_val" localSheetId="30" hidden="1">0</definedName>
    <definedName name="solver_val" localSheetId="33" hidden="1">0</definedName>
    <definedName name="solver_val" localSheetId="36" hidden="1">0</definedName>
    <definedName name="solver_val" localSheetId="39" hidden="1">0</definedName>
    <definedName name="solver_val" localSheetId="42" hidden="1">0</definedName>
    <definedName name="solver_val" localSheetId="45" hidden="1">0</definedName>
    <definedName name="solver_val" localSheetId="48" hidden="1">0</definedName>
    <definedName name="solver_val" localSheetId="51" hidden="1">0</definedName>
    <definedName name="solver_val" localSheetId="54" hidden="1">0</definedName>
    <definedName name="solver_val" localSheetId="57" hidden="1">0</definedName>
    <definedName name="solver_val" localSheetId="60" hidden="1">0</definedName>
    <definedName name="SoucetDilu" localSheetId="0">Stavba!$F$106:$J$106</definedName>
    <definedName name="StavbaCelkem" localSheetId="0">Stavba!$H$38</definedName>
    <definedName name="Zhotovitel" localSheetId="0">Stavba!$D$7</definedName>
  </definedNames>
  <calcPr calcId="145621" fullCalcOnLoad="1"/>
</workbook>
</file>

<file path=xl/calcChain.xml><?xml version="1.0" encoding="utf-8"?>
<calcChain xmlns="http://schemas.openxmlformats.org/spreadsheetml/2006/main">
  <c r="H22" i="60" l="1"/>
  <c r="I21" i="60"/>
  <c r="D21" i="59"/>
  <c r="I20" i="60"/>
  <c r="G21" i="59" s="1"/>
  <c r="D20" i="59"/>
  <c r="I19" i="60"/>
  <c r="G20" i="59" s="1"/>
  <c r="G19" i="59"/>
  <c r="D19" i="59"/>
  <c r="I18" i="60"/>
  <c r="G18" i="59"/>
  <c r="D18" i="59"/>
  <c r="I17" i="60"/>
  <c r="D17" i="59"/>
  <c r="I16" i="60"/>
  <c r="G17" i="59" s="1"/>
  <c r="D16" i="59"/>
  <c r="I15" i="60"/>
  <c r="G16" i="59" s="1"/>
  <c r="G15" i="59"/>
  <c r="D15" i="59"/>
  <c r="I14" i="60"/>
  <c r="BE49" i="61"/>
  <c r="BD49" i="61"/>
  <c r="BC49" i="61"/>
  <c r="BA49" i="61"/>
  <c r="K49" i="61"/>
  <c r="I49" i="61"/>
  <c r="G49" i="61"/>
  <c r="BB49" i="61" s="1"/>
  <c r="BE48" i="61"/>
  <c r="BD48" i="61"/>
  <c r="BC48" i="61"/>
  <c r="BA48" i="61"/>
  <c r="K48" i="61"/>
  <c r="I48" i="61"/>
  <c r="G48" i="61"/>
  <c r="BB48" i="61" s="1"/>
  <c r="BE47" i="61"/>
  <c r="BD47" i="61"/>
  <c r="BC47" i="61"/>
  <c r="BA47" i="61"/>
  <c r="K47" i="61"/>
  <c r="I47" i="61"/>
  <c r="G47" i="61"/>
  <c r="BB47" i="61" s="1"/>
  <c r="BE46" i="61"/>
  <c r="BD46" i="61"/>
  <c r="BC46" i="61"/>
  <c r="BA46" i="61"/>
  <c r="K46" i="61"/>
  <c r="I46" i="61"/>
  <c r="G46" i="61"/>
  <c r="BB46" i="61" s="1"/>
  <c r="BE45" i="61"/>
  <c r="BD45" i="61"/>
  <c r="BC45" i="61"/>
  <c r="BA45" i="61"/>
  <c r="K45" i="61"/>
  <c r="I45" i="61"/>
  <c r="G45" i="61"/>
  <c r="BB45" i="61" s="1"/>
  <c r="BE44" i="61"/>
  <c r="BD44" i="61"/>
  <c r="BC44" i="61"/>
  <c r="BA44" i="61"/>
  <c r="K44" i="61"/>
  <c r="I44" i="61"/>
  <c r="G44" i="61"/>
  <c r="BB44" i="61" s="1"/>
  <c r="BE43" i="61"/>
  <c r="BD43" i="61"/>
  <c r="BC43" i="61"/>
  <c r="BA43" i="61"/>
  <c r="K43" i="61"/>
  <c r="I43" i="61"/>
  <c r="G43" i="61"/>
  <c r="BB43" i="61" s="1"/>
  <c r="BE42" i="61"/>
  <c r="BD42" i="61"/>
  <c r="BC42" i="61"/>
  <c r="BA42" i="61"/>
  <c r="K42" i="61"/>
  <c r="I42" i="61"/>
  <c r="G42" i="61"/>
  <c r="BB42" i="61" s="1"/>
  <c r="BE41" i="61"/>
  <c r="BD41" i="61"/>
  <c r="BC41" i="61"/>
  <c r="BA41" i="61"/>
  <c r="K41" i="61"/>
  <c r="I41" i="61"/>
  <c r="G41" i="61"/>
  <c r="BB41" i="61" s="1"/>
  <c r="BE40" i="61"/>
  <c r="BD40" i="61"/>
  <c r="BC40" i="61"/>
  <c r="BA40" i="61"/>
  <c r="K40" i="61"/>
  <c r="I40" i="61"/>
  <c r="G40" i="61"/>
  <c r="BB40" i="61" s="1"/>
  <c r="BE39" i="61"/>
  <c r="BD39" i="61"/>
  <c r="BC39" i="61"/>
  <c r="BA39" i="61"/>
  <c r="K39" i="61"/>
  <c r="I39" i="61"/>
  <c r="G39" i="61"/>
  <c r="BB39" i="61" s="1"/>
  <c r="BE38" i="61"/>
  <c r="BE50" i="61" s="1"/>
  <c r="I8" i="60" s="1"/>
  <c r="BD38" i="61"/>
  <c r="BD50" i="61" s="1"/>
  <c r="H8" i="60" s="1"/>
  <c r="BC38" i="61"/>
  <c r="BA38" i="61"/>
  <c r="BA50" i="61" s="1"/>
  <c r="E8" i="60" s="1"/>
  <c r="K38" i="61"/>
  <c r="K50" i="61" s="1"/>
  <c r="I38" i="61"/>
  <c r="G38" i="61"/>
  <c r="BB38" i="61" s="1"/>
  <c r="BB50" i="61" s="1"/>
  <c r="F8" i="60" s="1"/>
  <c r="B8" i="60"/>
  <c r="A8" i="60"/>
  <c r="BC50" i="61"/>
  <c r="G8" i="60" s="1"/>
  <c r="I50" i="61"/>
  <c r="G50" i="61"/>
  <c r="BE35" i="61"/>
  <c r="BD35" i="61"/>
  <c r="BC35" i="61"/>
  <c r="BA35" i="61"/>
  <c r="K35" i="61"/>
  <c r="I35" i="61"/>
  <c r="G35" i="61"/>
  <c r="BB35" i="61" s="1"/>
  <c r="BE34" i="61"/>
  <c r="BD34" i="61"/>
  <c r="BC34" i="61"/>
  <c r="BA34" i="61"/>
  <c r="K34" i="61"/>
  <c r="I34" i="61"/>
  <c r="G34" i="61"/>
  <c r="BB34" i="61" s="1"/>
  <c r="BE33" i="61"/>
  <c r="BD33" i="61"/>
  <c r="BC33" i="61"/>
  <c r="BA33" i="61"/>
  <c r="K33" i="61"/>
  <c r="I33" i="61"/>
  <c r="G33" i="61"/>
  <c r="BB33" i="61" s="1"/>
  <c r="BE32" i="61"/>
  <c r="BD32" i="61"/>
  <c r="BC32" i="61"/>
  <c r="BA32" i="61"/>
  <c r="K32" i="61"/>
  <c r="I32" i="61"/>
  <c r="G32" i="61"/>
  <c r="BB32" i="61" s="1"/>
  <c r="BE31" i="61"/>
  <c r="BD31" i="61"/>
  <c r="BC31" i="61"/>
  <c r="BA31" i="61"/>
  <c r="K31" i="61"/>
  <c r="I31" i="61"/>
  <c r="G31" i="61"/>
  <c r="BB31" i="61" s="1"/>
  <c r="BE30" i="61"/>
  <c r="BD30" i="61"/>
  <c r="BC30" i="61"/>
  <c r="BA30" i="61"/>
  <c r="K30" i="61"/>
  <c r="I30" i="61"/>
  <c r="G30" i="61"/>
  <c r="BB30" i="61" s="1"/>
  <c r="BE29" i="61"/>
  <c r="BD29" i="61"/>
  <c r="BC29" i="61"/>
  <c r="BA29" i="61"/>
  <c r="K29" i="61"/>
  <c r="I29" i="61"/>
  <c r="G29" i="61"/>
  <c r="BB29" i="61" s="1"/>
  <c r="BE28" i="61"/>
  <c r="BD28" i="61"/>
  <c r="BC28" i="61"/>
  <c r="BA28" i="61"/>
  <c r="K28" i="61"/>
  <c r="I28" i="61"/>
  <c r="G28" i="61"/>
  <c r="BB28" i="61" s="1"/>
  <c r="BE27" i="61"/>
  <c r="BD27" i="61"/>
  <c r="BC27" i="61"/>
  <c r="BA27" i="61"/>
  <c r="K27" i="61"/>
  <c r="I27" i="61"/>
  <c r="G27" i="61"/>
  <c r="BB27" i="61" s="1"/>
  <c r="BE26" i="61"/>
  <c r="BD26" i="61"/>
  <c r="BC26" i="61"/>
  <c r="BA26" i="61"/>
  <c r="K26" i="61"/>
  <c r="I26" i="61"/>
  <c r="G26" i="61"/>
  <c r="BB26" i="61" s="1"/>
  <c r="BE25" i="61"/>
  <c r="BD25" i="61"/>
  <c r="BC25" i="61"/>
  <c r="BA25" i="61"/>
  <c r="K25" i="61"/>
  <c r="I25" i="61"/>
  <c r="G25" i="61"/>
  <c r="BB25" i="61" s="1"/>
  <c r="BE24" i="61"/>
  <c r="BD24" i="61"/>
  <c r="BC24" i="61"/>
  <c r="BA24" i="61"/>
  <c r="K24" i="61"/>
  <c r="I24" i="61"/>
  <c r="G24" i="61"/>
  <c r="BB24" i="61" s="1"/>
  <c r="BE23" i="61"/>
  <c r="BD23" i="61"/>
  <c r="BC23" i="61"/>
  <c r="BA23" i="61"/>
  <c r="K23" i="61"/>
  <c r="I23" i="61"/>
  <c r="G23" i="61"/>
  <c r="BB23" i="61" s="1"/>
  <c r="BE22" i="61"/>
  <c r="BD22" i="61"/>
  <c r="BC22" i="61"/>
  <c r="BA22" i="61"/>
  <c r="K22" i="61"/>
  <c r="I22" i="61"/>
  <c r="G22" i="61"/>
  <c r="BB22" i="61" s="1"/>
  <c r="BE21" i="61"/>
  <c r="BD21" i="61"/>
  <c r="BC21" i="61"/>
  <c r="BA21" i="61"/>
  <c r="K21" i="61"/>
  <c r="I21" i="61"/>
  <c r="G21" i="61"/>
  <c r="BB21" i="61" s="1"/>
  <c r="BE20" i="61"/>
  <c r="BD20" i="61"/>
  <c r="BC20" i="61"/>
  <c r="BA20" i="61"/>
  <c r="K20" i="61"/>
  <c r="I20" i="61"/>
  <c r="G20" i="61"/>
  <c r="BB20" i="61" s="1"/>
  <c r="BE19" i="61"/>
  <c r="BD19" i="61"/>
  <c r="BC19" i="61"/>
  <c r="BA19" i="61"/>
  <c r="K19" i="61"/>
  <c r="I19" i="61"/>
  <c r="G19" i="61"/>
  <c r="BB19" i="61" s="1"/>
  <c r="BE18" i="61"/>
  <c r="BD18" i="61"/>
  <c r="BC18" i="61"/>
  <c r="BA18" i="61"/>
  <c r="K18" i="61"/>
  <c r="I18" i="61"/>
  <c r="G18" i="61"/>
  <c r="BB18" i="61" s="1"/>
  <c r="BE17" i="61"/>
  <c r="BD17" i="61"/>
  <c r="BC17" i="61"/>
  <c r="BA17" i="61"/>
  <c r="K17" i="61"/>
  <c r="I17" i="61"/>
  <c r="G17" i="61"/>
  <c r="BB17" i="61" s="1"/>
  <c r="BE16" i="61"/>
  <c r="BD16" i="61"/>
  <c r="BC16" i="61"/>
  <c r="BA16" i="61"/>
  <c r="K16" i="61"/>
  <c r="I16" i="61"/>
  <c r="G16" i="61"/>
  <c r="BB16" i="61" s="1"/>
  <c r="BE15" i="61"/>
  <c r="BD15" i="61"/>
  <c r="BC15" i="61"/>
  <c r="BA15" i="61"/>
  <c r="K15" i="61"/>
  <c r="I15" i="61"/>
  <c r="G15" i="61"/>
  <c r="BB15" i="61" s="1"/>
  <c r="BE14" i="61"/>
  <c r="BD14" i="61"/>
  <c r="BC14" i="61"/>
  <c r="BA14" i="61"/>
  <c r="K14" i="61"/>
  <c r="I14" i="61"/>
  <c r="G14" i="61"/>
  <c r="BB14" i="61" s="1"/>
  <c r="BE13" i="61"/>
  <c r="BD13" i="61"/>
  <c r="BC13" i="61"/>
  <c r="BA13" i="61"/>
  <c r="K13" i="61"/>
  <c r="I13" i="61"/>
  <c r="G13" i="61"/>
  <c r="BB13" i="61" s="1"/>
  <c r="BE12" i="61"/>
  <c r="BD12" i="61"/>
  <c r="BC12" i="61"/>
  <c r="BA12" i="61"/>
  <c r="K12" i="61"/>
  <c r="I12" i="61"/>
  <c r="G12" i="61"/>
  <c r="BB12" i="61" s="1"/>
  <c r="BE11" i="61"/>
  <c r="BD11" i="61"/>
  <c r="BC11" i="61"/>
  <c r="BA11" i="61"/>
  <c r="K11" i="61"/>
  <c r="I11" i="61"/>
  <c r="G11" i="61"/>
  <c r="BB11" i="61" s="1"/>
  <c r="BE10" i="61"/>
  <c r="BD10" i="61"/>
  <c r="BC10" i="61"/>
  <c r="BA10" i="61"/>
  <c r="K10" i="61"/>
  <c r="I10" i="61"/>
  <c r="G10" i="61"/>
  <c r="BB10" i="61" s="1"/>
  <c r="BE9" i="61"/>
  <c r="BD9" i="61"/>
  <c r="BC9" i="61"/>
  <c r="BA9" i="61"/>
  <c r="K9" i="61"/>
  <c r="I9" i="61"/>
  <c r="G9" i="61"/>
  <c r="BB9" i="61" s="1"/>
  <c r="BE8" i="61"/>
  <c r="BD8" i="61"/>
  <c r="BD36" i="61" s="1"/>
  <c r="H7" i="60" s="1"/>
  <c r="BC8" i="61"/>
  <c r="BC36" i="61" s="1"/>
  <c r="G7" i="60" s="1"/>
  <c r="BA8" i="61"/>
  <c r="K8" i="61"/>
  <c r="K36" i="61" s="1"/>
  <c r="I8" i="61"/>
  <c r="I36" i="61" s="1"/>
  <c r="G8" i="61"/>
  <c r="BB8" i="61" s="1"/>
  <c r="B7" i="60"/>
  <c r="A7" i="60"/>
  <c r="BE36" i="61"/>
  <c r="I7" i="60" s="1"/>
  <c r="BA36" i="61"/>
  <c r="E7" i="60" s="1"/>
  <c r="E9" i="60" s="1"/>
  <c r="C15" i="59" s="1"/>
  <c r="G36" i="61"/>
  <c r="E4" i="61"/>
  <c r="F3" i="61"/>
  <c r="G23" i="59"/>
  <c r="C33" i="59"/>
  <c r="F33" i="59" s="1"/>
  <c r="C31" i="59"/>
  <c r="G7" i="59"/>
  <c r="H21" i="57"/>
  <c r="I20" i="57"/>
  <c r="D21" i="56"/>
  <c r="I19" i="57"/>
  <c r="G21" i="56" s="1"/>
  <c r="D20" i="56"/>
  <c r="I18" i="57"/>
  <c r="G20" i="56" s="1"/>
  <c r="G19" i="56"/>
  <c r="D19" i="56"/>
  <c r="I17" i="57"/>
  <c r="G18" i="56"/>
  <c r="D18" i="56"/>
  <c r="I16" i="57"/>
  <c r="D17" i="56"/>
  <c r="I15" i="57"/>
  <c r="G17" i="56" s="1"/>
  <c r="D16" i="56"/>
  <c r="I14" i="57"/>
  <c r="G16" i="56" s="1"/>
  <c r="G15" i="56"/>
  <c r="D15" i="56"/>
  <c r="I13" i="57"/>
  <c r="BE8" i="58"/>
  <c r="BE9" i="58" s="1"/>
  <c r="I7" i="57" s="1"/>
  <c r="I8" i="57" s="1"/>
  <c r="C21" i="56" s="1"/>
  <c r="BD8" i="58"/>
  <c r="BD9" i="58" s="1"/>
  <c r="H7" i="57" s="1"/>
  <c r="H8" i="57" s="1"/>
  <c r="C17" i="56" s="1"/>
  <c r="BC8" i="58"/>
  <c r="BB8" i="58"/>
  <c r="BA8" i="58"/>
  <c r="BA9" i="58" s="1"/>
  <c r="E7" i="57" s="1"/>
  <c r="E8" i="57" s="1"/>
  <c r="C15" i="56" s="1"/>
  <c r="K8" i="58"/>
  <c r="K9" i="58" s="1"/>
  <c r="I8" i="58"/>
  <c r="G8" i="58"/>
  <c r="B7" i="57"/>
  <c r="A7" i="57"/>
  <c r="BC9" i="58"/>
  <c r="G7" i="57" s="1"/>
  <c r="G8" i="57" s="1"/>
  <c r="C18" i="56" s="1"/>
  <c r="BB9" i="58"/>
  <c r="F7" i="57" s="1"/>
  <c r="F8" i="57" s="1"/>
  <c r="C16" i="56" s="1"/>
  <c r="I9" i="58"/>
  <c r="G9" i="58"/>
  <c r="E4" i="58"/>
  <c r="F3" i="58"/>
  <c r="G23" i="56"/>
  <c r="C33" i="56"/>
  <c r="F33" i="56" s="1"/>
  <c r="C31" i="56"/>
  <c r="G7" i="56"/>
  <c r="H26" i="54"/>
  <c r="I25" i="54"/>
  <c r="D21" i="53"/>
  <c r="I24" i="54"/>
  <c r="G21" i="53" s="1"/>
  <c r="D20" i="53"/>
  <c r="I23" i="54"/>
  <c r="G20" i="53" s="1"/>
  <c r="G19" i="53"/>
  <c r="D19" i="53"/>
  <c r="I22" i="54"/>
  <c r="G18" i="53"/>
  <c r="D18" i="53"/>
  <c r="I21" i="54"/>
  <c r="D17" i="53"/>
  <c r="I20" i="54"/>
  <c r="G17" i="53" s="1"/>
  <c r="D16" i="53"/>
  <c r="I19" i="54"/>
  <c r="G16" i="53" s="1"/>
  <c r="G15" i="53"/>
  <c r="D15" i="53"/>
  <c r="I18" i="54"/>
  <c r="BE68" i="55"/>
  <c r="BD68" i="55"/>
  <c r="BD73" i="55" s="1"/>
  <c r="H12" i="54" s="1"/>
  <c r="BC68" i="55"/>
  <c r="BC73" i="55" s="1"/>
  <c r="G12" i="54" s="1"/>
  <c r="BA68" i="55"/>
  <c r="K68" i="55"/>
  <c r="K73" i="55" s="1"/>
  <c r="I68" i="55"/>
  <c r="I73" i="55" s="1"/>
  <c r="G68" i="55"/>
  <c r="BB68" i="55" s="1"/>
  <c r="BB73" i="55" s="1"/>
  <c r="F12" i="54" s="1"/>
  <c r="B12" i="54"/>
  <c r="A12" i="54"/>
  <c r="BE73" i="55"/>
  <c r="I12" i="54" s="1"/>
  <c r="BA73" i="55"/>
  <c r="E12" i="54" s="1"/>
  <c r="G73" i="55"/>
  <c r="BE65" i="55"/>
  <c r="BD65" i="55"/>
  <c r="BC65" i="55"/>
  <c r="BC66" i="55" s="1"/>
  <c r="G11" i="54" s="1"/>
  <c r="BB65" i="55"/>
  <c r="BB66" i="55" s="1"/>
  <c r="F11" i="54" s="1"/>
  <c r="K65" i="55"/>
  <c r="I65" i="55"/>
  <c r="I66" i="55" s="1"/>
  <c r="G65" i="55"/>
  <c r="BA65" i="55" s="1"/>
  <c r="BA66" i="55" s="1"/>
  <c r="E11" i="54" s="1"/>
  <c r="B11" i="54"/>
  <c r="A11" i="54"/>
  <c r="BE66" i="55"/>
  <c r="I11" i="54" s="1"/>
  <c r="BD66" i="55"/>
  <c r="H11" i="54" s="1"/>
  <c r="K66" i="55"/>
  <c r="BE59" i="55"/>
  <c r="BE63" i="55" s="1"/>
  <c r="I10" i="54" s="1"/>
  <c r="BD59" i="55"/>
  <c r="BC59" i="55"/>
  <c r="BB59" i="55"/>
  <c r="BB63" i="55" s="1"/>
  <c r="F10" i="54" s="1"/>
  <c r="BA59" i="55"/>
  <c r="BA63" i="55" s="1"/>
  <c r="E10" i="54" s="1"/>
  <c r="K59" i="55"/>
  <c r="I59" i="55"/>
  <c r="G59" i="55"/>
  <c r="G63" i="55" s="1"/>
  <c r="B10" i="54"/>
  <c r="A10" i="54"/>
  <c r="BD63" i="55"/>
  <c r="H10" i="54" s="1"/>
  <c r="BC63" i="55"/>
  <c r="G10" i="54" s="1"/>
  <c r="K63" i="55"/>
  <c r="I63" i="55"/>
  <c r="BE56" i="55"/>
  <c r="BD56" i="55"/>
  <c r="BC56" i="55"/>
  <c r="BB56" i="55"/>
  <c r="BA56" i="55"/>
  <c r="K56" i="55"/>
  <c r="I56" i="55"/>
  <c r="G56" i="55"/>
  <c r="BE55" i="55"/>
  <c r="BD55" i="55"/>
  <c r="BC55" i="55"/>
  <c r="BB55" i="55"/>
  <c r="BA55" i="55"/>
  <c r="K55" i="55"/>
  <c r="I55" i="55"/>
  <c r="G55" i="55"/>
  <c r="BE54" i="55"/>
  <c r="BD54" i="55"/>
  <c r="BC54" i="55"/>
  <c r="BB54" i="55"/>
  <c r="BA54" i="55"/>
  <c r="K54" i="55"/>
  <c r="I54" i="55"/>
  <c r="G54" i="55"/>
  <c r="BE53" i="55"/>
  <c r="BD53" i="55"/>
  <c r="BC53" i="55"/>
  <c r="BB53" i="55"/>
  <c r="BA53" i="55"/>
  <c r="K53" i="55"/>
  <c r="I53" i="55"/>
  <c r="G53" i="55"/>
  <c r="BE52" i="55"/>
  <c r="BD52" i="55"/>
  <c r="BC52" i="55"/>
  <c r="BB52" i="55"/>
  <c r="BA52" i="55"/>
  <c r="K52" i="55"/>
  <c r="I52" i="55"/>
  <c r="G52" i="55"/>
  <c r="BE46" i="55"/>
  <c r="BD46" i="55"/>
  <c r="BC46" i="55"/>
  <c r="BB46" i="55"/>
  <c r="BA46" i="55"/>
  <c r="K46" i="55"/>
  <c r="I46" i="55"/>
  <c r="G46" i="55"/>
  <c r="BE39" i="55"/>
  <c r="BD39" i="55"/>
  <c r="BC39" i="55"/>
  <c r="BB39" i="55"/>
  <c r="BA39" i="55"/>
  <c r="K39" i="55"/>
  <c r="I39" i="55"/>
  <c r="G39" i="55"/>
  <c r="BE36" i="55"/>
  <c r="BD36" i="55"/>
  <c r="BC36" i="55"/>
  <c r="BB36" i="55"/>
  <c r="BA36" i="55"/>
  <c r="K36" i="55"/>
  <c r="I36" i="55"/>
  <c r="G36" i="55"/>
  <c r="BE31" i="55"/>
  <c r="BD31" i="55"/>
  <c r="BC31" i="55"/>
  <c r="BB31" i="55"/>
  <c r="BA31" i="55"/>
  <c r="K31" i="55"/>
  <c r="I31" i="55"/>
  <c r="G31" i="55"/>
  <c r="BE27" i="55"/>
  <c r="BD27" i="55"/>
  <c r="BC27" i="55"/>
  <c r="BB27" i="55"/>
  <c r="BA27" i="55"/>
  <c r="K27" i="55"/>
  <c r="I27" i="55"/>
  <c r="G27" i="55"/>
  <c r="BE24" i="55"/>
  <c r="BD24" i="55"/>
  <c r="BC24" i="55"/>
  <c r="BB24" i="55"/>
  <c r="BA24" i="55"/>
  <c r="K24" i="55"/>
  <c r="I24" i="55"/>
  <c r="G24" i="55"/>
  <c r="BE21" i="55"/>
  <c r="BE57" i="55" s="1"/>
  <c r="I9" i="54" s="1"/>
  <c r="BD21" i="55"/>
  <c r="BD57" i="55" s="1"/>
  <c r="H9" i="54" s="1"/>
  <c r="BC21" i="55"/>
  <c r="BB21" i="55"/>
  <c r="BA21" i="55"/>
  <c r="BA57" i="55" s="1"/>
  <c r="E9" i="54" s="1"/>
  <c r="K21" i="55"/>
  <c r="K57" i="55" s="1"/>
  <c r="I21" i="55"/>
  <c r="G21" i="55"/>
  <c r="B9" i="54"/>
  <c r="A9" i="54"/>
  <c r="BC57" i="55"/>
  <c r="G9" i="54" s="1"/>
  <c r="BB57" i="55"/>
  <c r="F9" i="54" s="1"/>
  <c r="I57" i="55"/>
  <c r="G57" i="55"/>
  <c r="BE15" i="55"/>
  <c r="BD15" i="55"/>
  <c r="BC15" i="55"/>
  <c r="BB15" i="55"/>
  <c r="K15" i="55"/>
  <c r="I15" i="55"/>
  <c r="G15" i="55"/>
  <c r="BA15" i="55" s="1"/>
  <c r="BE12" i="55"/>
  <c r="BD12" i="55"/>
  <c r="BD19" i="55" s="1"/>
  <c r="H8" i="54" s="1"/>
  <c r="BC12" i="55"/>
  <c r="BC19" i="55" s="1"/>
  <c r="G8" i="54" s="1"/>
  <c r="BB12" i="55"/>
  <c r="K12" i="55"/>
  <c r="K19" i="55" s="1"/>
  <c r="I12" i="55"/>
  <c r="I19" i="55" s="1"/>
  <c r="G12" i="55"/>
  <c r="BA12" i="55" s="1"/>
  <c r="B8" i="54"/>
  <c r="A8" i="54"/>
  <c r="BE19" i="55"/>
  <c r="I8" i="54" s="1"/>
  <c r="BB19" i="55"/>
  <c r="F8" i="54" s="1"/>
  <c r="G19" i="55"/>
  <c r="BE8" i="55"/>
  <c r="BD8" i="55"/>
  <c r="BC8" i="55"/>
  <c r="BC10" i="55" s="1"/>
  <c r="G7" i="54" s="1"/>
  <c r="BB8" i="55"/>
  <c r="BB10" i="55" s="1"/>
  <c r="F7" i="54" s="1"/>
  <c r="K8" i="55"/>
  <c r="I8" i="55"/>
  <c r="I10" i="55" s="1"/>
  <c r="G8" i="55"/>
  <c r="BA8" i="55" s="1"/>
  <c r="BA10" i="55" s="1"/>
  <c r="E7" i="54" s="1"/>
  <c r="B7" i="54"/>
  <c r="A7" i="54"/>
  <c r="BE10" i="55"/>
  <c r="I7" i="54" s="1"/>
  <c r="BD10" i="55"/>
  <c r="H7" i="54" s="1"/>
  <c r="K10" i="55"/>
  <c r="E4" i="55"/>
  <c r="F3" i="55"/>
  <c r="G23" i="53"/>
  <c r="C33" i="53"/>
  <c r="F33" i="53" s="1"/>
  <c r="C31" i="53"/>
  <c r="G7" i="53"/>
  <c r="H30" i="51"/>
  <c r="I29" i="51"/>
  <c r="D21" i="50"/>
  <c r="I28" i="51"/>
  <c r="G21" i="50" s="1"/>
  <c r="D20" i="50"/>
  <c r="I27" i="51"/>
  <c r="G20" i="50" s="1"/>
  <c r="G19" i="50"/>
  <c r="D19" i="50"/>
  <c r="I26" i="51"/>
  <c r="G18" i="50"/>
  <c r="D18" i="50"/>
  <c r="I25" i="51"/>
  <c r="D17" i="50"/>
  <c r="I24" i="51"/>
  <c r="G17" i="50" s="1"/>
  <c r="D16" i="50"/>
  <c r="I23" i="51"/>
  <c r="G16" i="50" s="1"/>
  <c r="G15" i="50"/>
  <c r="D15" i="50"/>
  <c r="I22" i="51"/>
  <c r="BE309" i="52"/>
  <c r="BD309" i="52"/>
  <c r="BC309" i="52"/>
  <c r="BA309" i="52"/>
  <c r="K309" i="52"/>
  <c r="I309" i="52"/>
  <c r="G309" i="52"/>
  <c r="BB309" i="52" s="1"/>
  <c r="BE308" i="52"/>
  <c r="BD308" i="52"/>
  <c r="BC308" i="52"/>
  <c r="BA308" i="52"/>
  <c r="K308" i="52"/>
  <c r="I308" i="52"/>
  <c r="G308" i="52"/>
  <c r="BB308" i="52" s="1"/>
  <c r="BE307" i="52"/>
  <c r="BD307" i="52"/>
  <c r="BC307" i="52"/>
  <c r="BA307" i="52"/>
  <c r="K307" i="52"/>
  <c r="I307" i="52"/>
  <c r="G307" i="52"/>
  <c r="BB307" i="52" s="1"/>
  <c r="BE306" i="52"/>
  <c r="BD306" i="52"/>
  <c r="BC306" i="52"/>
  <c r="BA306" i="52"/>
  <c r="K306" i="52"/>
  <c r="I306" i="52"/>
  <c r="G306" i="52"/>
  <c r="BB306" i="52" s="1"/>
  <c r="BE305" i="52"/>
  <c r="BD305" i="52"/>
  <c r="BC305" i="52"/>
  <c r="BA305" i="52"/>
  <c r="K305" i="52"/>
  <c r="I305" i="52"/>
  <c r="G305" i="52"/>
  <c r="BB305" i="52" s="1"/>
  <c r="BE304" i="52"/>
  <c r="BD304" i="52"/>
  <c r="BC304" i="52"/>
  <c r="BA304" i="52"/>
  <c r="K304" i="52"/>
  <c r="I304" i="52"/>
  <c r="G304" i="52"/>
  <c r="BB304" i="52" s="1"/>
  <c r="BE303" i="52"/>
  <c r="BD303" i="52"/>
  <c r="BC303" i="52"/>
  <c r="BA303" i="52"/>
  <c r="K303" i="52"/>
  <c r="I303" i="52"/>
  <c r="G303" i="52"/>
  <c r="BB303" i="52" s="1"/>
  <c r="BE302" i="52"/>
  <c r="BE310" i="52" s="1"/>
  <c r="I16" i="51" s="1"/>
  <c r="BD302" i="52"/>
  <c r="BC302" i="52"/>
  <c r="BA302" i="52"/>
  <c r="BA310" i="52" s="1"/>
  <c r="E16" i="51" s="1"/>
  <c r="K302" i="52"/>
  <c r="K310" i="52" s="1"/>
  <c r="I302" i="52"/>
  <c r="G302" i="52"/>
  <c r="BB302" i="52" s="1"/>
  <c r="B16" i="51"/>
  <c r="A16" i="51"/>
  <c r="BC310" i="52"/>
  <c r="G16" i="51" s="1"/>
  <c r="I310" i="52"/>
  <c r="G310" i="52"/>
  <c r="BE299" i="52"/>
  <c r="BD299" i="52"/>
  <c r="BC299" i="52"/>
  <c r="BA299" i="52"/>
  <c r="K299" i="52"/>
  <c r="I299" i="52"/>
  <c r="G299" i="52"/>
  <c r="BB299" i="52" s="1"/>
  <c r="BE298" i="52"/>
  <c r="BD298" i="52"/>
  <c r="BC298" i="52"/>
  <c r="BA298" i="52"/>
  <c r="K298" i="52"/>
  <c r="I298" i="52"/>
  <c r="G298" i="52"/>
  <c r="BB298" i="52" s="1"/>
  <c r="BE297" i="52"/>
  <c r="BD297" i="52"/>
  <c r="BC297" i="52"/>
  <c r="BA297" i="52"/>
  <c r="K297" i="52"/>
  <c r="I297" i="52"/>
  <c r="G297" i="52"/>
  <c r="BB297" i="52" s="1"/>
  <c r="BE296" i="52"/>
  <c r="BD296" i="52"/>
  <c r="BC296" i="52"/>
  <c r="BA296" i="52"/>
  <c r="K296" i="52"/>
  <c r="I296" i="52"/>
  <c r="G296" i="52"/>
  <c r="BB296" i="52" s="1"/>
  <c r="BE295" i="52"/>
  <c r="BD295" i="52"/>
  <c r="BC295" i="52"/>
  <c r="BA295" i="52"/>
  <c r="K295" i="52"/>
  <c r="I295" i="52"/>
  <c r="G295" i="52"/>
  <c r="BB295" i="52" s="1"/>
  <c r="BE294" i="52"/>
  <c r="BD294" i="52"/>
  <c r="BC294" i="52"/>
  <c r="BA294" i="52"/>
  <c r="K294" i="52"/>
  <c r="I294" i="52"/>
  <c r="G294" i="52"/>
  <c r="BB294" i="52" s="1"/>
  <c r="BE291" i="52"/>
  <c r="BD291" i="52"/>
  <c r="BC291" i="52"/>
  <c r="BA291" i="52"/>
  <c r="K291" i="52"/>
  <c r="I291" i="52"/>
  <c r="G291" i="52"/>
  <c r="BB291" i="52" s="1"/>
  <c r="BE289" i="52"/>
  <c r="BD289" i="52"/>
  <c r="BC289" i="52"/>
  <c r="BA289" i="52"/>
  <c r="K289" i="52"/>
  <c r="I289" i="52"/>
  <c r="G289" i="52"/>
  <c r="BB289" i="52" s="1"/>
  <c r="BE285" i="52"/>
  <c r="BD285" i="52"/>
  <c r="BC285" i="52"/>
  <c r="BA285" i="52"/>
  <c r="K285" i="52"/>
  <c r="I285" i="52"/>
  <c r="G285" i="52"/>
  <c r="BB285" i="52" s="1"/>
  <c r="BE283" i="52"/>
  <c r="BD283" i="52"/>
  <c r="BC283" i="52"/>
  <c r="BA283" i="52"/>
  <c r="K283" i="52"/>
  <c r="I283" i="52"/>
  <c r="G283" i="52"/>
  <c r="BB283" i="52" s="1"/>
  <c r="BE281" i="52"/>
  <c r="BD281" i="52"/>
  <c r="BC281" i="52"/>
  <c r="BA281" i="52"/>
  <c r="K281" i="52"/>
  <c r="I281" i="52"/>
  <c r="G281" i="52"/>
  <c r="BB281" i="52" s="1"/>
  <c r="BE279" i="52"/>
  <c r="BD279" i="52"/>
  <c r="BC279" i="52"/>
  <c r="BA279" i="52"/>
  <c r="K279" i="52"/>
  <c r="I279" i="52"/>
  <c r="G279" i="52"/>
  <c r="BB279" i="52" s="1"/>
  <c r="BB300" i="52" s="1"/>
  <c r="F15" i="51" s="1"/>
  <c r="BE276" i="52"/>
  <c r="BD276" i="52"/>
  <c r="BC276" i="52"/>
  <c r="BA276" i="52"/>
  <c r="K276" i="52"/>
  <c r="I276" i="52"/>
  <c r="G276" i="52"/>
  <c r="BB276" i="52" s="1"/>
  <c r="BE273" i="52"/>
  <c r="BD273" i="52"/>
  <c r="BD300" i="52" s="1"/>
  <c r="H15" i="51" s="1"/>
  <c r="BC273" i="52"/>
  <c r="BA273" i="52"/>
  <c r="K273" i="52"/>
  <c r="K300" i="52" s="1"/>
  <c r="I273" i="52"/>
  <c r="G273" i="52"/>
  <c r="BB273" i="52" s="1"/>
  <c r="B15" i="51"/>
  <c r="A15" i="51"/>
  <c r="BE300" i="52"/>
  <c r="I15" i="51" s="1"/>
  <c r="BA300" i="52"/>
  <c r="E15" i="51" s="1"/>
  <c r="G300" i="52"/>
  <c r="BE270" i="52"/>
  <c r="BD270" i="52"/>
  <c r="BC270" i="52"/>
  <c r="BA270" i="52"/>
  <c r="K270" i="52"/>
  <c r="I270" i="52"/>
  <c r="G270" i="52"/>
  <c r="BB270" i="52" s="1"/>
  <c r="BE269" i="52"/>
  <c r="BD269" i="52"/>
  <c r="BC269" i="52"/>
  <c r="BA269" i="52"/>
  <c r="K269" i="52"/>
  <c r="I269" i="52"/>
  <c r="G269" i="52"/>
  <c r="BB269" i="52" s="1"/>
  <c r="BE268" i="52"/>
  <c r="BD268" i="52"/>
  <c r="BC268" i="52"/>
  <c r="BA268" i="52"/>
  <c r="K268" i="52"/>
  <c r="I268" i="52"/>
  <c r="G268" i="52"/>
  <c r="BB268" i="52" s="1"/>
  <c r="BE267" i="52"/>
  <c r="BD267" i="52"/>
  <c r="BC267" i="52"/>
  <c r="BA267" i="52"/>
  <c r="K267" i="52"/>
  <c r="I267" i="52"/>
  <c r="G267" i="52"/>
  <c r="BB267" i="52" s="1"/>
  <c r="BE266" i="52"/>
  <c r="BD266" i="52"/>
  <c r="BC266" i="52"/>
  <c r="BA266" i="52"/>
  <c r="K266" i="52"/>
  <c r="I266" i="52"/>
  <c r="G266" i="52"/>
  <c r="BB266" i="52" s="1"/>
  <c r="BE265" i="52"/>
  <c r="BD265" i="52"/>
  <c r="BC265" i="52"/>
  <c r="BA265" i="52"/>
  <c r="K265" i="52"/>
  <c r="I265" i="52"/>
  <c r="G265" i="52"/>
  <c r="BB265" i="52" s="1"/>
  <c r="BE253" i="52"/>
  <c r="BD253" i="52"/>
  <c r="BC253" i="52"/>
  <c r="BA253" i="52"/>
  <c r="K253" i="52"/>
  <c r="I253" i="52"/>
  <c r="G253" i="52"/>
  <c r="BB253" i="52" s="1"/>
  <c r="BE246" i="52"/>
  <c r="BD246" i="52"/>
  <c r="BC246" i="52"/>
  <c r="BA246" i="52"/>
  <c r="K246" i="52"/>
  <c r="I246" i="52"/>
  <c r="G246" i="52"/>
  <c r="BB246" i="52" s="1"/>
  <c r="BE244" i="52"/>
  <c r="BD244" i="52"/>
  <c r="BC244" i="52"/>
  <c r="BA244" i="52"/>
  <c r="K244" i="52"/>
  <c r="I244" i="52"/>
  <c r="G244" i="52"/>
  <c r="BB244" i="52" s="1"/>
  <c r="BE232" i="52"/>
  <c r="BD232" i="52"/>
  <c r="BC232" i="52"/>
  <c r="BC271" i="52" s="1"/>
  <c r="G14" i="51" s="1"/>
  <c r="BA232" i="52"/>
  <c r="K232" i="52"/>
  <c r="I232" i="52"/>
  <c r="I271" i="52" s="1"/>
  <c r="G232" i="52"/>
  <c r="G271" i="52" s="1"/>
  <c r="B14" i="51"/>
  <c r="A14" i="51"/>
  <c r="BE271" i="52"/>
  <c r="I14" i="51" s="1"/>
  <c r="BD271" i="52"/>
  <c r="H14" i="51" s="1"/>
  <c r="BA271" i="52"/>
  <c r="E14" i="51" s="1"/>
  <c r="K271" i="52"/>
  <c r="BE229" i="52"/>
  <c r="BD229" i="52"/>
  <c r="BC229" i="52"/>
  <c r="BA229" i="52"/>
  <c r="K229" i="52"/>
  <c r="I229" i="52"/>
  <c r="G229" i="52"/>
  <c r="BB229" i="52" s="1"/>
  <c r="BE228" i="52"/>
  <c r="BD228" i="52"/>
  <c r="BC228" i="52"/>
  <c r="BB228" i="52"/>
  <c r="BA228" i="52"/>
  <c r="K228" i="52"/>
  <c r="I228" i="52"/>
  <c r="G228" i="52"/>
  <c r="BE227" i="52"/>
  <c r="BD227" i="52"/>
  <c r="BC227" i="52"/>
  <c r="BA227" i="52"/>
  <c r="K227" i="52"/>
  <c r="I227" i="52"/>
  <c r="G227" i="52"/>
  <c r="BB227" i="52" s="1"/>
  <c r="BE226" i="52"/>
  <c r="BD226" i="52"/>
  <c r="BC226" i="52"/>
  <c r="BB226" i="52"/>
  <c r="BA226" i="52"/>
  <c r="K226" i="52"/>
  <c r="I226" i="52"/>
  <c r="G226" i="52"/>
  <c r="BE225" i="52"/>
  <c r="BD225" i="52"/>
  <c r="BC225" i="52"/>
  <c r="BA225" i="52"/>
  <c r="K225" i="52"/>
  <c r="I225" i="52"/>
  <c r="G225" i="52"/>
  <c r="BB225" i="52" s="1"/>
  <c r="BE224" i="52"/>
  <c r="BD224" i="52"/>
  <c r="BC224" i="52"/>
  <c r="BB224" i="52"/>
  <c r="BA224" i="52"/>
  <c r="K224" i="52"/>
  <c r="I224" i="52"/>
  <c r="G224" i="52"/>
  <c r="BE223" i="52"/>
  <c r="BD223" i="52"/>
  <c r="BC223" i="52"/>
  <c r="BA223" i="52"/>
  <c r="K223" i="52"/>
  <c r="I223" i="52"/>
  <c r="G223" i="52"/>
  <c r="BB223" i="52" s="1"/>
  <c r="BE221" i="52"/>
  <c r="BD221" i="52"/>
  <c r="BC221" i="52"/>
  <c r="BB221" i="52"/>
  <c r="BA221" i="52"/>
  <c r="K221" i="52"/>
  <c r="I221" i="52"/>
  <c r="G221" i="52"/>
  <c r="BE219" i="52"/>
  <c r="BD219" i="52"/>
  <c r="BC219" i="52"/>
  <c r="BA219" i="52"/>
  <c r="K219" i="52"/>
  <c r="I219" i="52"/>
  <c r="G219" i="52"/>
  <c r="BB219" i="52" s="1"/>
  <c r="BE217" i="52"/>
  <c r="BE230" i="52" s="1"/>
  <c r="I13" i="51" s="1"/>
  <c r="BD217" i="52"/>
  <c r="BC217" i="52"/>
  <c r="BA217" i="52"/>
  <c r="K217" i="52"/>
  <c r="I217" i="52"/>
  <c r="G217" i="52"/>
  <c r="G230" i="52" s="1"/>
  <c r="B13" i="51"/>
  <c r="A13" i="51"/>
  <c r="BD230" i="52"/>
  <c r="H13" i="51" s="1"/>
  <c r="BC230" i="52"/>
  <c r="G13" i="51" s="1"/>
  <c r="K230" i="52"/>
  <c r="I230" i="52"/>
  <c r="BE214" i="52"/>
  <c r="BD214" i="52"/>
  <c r="BC214" i="52"/>
  <c r="BA214" i="52"/>
  <c r="K214" i="52"/>
  <c r="I214" i="52"/>
  <c r="G214" i="52"/>
  <c r="BB214" i="52" s="1"/>
  <c r="BE213" i="52"/>
  <c r="BD213" i="52"/>
  <c r="BC213" i="52"/>
  <c r="BA213" i="52"/>
  <c r="K213" i="52"/>
  <c r="I213" i="52"/>
  <c r="G213" i="52"/>
  <c r="BB213" i="52" s="1"/>
  <c r="BE212" i="52"/>
  <c r="BD212" i="52"/>
  <c r="BC212" i="52"/>
  <c r="BA212" i="52"/>
  <c r="K212" i="52"/>
  <c r="I212" i="52"/>
  <c r="G212" i="52"/>
  <c r="BB212" i="52" s="1"/>
  <c r="BE211" i="52"/>
  <c r="BD211" i="52"/>
  <c r="BC211" i="52"/>
  <c r="BA211" i="52"/>
  <c r="K211" i="52"/>
  <c r="I211" i="52"/>
  <c r="G211" i="52"/>
  <c r="BB211" i="52" s="1"/>
  <c r="BE210" i="52"/>
  <c r="BD210" i="52"/>
  <c r="BC210" i="52"/>
  <c r="BA210" i="52"/>
  <c r="K210" i="52"/>
  <c r="I210" i="52"/>
  <c r="G210" i="52"/>
  <c r="BB210" i="52" s="1"/>
  <c r="BE209" i="52"/>
  <c r="BD209" i="52"/>
  <c r="BC209" i="52"/>
  <c r="BA209" i="52"/>
  <c r="K209" i="52"/>
  <c r="I209" i="52"/>
  <c r="G209" i="52"/>
  <c r="BB209" i="52" s="1"/>
  <c r="BE208" i="52"/>
  <c r="BD208" i="52"/>
  <c r="BC208" i="52"/>
  <c r="BA208" i="52"/>
  <c r="K208" i="52"/>
  <c r="I208" i="52"/>
  <c r="G208" i="52"/>
  <c r="BB208" i="52" s="1"/>
  <c r="BE205" i="52"/>
  <c r="BD205" i="52"/>
  <c r="BC205" i="52"/>
  <c r="BA205" i="52"/>
  <c r="K205" i="52"/>
  <c r="I205" i="52"/>
  <c r="G205" i="52"/>
  <c r="BB205" i="52" s="1"/>
  <c r="BE202" i="52"/>
  <c r="BD202" i="52"/>
  <c r="BC202" i="52"/>
  <c r="BA202" i="52"/>
  <c r="K202" i="52"/>
  <c r="I202" i="52"/>
  <c r="G202" i="52"/>
  <c r="BB202" i="52" s="1"/>
  <c r="BE200" i="52"/>
  <c r="BD200" i="52"/>
  <c r="BC200" i="52"/>
  <c r="BA200" i="52"/>
  <c r="K200" i="52"/>
  <c r="I200" i="52"/>
  <c r="G200" i="52"/>
  <c r="BB200" i="52" s="1"/>
  <c r="BE189" i="52"/>
  <c r="BD189" i="52"/>
  <c r="BC189" i="52"/>
  <c r="BA189" i="52"/>
  <c r="K189" i="52"/>
  <c r="I189" i="52"/>
  <c r="G189" i="52"/>
  <c r="BB189" i="52" s="1"/>
  <c r="BE177" i="52"/>
  <c r="BD177" i="52"/>
  <c r="BC177" i="52"/>
  <c r="BA177" i="52"/>
  <c r="K177" i="52"/>
  <c r="I177" i="52"/>
  <c r="G177" i="52"/>
  <c r="BB177" i="52" s="1"/>
  <c r="BE174" i="52"/>
  <c r="BD174" i="52"/>
  <c r="BC174" i="52"/>
  <c r="BA174" i="52"/>
  <c r="K174" i="52"/>
  <c r="I174" i="52"/>
  <c r="G174" i="52"/>
  <c r="BB174" i="52" s="1"/>
  <c r="BE172" i="52"/>
  <c r="BD172" i="52"/>
  <c r="BC172" i="52"/>
  <c r="BA172" i="52"/>
  <c r="K172" i="52"/>
  <c r="I172" i="52"/>
  <c r="G172" i="52"/>
  <c r="BB172" i="52" s="1"/>
  <c r="BE166" i="52"/>
  <c r="BD166" i="52"/>
  <c r="BC166" i="52"/>
  <c r="BA166" i="52"/>
  <c r="K166" i="52"/>
  <c r="I166" i="52"/>
  <c r="G166" i="52"/>
  <c r="BB166" i="52" s="1"/>
  <c r="BE147" i="52"/>
  <c r="BD147" i="52"/>
  <c r="BC147" i="52"/>
  <c r="BA147" i="52"/>
  <c r="K147" i="52"/>
  <c r="I147" i="52"/>
  <c r="G147" i="52"/>
  <c r="BB147" i="52" s="1"/>
  <c r="BE144" i="52"/>
  <c r="BD144" i="52"/>
  <c r="BC144" i="52"/>
  <c r="BA144" i="52"/>
  <c r="K144" i="52"/>
  <c r="I144" i="52"/>
  <c r="G144" i="52"/>
  <c r="BB144" i="52" s="1"/>
  <c r="BE142" i="52"/>
  <c r="BE215" i="52" s="1"/>
  <c r="I12" i="51" s="1"/>
  <c r="BD142" i="52"/>
  <c r="BC142" i="52"/>
  <c r="BA142" i="52"/>
  <c r="BA215" i="52" s="1"/>
  <c r="E12" i="51" s="1"/>
  <c r="K142" i="52"/>
  <c r="I142" i="52"/>
  <c r="G142" i="52"/>
  <c r="BB142" i="52" s="1"/>
  <c r="BB215" i="52" s="1"/>
  <c r="F12" i="51" s="1"/>
  <c r="B12" i="51"/>
  <c r="A12" i="51"/>
  <c r="BC215" i="52"/>
  <c r="G12" i="51" s="1"/>
  <c r="I215" i="52"/>
  <c r="G215" i="52"/>
  <c r="BE139" i="52"/>
  <c r="BD139" i="52"/>
  <c r="BC139" i="52"/>
  <c r="BA139" i="52"/>
  <c r="K139" i="52"/>
  <c r="I139" i="52"/>
  <c r="G139" i="52"/>
  <c r="BB139" i="52" s="1"/>
  <c r="BE138" i="52"/>
  <c r="BD138" i="52"/>
  <c r="BC138" i="52"/>
  <c r="BA138" i="52"/>
  <c r="K138" i="52"/>
  <c r="I138" i="52"/>
  <c r="G138" i="52"/>
  <c r="BB138" i="52" s="1"/>
  <c r="BE137" i="52"/>
  <c r="BD137" i="52"/>
  <c r="BC137" i="52"/>
  <c r="BA137" i="52"/>
  <c r="K137" i="52"/>
  <c r="I137" i="52"/>
  <c r="G137" i="52"/>
  <c r="BB137" i="52" s="1"/>
  <c r="BE136" i="52"/>
  <c r="BD136" i="52"/>
  <c r="BC136" i="52"/>
  <c r="BA136" i="52"/>
  <c r="K136" i="52"/>
  <c r="I136" i="52"/>
  <c r="G136" i="52"/>
  <c r="BB136" i="52" s="1"/>
  <c r="BE135" i="52"/>
  <c r="BD135" i="52"/>
  <c r="BC135" i="52"/>
  <c r="BA135" i="52"/>
  <c r="K135" i="52"/>
  <c r="I135" i="52"/>
  <c r="G135" i="52"/>
  <c r="BB135" i="52" s="1"/>
  <c r="BE134" i="52"/>
  <c r="BD134" i="52"/>
  <c r="BC134" i="52"/>
  <c r="BA134" i="52"/>
  <c r="K134" i="52"/>
  <c r="I134" i="52"/>
  <c r="G134" i="52"/>
  <c r="BB134" i="52" s="1"/>
  <c r="BE133" i="52"/>
  <c r="BD133" i="52"/>
  <c r="BC133" i="52"/>
  <c r="BA133" i="52"/>
  <c r="K133" i="52"/>
  <c r="I133" i="52"/>
  <c r="G133" i="52"/>
  <c r="BB133" i="52" s="1"/>
  <c r="BE117" i="52"/>
  <c r="BD117" i="52"/>
  <c r="BC117" i="52"/>
  <c r="BA117" i="52"/>
  <c r="K117" i="52"/>
  <c r="I117" i="52"/>
  <c r="G117" i="52"/>
  <c r="BB117" i="52" s="1"/>
  <c r="BE114" i="52"/>
  <c r="BD114" i="52"/>
  <c r="BC114" i="52"/>
  <c r="BA114" i="52"/>
  <c r="K114" i="52"/>
  <c r="I114" i="52"/>
  <c r="G114" i="52"/>
  <c r="BB114" i="52" s="1"/>
  <c r="BE91" i="52"/>
  <c r="BD91" i="52"/>
  <c r="BC91" i="52"/>
  <c r="BA91" i="52"/>
  <c r="K91" i="52"/>
  <c r="I91" i="52"/>
  <c r="G91" i="52"/>
  <c r="BB91" i="52" s="1"/>
  <c r="BE88" i="52"/>
  <c r="BD88" i="52"/>
  <c r="BC88" i="52"/>
  <c r="BA88" i="52"/>
  <c r="K88" i="52"/>
  <c r="I88" i="52"/>
  <c r="G88" i="52"/>
  <c r="BB88" i="52" s="1"/>
  <c r="BE86" i="52"/>
  <c r="BD86" i="52"/>
  <c r="BC86" i="52"/>
  <c r="BA86" i="52"/>
  <c r="K86" i="52"/>
  <c r="I86" i="52"/>
  <c r="G86" i="52"/>
  <c r="BB86" i="52" s="1"/>
  <c r="BE83" i="52"/>
  <c r="BD83" i="52"/>
  <c r="BC83" i="52"/>
  <c r="BA83" i="52"/>
  <c r="K83" i="52"/>
  <c r="I83" i="52"/>
  <c r="G83" i="52"/>
  <c r="BB83" i="52" s="1"/>
  <c r="BE70" i="52"/>
  <c r="BD70" i="52"/>
  <c r="BC70" i="52"/>
  <c r="BA70" i="52"/>
  <c r="K70" i="52"/>
  <c r="I70" i="52"/>
  <c r="G70" i="52"/>
  <c r="BB70" i="52" s="1"/>
  <c r="BE53" i="52"/>
  <c r="BD53" i="52"/>
  <c r="BC53" i="52"/>
  <c r="BA53" i="52"/>
  <c r="K53" i="52"/>
  <c r="I53" i="52"/>
  <c r="G53" i="52"/>
  <c r="BB53" i="52" s="1"/>
  <c r="BE50" i="52"/>
  <c r="BD50" i="52"/>
  <c r="BC50" i="52"/>
  <c r="BA50" i="52"/>
  <c r="K50" i="52"/>
  <c r="I50" i="52"/>
  <c r="G50" i="52"/>
  <c r="BB50" i="52" s="1"/>
  <c r="BE47" i="52"/>
  <c r="BD47" i="52"/>
  <c r="BC47" i="52"/>
  <c r="BA47" i="52"/>
  <c r="K47" i="52"/>
  <c r="I47" i="52"/>
  <c r="G47" i="52"/>
  <c r="BB47" i="52" s="1"/>
  <c r="BE38" i="52"/>
  <c r="BD38" i="52"/>
  <c r="BD140" i="52" s="1"/>
  <c r="H11" i="51" s="1"/>
  <c r="BC38" i="52"/>
  <c r="BC140" i="52" s="1"/>
  <c r="G11" i="51" s="1"/>
  <c r="BA38" i="52"/>
  <c r="K38" i="52"/>
  <c r="K140" i="52" s="1"/>
  <c r="I38" i="52"/>
  <c r="G38" i="52"/>
  <c r="BB38" i="52" s="1"/>
  <c r="BB140" i="52" s="1"/>
  <c r="F11" i="51" s="1"/>
  <c r="B11" i="51"/>
  <c r="A11" i="51"/>
  <c r="BE140" i="52"/>
  <c r="I11" i="51" s="1"/>
  <c r="BA140" i="52"/>
  <c r="E11" i="51" s="1"/>
  <c r="G140" i="52"/>
  <c r="BE35" i="52"/>
  <c r="BD35" i="52"/>
  <c r="BC35" i="52"/>
  <c r="BC36" i="52" s="1"/>
  <c r="G10" i="51" s="1"/>
  <c r="BB35" i="52"/>
  <c r="K35" i="52"/>
  <c r="I35" i="52"/>
  <c r="I36" i="52" s="1"/>
  <c r="G35" i="52"/>
  <c r="BA35" i="52" s="1"/>
  <c r="B10" i="51"/>
  <c r="A10" i="51"/>
  <c r="BE36" i="52"/>
  <c r="I10" i="51" s="1"/>
  <c r="BD36" i="52"/>
  <c r="H10" i="51" s="1"/>
  <c r="BB36" i="52"/>
  <c r="F10" i="51" s="1"/>
  <c r="BA36" i="52"/>
  <c r="E10" i="51" s="1"/>
  <c r="K36" i="52"/>
  <c r="G36" i="52"/>
  <c r="BE32" i="52"/>
  <c r="BD32" i="52"/>
  <c r="BC32" i="52"/>
  <c r="BB32" i="52"/>
  <c r="BA32" i="52"/>
  <c r="K32" i="52"/>
  <c r="I32" i="52"/>
  <c r="G32" i="52"/>
  <c r="BE31" i="52"/>
  <c r="BD31" i="52"/>
  <c r="BC31" i="52"/>
  <c r="BB31" i="52"/>
  <c r="BA31" i="52"/>
  <c r="K31" i="52"/>
  <c r="I31" i="52"/>
  <c r="G31" i="52"/>
  <c r="BE30" i="52"/>
  <c r="BD30" i="52"/>
  <c r="BC30" i="52"/>
  <c r="BB30" i="52"/>
  <c r="BA30" i="52"/>
  <c r="K30" i="52"/>
  <c r="I30" i="52"/>
  <c r="G30" i="52"/>
  <c r="BE29" i="52"/>
  <c r="BD29" i="52"/>
  <c r="BC29" i="52"/>
  <c r="BB29" i="52"/>
  <c r="BA29" i="52"/>
  <c r="K29" i="52"/>
  <c r="I29" i="52"/>
  <c r="G29" i="52"/>
  <c r="BE28" i="52"/>
  <c r="BD28" i="52"/>
  <c r="BC28" i="52"/>
  <c r="BB28" i="52"/>
  <c r="BA28" i="52"/>
  <c r="K28" i="52"/>
  <c r="I28" i="52"/>
  <c r="G28" i="52"/>
  <c r="BE27" i="52"/>
  <c r="BD27" i="52"/>
  <c r="BC27" i="52"/>
  <c r="BB27" i="52"/>
  <c r="BA27" i="52"/>
  <c r="K27" i="52"/>
  <c r="I27" i="52"/>
  <c r="G27" i="52"/>
  <c r="BE25" i="52"/>
  <c r="BD25" i="52"/>
  <c r="BC25" i="52"/>
  <c r="BB25" i="52"/>
  <c r="BA25" i="52"/>
  <c r="K25" i="52"/>
  <c r="I25" i="52"/>
  <c r="G25" i="52"/>
  <c r="BE23" i="52"/>
  <c r="BD23" i="52"/>
  <c r="BC23" i="52"/>
  <c r="BB23" i="52"/>
  <c r="BA23" i="52"/>
  <c r="K23" i="52"/>
  <c r="I23" i="52"/>
  <c r="G23" i="52"/>
  <c r="BE21" i="52"/>
  <c r="BE33" i="52" s="1"/>
  <c r="I9" i="51" s="1"/>
  <c r="BD21" i="52"/>
  <c r="BC21" i="52"/>
  <c r="BB21" i="52"/>
  <c r="BB33" i="52" s="1"/>
  <c r="F9" i="51" s="1"/>
  <c r="BA21" i="52"/>
  <c r="K21" i="52"/>
  <c r="I21" i="52"/>
  <c r="G21" i="52"/>
  <c r="G33" i="52" s="1"/>
  <c r="B9" i="51"/>
  <c r="A9" i="51"/>
  <c r="BD33" i="52"/>
  <c r="H9" i="51" s="1"/>
  <c r="BC33" i="52"/>
  <c r="G9" i="51" s="1"/>
  <c r="BA33" i="52"/>
  <c r="E9" i="51" s="1"/>
  <c r="K33" i="52"/>
  <c r="I33" i="52"/>
  <c r="BE17" i="52"/>
  <c r="BE19" i="52" s="1"/>
  <c r="BD17" i="52"/>
  <c r="BC17" i="52"/>
  <c r="BB17" i="52"/>
  <c r="BA17" i="52"/>
  <c r="BA19" i="52" s="1"/>
  <c r="E8" i="51" s="1"/>
  <c r="K17" i="52"/>
  <c r="K19" i="52" s="1"/>
  <c r="I17" i="52"/>
  <c r="G17" i="52"/>
  <c r="I8" i="51"/>
  <c r="B8" i="51"/>
  <c r="A8" i="51"/>
  <c r="BD19" i="52"/>
  <c r="H8" i="51" s="1"/>
  <c r="BC19" i="52"/>
  <c r="G8" i="51" s="1"/>
  <c r="BB19" i="52"/>
  <c r="F8" i="51" s="1"/>
  <c r="I19" i="52"/>
  <c r="G19" i="52"/>
  <c r="BE13" i="52"/>
  <c r="BD13" i="52"/>
  <c r="BC13" i="52"/>
  <c r="BB13" i="52"/>
  <c r="K13" i="52"/>
  <c r="I13" i="52"/>
  <c r="G13" i="52"/>
  <c r="BA13" i="52" s="1"/>
  <c r="BE10" i="52"/>
  <c r="BD10" i="52"/>
  <c r="BC10" i="52"/>
  <c r="BB10" i="52"/>
  <c r="K10" i="52"/>
  <c r="I10" i="52"/>
  <c r="G10" i="52"/>
  <c r="BA10" i="52" s="1"/>
  <c r="BE8" i="52"/>
  <c r="BD8" i="52"/>
  <c r="BC8" i="52"/>
  <c r="BB8" i="52"/>
  <c r="K8" i="52"/>
  <c r="K15" i="52" s="1"/>
  <c r="I8" i="52"/>
  <c r="I15" i="52" s="1"/>
  <c r="G8" i="52"/>
  <c r="BA8" i="52" s="1"/>
  <c r="B7" i="51"/>
  <c r="A7" i="51"/>
  <c r="BE15" i="52"/>
  <c r="I7" i="51" s="1"/>
  <c r="BC15" i="52"/>
  <c r="G7" i="51" s="1"/>
  <c r="BB15" i="52"/>
  <c r="F7" i="51" s="1"/>
  <c r="G15" i="52"/>
  <c r="E4" i="52"/>
  <c r="F3" i="52"/>
  <c r="G23" i="50"/>
  <c r="C33" i="50"/>
  <c r="F33" i="50" s="1"/>
  <c r="C31" i="50"/>
  <c r="G7" i="50"/>
  <c r="H36" i="48"/>
  <c r="I35" i="48"/>
  <c r="D21" i="47"/>
  <c r="I34" i="48"/>
  <c r="G21" i="47" s="1"/>
  <c r="D20" i="47"/>
  <c r="I33" i="48"/>
  <c r="G20" i="47" s="1"/>
  <c r="G19" i="47"/>
  <c r="D19" i="47"/>
  <c r="I32" i="48"/>
  <c r="G18" i="47"/>
  <c r="D18" i="47"/>
  <c r="I31" i="48"/>
  <c r="D17" i="47"/>
  <c r="I30" i="48"/>
  <c r="G17" i="47" s="1"/>
  <c r="D16" i="47"/>
  <c r="I29" i="48"/>
  <c r="G16" i="47" s="1"/>
  <c r="G15" i="47"/>
  <c r="D15" i="47"/>
  <c r="I28" i="48"/>
  <c r="BE432" i="49"/>
  <c r="BD432" i="49"/>
  <c r="BC432" i="49"/>
  <c r="BA432" i="49"/>
  <c r="K432" i="49"/>
  <c r="I432" i="49"/>
  <c r="G432" i="49"/>
  <c r="BB432" i="49" s="1"/>
  <c r="BE424" i="49"/>
  <c r="BE438" i="49" s="1"/>
  <c r="I22" i="48" s="1"/>
  <c r="BD424" i="49"/>
  <c r="BC424" i="49"/>
  <c r="BA424" i="49"/>
  <c r="BA438" i="49" s="1"/>
  <c r="E22" i="48" s="1"/>
  <c r="K424" i="49"/>
  <c r="K438" i="49" s="1"/>
  <c r="I424" i="49"/>
  <c r="G424" i="49"/>
  <c r="BB424" i="49" s="1"/>
  <c r="B22" i="48"/>
  <c r="A22" i="48"/>
  <c r="BC438" i="49"/>
  <c r="G22" i="48" s="1"/>
  <c r="I438" i="49"/>
  <c r="G438" i="49"/>
  <c r="BE421" i="49"/>
  <c r="BD421" i="49"/>
  <c r="BC421" i="49"/>
  <c r="BA421" i="49"/>
  <c r="K421" i="49"/>
  <c r="I421" i="49"/>
  <c r="G421" i="49"/>
  <c r="BB421" i="49" s="1"/>
  <c r="BE414" i="49"/>
  <c r="BD414" i="49"/>
  <c r="BC414" i="49"/>
  <c r="BA414" i="49"/>
  <c r="K414" i="49"/>
  <c r="I414" i="49"/>
  <c r="G414" i="49"/>
  <c r="BB414" i="49" s="1"/>
  <c r="BE411" i="49"/>
  <c r="BD411" i="49"/>
  <c r="BC411" i="49"/>
  <c r="BA411" i="49"/>
  <c r="K411" i="49"/>
  <c r="I411" i="49"/>
  <c r="G411" i="49"/>
  <c r="BB411" i="49" s="1"/>
  <c r="BE408" i="49"/>
  <c r="BD408" i="49"/>
  <c r="BD422" i="49" s="1"/>
  <c r="H21" i="48" s="1"/>
  <c r="BC408" i="49"/>
  <c r="BA408" i="49"/>
  <c r="K408" i="49"/>
  <c r="K422" i="49" s="1"/>
  <c r="I408" i="49"/>
  <c r="I422" i="49" s="1"/>
  <c r="G408" i="49"/>
  <c r="BB408" i="49" s="1"/>
  <c r="BB422" i="49" s="1"/>
  <c r="F21" i="48" s="1"/>
  <c r="B21" i="48"/>
  <c r="A21" i="48"/>
  <c r="BE422" i="49"/>
  <c r="I21" i="48" s="1"/>
  <c r="BA422" i="49"/>
  <c r="E21" i="48" s="1"/>
  <c r="G422" i="49"/>
  <c r="BE405" i="49"/>
  <c r="BD405" i="49"/>
  <c r="BC405" i="49"/>
  <c r="BA405" i="49"/>
  <c r="K405" i="49"/>
  <c r="I405" i="49"/>
  <c r="G405" i="49"/>
  <c r="BB405" i="49" s="1"/>
  <c r="BE402" i="49"/>
  <c r="BD402" i="49"/>
  <c r="BC402" i="49"/>
  <c r="BA402" i="49"/>
  <c r="K402" i="49"/>
  <c r="I402" i="49"/>
  <c r="G402" i="49"/>
  <c r="BB402" i="49" s="1"/>
  <c r="BE399" i="49"/>
  <c r="BD399" i="49"/>
  <c r="BC399" i="49"/>
  <c r="BC406" i="49" s="1"/>
  <c r="G20" i="48" s="1"/>
  <c r="BA399" i="49"/>
  <c r="K399" i="49"/>
  <c r="I399" i="49"/>
  <c r="I406" i="49" s="1"/>
  <c r="G399" i="49"/>
  <c r="G406" i="49" s="1"/>
  <c r="B20" i="48"/>
  <c r="A20" i="48"/>
  <c r="BE406" i="49"/>
  <c r="I20" i="48" s="1"/>
  <c r="BD406" i="49"/>
  <c r="H20" i="48" s="1"/>
  <c r="BA406" i="49"/>
  <c r="E20" i="48" s="1"/>
  <c r="K406" i="49"/>
  <c r="BE396" i="49"/>
  <c r="BD396" i="49"/>
  <c r="BC396" i="49"/>
  <c r="BA396" i="49"/>
  <c r="K396" i="49"/>
  <c r="I396" i="49"/>
  <c r="G396" i="49"/>
  <c r="BB396" i="49" s="1"/>
  <c r="BE395" i="49"/>
  <c r="BD395" i="49"/>
  <c r="BC395" i="49"/>
  <c r="BB395" i="49"/>
  <c r="BA395" i="49"/>
  <c r="K395" i="49"/>
  <c r="I395" i="49"/>
  <c r="G395" i="49"/>
  <c r="BE394" i="49"/>
  <c r="BD394" i="49"/>
  <c r="BC394" i="49"/>
  <c r="BA394" i="49"/>
  <c r="K394" i="49"/>
  <c r="I394" i="49"/>
  <c r="G394" i="49"/>
  <c r="BB394" i="49" s="1"/>
  <c r="BE393" i="49"/>
  <c r="BD393" i="49"/>
  <c r="BC393" i="49"/>
  <c r="BB393" i="49"/>
  <c r="BA393" i="49"/>
  <c r="K393" i="49"/>
  <c r="I393" i="49"/>
  <c r="G393" i="49"/>
  <c r="BE392" i="49"/>
  <c r="BD392" i="49"/>
  <c r="BC392" i="49"/>
  <c r="BA392" i="49"/>
  <c r="K392" i="49"/>
  <c r="I392" i="49"/>
  <c r="G392" i="49"/>
  <c r="BB392" i="49" s="1"/>
  <c r="BE391" i="49"/>
  <c r="BD391" i="49"/>
  <c r="BC391" i="49"/>
  <c r="BA391" i="49"/>
  <c r="K391" i="49"/>
  <c r="I391" i="49"/>
  <c r="G391" i="49"/>
  <c r="BB391" i="49" s="1"/>
  <c r="BE376" i="49"/>
  <c r="BD376" i="49"/>
  <c r="BC376" i="49"/>
  <c r="BB376" i="49"/>
  <c r="BA376" i="49"/>
  <c r="K376" i="49"/>
  <c r="I376" i="49"/>
  <c r="G376" i="49"/>
  <c r="BE370" i="49"/>
  <c r="BD370" i="49"/>
  <c r="BC370" i="49"/>
  <c r="BA370" i="49"/>
  <c r="K370" i="49"/>
  <c r="I370" i="49"/>
  <c r="G370" i="49"/>
  <c r="BB370" i="49" s="1"/>
  <c r="BE359" i="49"/>
  <c r="BD359" i="49"/>
  <c r="BC359" i="49"/>
  <c r="BB359" i="49"/>
  <c r="BA359" i="49"/>
  <c r="K359" i="49"/>
  <c r="I359" i="49"/>
  <c r="G359" i="49"/>
  <c r="G397" i="49" s="1"/>
  <c r="B19" i="48"/>
  <c r="A19" i="48"/>
  <c r="BD397" i="49"/>
  <c r="H19" i="48" s="1"/>
  <c r="BC397" i="49"/>
  <c r="G19" i="48" s="1"/>
  <c r="K397" i="49"/>
  <c r="I397" i="49"/>
  <c r="BE356" i="49"/>
  <c r="BD356" i="49"/>
  <c r="BC356" i="49"/>
  <c r="BA356" i="49"/>
  <c r="K356" i="49"/>
  <c r="I356" i="49"/>
  <c r="G356" i="49"/>
  <c r="BB356" i="49" s="1"/>
  <c r="BE354" i="49"/>
  <c r="BD354" i="49"/>
  <c r="BC354" i="49"/>
  <c r="BA354" i="49"/>
  <c r="K354" i="49"/>
  <c r="I354" i="49"/>
  <c r="G354" i="49"/>
  <c r="BB354" i="49" s="1"/>
  <c r="BE352" i="49"/>
  <c r="BD352" i="49"/>
  <c r="BC352" i="49"/>
  <c r="BA352" i="49"/>
  <c r="K352" i="49"/>
  <c r="I352" i="49"/>
  <c r="G352" i="49"/>
  <c r="BB352" i="49" s="1"/>
  <c r="BE350" i="49"/>
  <c r="BE357" i="49" s="1"/>
  <c r="I18" i="48" s="1"/>
  <c r="BD350" i="49"/>
  <c r="BC350" i="49"/>
  <c r="BA350" i="49"/>
  <c r="BA357" i="49" s="1"/>
  <c r="E18" i="48" s="1"/>
  <c r="K350" i="49"/>
  <c r="K357" i="49" s="1"/>
  <c r="I350" i="49"/>
  <c r="G350" i="49"/>
  <c r="BB350" i="49" s="1"/>
  <c r="B18" i="48"/>
  <c r="A18" i="48"/>
  <c r="BC357" i="49"/>
  <c r="G18" i="48" s="1"/>
  <c r="I357" i="49"/>
  <c r="G357" i="49"/>
  <c r="BE347" i="49"/>
  <c r="BD347" i="49"/>
  <c r="BC347" i="49"/>
  <c r="BA347" i="49"/>
  <c r="K347" i="49"/>
  <c r="I347" i="49"/>
  <c r="G347" i="49"/>
  <c r="BB347" i="49" s="1"/>
  <c r="BE340" i="49"/>
  <c r="BD340" i="49"/>
  <c r="BC340" i="49"/>
  <c r="BC348" i="49" s="1"/>
  <c r="G17" i="48" s="1"/>
  <c r="BA340" i="49"/>
  <c r="K340" i="49"/>
  <c r="K348" i="49" s="1"/>
  <c r="I340" i="49"/>
  <c r="G340" i="49"/>
  <c r="BB340" i="49" s="1"/>
  <c r="BB348" i="49" s="1"/>
  <c r="F17" i="48" s="1"/>
  <c r="B17" i="48"/>
  <c r="A17" i="48"/>
  <c r="BE348" i="49"/>
  <c r="I17" i="48" s="1"/>
  <c r="BA348" i="49"/>
  <c r="E17" i="48" s="1"/>
  <c r="I348" i="49"/>
  <c r="G348" i="49"/>
  <c r="BE337" i="49"/>
  <c r="BD337" i="49"/>
  <c r="BC337" i="49"/>
  <c r="BC338" i="49" s="1"/>
  <c r="G16" i="48" s="1"/>
  <c r="BB337" i="49"/>
  <c r="K337" i="49"/>
  <c r="I337" i="49"/>
  <c r="I338" i="49" s="1"/>
  <c r="G337" i="49"/>
  <c r="BA337" i="49" s="1"/>
  <c r="B16" i="48"/>
  <c r="A16" i="48"/>
  <c r="BE338" i="49"/>
  <c r="I16" i="48" s="1"/>
  <c r="BD338" i="49"/>
  <c r="H16" i="48" s="1"/>
  <c r="BB338" i="49"/>
  <c r="F16" i="48" s="1"/>
  <c r="BA338" i="49"/>
  <c r="E16" i="48" s="1"/>
  <c r="K338" i="49"/>
  <c r="BE334" i="49"/>
  <c r="BD334" i="49"/>
  <c r="BC334" i="49"/>
  <c r="BB334" i="49"/>
  <c r="BA334" i="49"/>
  <c r="K334" i="49"/>
  <c r="I334" i="49"/>
  <c r="G334" i="49"/>
  <c r="BE331" i="49"/>
  <c r="BD331" i="49"/>
  <c r="BC331" i="49"/>
  <c r="BB331" i="49"/>
  <c r="BA331" i="49"/>
  <c r="K331" i="49"/>
  <c r="I331" i="49"/>
  <c r="G331" i="49"/>
  <c r="BE330" i="49"/>
  <c r="BD330" i="49"/>
  <c r="BC330" i="49"/>
  <c r="BB330" i="49"/>
  <c r="BB335" i="49" s="1"/>
  <c r="BA330" i="49"/>
  <c r="K330" i="49"/>
  <c r="I330" i="49"/>
  <c r="G330" i="49"/>
  <c r="G335" i="49" s="1"/>
  <c r="F15" i="48"/>
  <c r="B15" i="48"/>
  <c r="A15" i="48"/>
  <c r="BE335" i="49"/>
  <c r="I15" i="48" s="1"/>
  <c r="BD335" i="49"/>
  <c r="H15" i="48" s="1"/>
  <c r="BC335" i="49"/>
  <c r="G15" i="48" s="1"/>
  <c r="BA335" i="49"/>
  <c r="E15" i="48" s="1"/>
  <c r="K335" i="49"/>
  <c r="I335" i="49"/>
  <c r="BE326" i="49"/>
  <c r="BD326" i="49"/>
  <c r="BC326" i="49"/>
  <c r="BB326" i="49"/>
  <c r="BA326" i="49"/>
  <c r="K326" i="49"/>
  <c r="I326" i="49"/>
  <c r="G326" i="49"/>
  <c r="BE324" i="49"/>
  <c r="BD324" i="49"/>
  <c r="BC324" i="49"/>
  <c r="BB324" i="49"/>
  <c r="BA324" i="49"/>
  <c r="K324" i="49"/>
  <c r="I324" i="49"/>
  <c r="G324" i="49"/>
  <c r="BE322" i="49"/>
  <c r="BD322" i="49"/>
  <c r="BC322" i="49"/>
  <c r="BB322" i="49"/>
  <c r="BA322" i="49"/>
  <c r="K322" i="49"/>
  <c r="I322" i="49"/>
  <c r="G322" i="49"/>
  <c r="BE320" i="49"/>
  <c r="BD320" i="49"/>
  <c r="BC320" i="49"/>
  <c r="BB320" i="49"/>
  <c r="BA320" i="49"/>
  <c r="K320" i="49"/>
  <c r="I320" i="49"/>
  <c r="G320" i="49"/>
  <c r="BE318" i="49"/>
  <c r="BD318" i="49"/>
  <c r="BC318" i="49"/>
  <c r="BB318" i="49"/>
  <c r="BA318" i="49"/>
  <c r="K318" i="49"/>
  <c r="I318" i="49"/>
  <c r="G318" i="49"/>
  <c r="BE303" i="49"/>
  <c r="BE328" i="49" s="1"/>
  <c r="BD303" i="49"/>
  <c r="BC303" i="49"/>
  <c r="BB303" i="49"/>
  <c r="BA303" i="49"/>
  <c r="BA328" i="49" s="1"/>
  <c r="K303" i="49"/>
  <c r="K328" i="49" s="1"/>
  <c r="I303" i="49"/>
  <c r="G303" i="49"/>
  <c r="I14" i="48"/>
  <c r="E14" i="48"/>
  <c r="B14" i="48"/>
  <c r="A14" i="48"/>
  <c r="BD328" i="49"/>
  <c r="H14" i="48" s="1"/>
  <c r="BC328" i="49"/>
  <c r="G14" i="48" s="1"/>
  <c r="BB328" i="49"/>
  <c r="F14" i="48" s="1"/>
  <c r="I328" i="49"/>
  <c r="G328" i="49"/>
  <c r="BE300" i="49"/>
  <c r="BD300" i="49"/>
  <c r="BC300" i="49"/>
  <c r="BB300" i="49"/>
  <c r="K300" i="49"/>
  <c r="I300" i="49"/>
  <c r="G300" i="49"/>
  <c r="BA300" i="49" s="1"/>
  <c r="BE299" i="49"/>
  <c r="BD299" i="49"/>
  <c r="BC299" i="49"/>
  <c r="BB299" i="49"/>
  <c r="K299" i="49"/>
  <c r="I299" i="49"/>
  <c r="G299" i="49"/>
  <c r="BA299" i="49" s="1"/>
  <c r="BE298" i="49"/>
  <c r="BD298" i="49"/>
  <c r="BC298" i="49"/>
  <c r="BB298" i="49"/>
  <c r="K298" i="49"/>
  <c r="I298" i="49"/>
  <c r="G298" i="49"/>
  <c r="BA298" i="49" s="1"/>
  <c r="BE297" i="49"/>
  <c r="BD297" i="49"/>
  <c r="BC297" i="49"/>
  <c r="BB297" i="49"/>
  <c r="K297" i="49"/>
  <c r="I297" i="49"/>
  <c r="G297" i="49"/>
  <c r="BA297" i="49" s="1"/>
  <c r="BE296" i="49"/>
  <c r="BD296" i="49"/>
  <c r="BC296" i="49"/>
  <c r="BB296" i="49"/>
  <c r="K296" i="49"/>
  <c r="I296" i="49"/>
  <c r="G296" i="49"/>
  <c r="BA296" i="49" s="1"/>
  <c r="BE295" i="49"/>
  <c r="BD295" i="49"/>
  <c r="BC295" i="49"/>
  <c r="BB295" i="49"/>
  <c r="K295" i="49"/>
  <c r="I295" i="49"/>
  <c r="G295" i="49"/>
  <c r="BA295" i="49" s="1"/>
  <c r="BE294" i="49"/>
  <c r="BD294" i="49"/>
  <c r="BC294" i="49"/>
  <c r="BB294" i="49"/>
  <c r="K294" i="49"/>
  <c r="I294" i="49"/>
  <c r="I301" i="49" s="1"/>
  <c r="G294" i="49"/>
  <c r="BA294" i="49" s="1"/>
  <c r="BE292" i="49"/>
  <c r="BD292" i="49"/>
  <c r="BC292" i="49"/>
  <c r="BB292" i="49"/>
  <c r="K292" i="49"/>
  <c r="I292" i="49"/>
  <c r="G292" i="49"/>
  <c r="BA292" i="49" s="1"/>
  <c r="BE291" i="49"/>
  <c r="BD291" i="49"/>
  <c r="BC291" i="49"/>
  <c r="BC301" i="49" s="1"/>
  <c r="G13" i="48" s="1"/>
  <c r="BB291" i="49"/>
  <c r="K291" i="49"/>
  <c r="I291" i="49"/>
  <c r="G291" i="49"/>
  <c r="BA291" i="49" s="1"/>
  <c r="BE285" i="49"/>
  <c r="BD285" i="49"/>
  <c r="BC285" i="49"/>
  <c r="BB285" i="49"/>
  <c r="BA285" i="49"/>
  <c r="K285" i="49"/>
  <c r="I285" i="49"/>
  <c r="G285" i="49"/>
  <c r="BE282" i="49"/>
  <c r="BD282" i="49"/>
  <c r="BC282" i="49"/>
  <c r="BB282" i="49"/>
  <c r="BA282" i="49"/>
  <c r="K282" i="49"/>
  <c r="I282" i="49"/>
  <c r="G282" i="49"/>
  <c r="BE280" i="49"/>
  <c r="BD280" i="49"/>
  <c r="BC280" i="49"/>
  <c r="BB280" i="49"/>
  <c r="BA280" i="49"/>
  <c r="K280" i="49"/>
  <c r="I280" i="49"/>
  <c r="G280" i="49"/>
  <c r="BE278" i="49"/>
  <c r="BD278" i="49"/>
  <c r="BC278" i="49"/>
  <c r="BB278" i="49"/>
  <c r="BA278" i="49"/>
  <c r="K278" i="49"/>
  <c r="I278" i="49"/>
  <c r="G278" i="49"/>
  <c r="B13" i="48"/>
  <c r="A13" i="48"/>
  <c r="BE301" i="49"/>
  <c r="I13" i="48" s="1"/>
  <c r="BB301" i="49"/>
  <c r="F13" i="48" s="1"/>
  <c r="G301" i="49"/>
  <c r="BE261" i="49"/>
  <c r="BD261" i="49"/>
  <c r="BC261" i="49"/>
  <c r="BC276" i="49" s="1"/>
  <c r="BB261" i="49"/>
  <c r="BB276" i="49" s="1"/>
  <c r="F12" i="48" s="1"/>
  <c r="K261" i="49"/>
  <c r="I261" i="49"/>
  <c r="I276" i="49" s="1"/>
  <c r="G261" i="49"/>
  <c r="BA261" i="49" s="1"/>
  <c r="G12" i="48"/>
  <c r="B12" i="48"/>
  <c r="A12" i="48"/>
  <c r="BE276" i="49"/>
  <c r="I12" i="48" s="1"/>
  <c r="BD276" i="49"/>
  <c r="H12" i="48" s="1"/>
  <c r="BA276" i="49"/>
  <c r="E12" i="48" s="1"/>
  <c r="K276" i="49"/>
  <c r="BE234" i="49"/>
  <c r="BD234" i="49"/>
  <c r="BC234" i="49"/>
  <c r="BB234" i="49"/>
  <c r="K234" i="49"/>
  <c r="I234" i="49"/>
  <c r="G234" i="49"/>
  <c r="BA234" i="49" s="1"/>
  <c r="BE228" i="49"/>
  <c r="BD228" i="49"/>
  <c r="BC228" i="49"/>
  <c r="BB228" i="49"/>
  <c r="K228" i="49"/>
  <c r="I228" i="49"/>
  <c r="G228" i="49"/>
  <c r="BA228" i="49" s="1"/>
  <c r="BE207" i="49"/>
  <c r="BD207" i="49"/>
  <c r="BC207" i="49"/>
  <c r="BB207" i="49"/>
  <c r="K207" i="49"/>
  <c r="I207" i="49"/>
  <c r="G207" i="49"/>
  <c r="BA207" i="49" s="1"/>
  <c r="BE189" i="49"/>
  <c r="BD189" i="49"/>
  <c r="BC189" i="49"/>
  <c r="BB189" i="49"/>
  <c r="K189" i="49"/>
  <c r="I189" i="49"/>
  <c r="G189" i="49"/>
  <c r="BA189" i="49" s="1"/>
  <c r="BE185" i="49"/>
  <c r="BD185" i="49"/>
  <c r="BC185" i="49"/>
  <c r="BB185" i="49"/>
  <c r="K185" i="49"/>
  <c r="I185" i="49"/>
  <c r="G185" i="49"/>
  <c r="BA185" i="49" s="1"/>
  <c r="BE176" i="49"/>
  <c r="BD176" i="49"/>
  <c r="BC176" i="49"/>
  <c r="BB176" i="49"/>
  <c r="K176" i="49"/>
  <c r="I176" i="49"/>
  <c r="G176" i="49"/>
  <c r="BA176" i="49" s="1"/>
  <c r="BE168" i="49"/>
  <c r="BD168" i="49"/>
  <c r="BC168" i="49"/>
  <c r="BB168" i="49"/>
  <c r="K168" i="49"/>
  <c r="I168" i="49"/>
  <c r="G168" i="49"/>
  <c r="BA168" i="49" s="1"/>
  <c r="BE153" i="49"/>
  <c r="BD153" i="49"/>
  <c r="BC153" i="49"/>
  <c r="BB153" i="49"/>
  <c r="K153" i="49"/>
  <c r="I153" i="49"/>
  <c r="G153" i="49"/>
  <c r="BA153" i="49" s="1"/>
  <c r="BE147" i="49"/>
  <c r="BD147" i="49"/>
  <c r="BC147" i="49"/>
  <c r="BB147" i="49"/>
  <c r="K147" i="49"/>
  <c r="I147" i="49"/>
  <c r="G147" i="49"/>
  <c r="BA147" i="49" s="1"/>
  <c r="BE144" i="49"/>
  <c r="BD144" i="49"/>
  <c r="BC144" i="49"/>
  <c r="BB144" i="49"/>
  <c r="K144" i="49"/>
  <c r="I144" i="49"/>
  <c r="G144" i="49"/>
  <c r="BA144" i="49" s="1"/>
  <c r="BE139" i="49"/>
  <c r="BD139" i="49"/>
  <c r="BC139" i="49"/>
  <c r="BB139" i="49"/>
  <c r="K139" i="49"/>
  <c r="I139" i="49"/>
  <c r="G139" i="49"/>
  <c r="BA139" i="49" s="1"/>
  <c r="BE134" i="49"/>
  <c r="BD134" i="49"/>
  <c r="BC134" i="49"/>
  <c r="BB134" i="49"/>
  <c r="K134" i="49"/>
  <c r="I134" i="49"/>
  <c r="G134" i="49"/>
  <c r="BA134" i="49" s="1"/>
  <c r="BE129" i="49"/>
  <c r="BD129" i="49"/>
  <c r="BC129" i="49"/>
  <c r="BB129" i="49"/>
  <c r="K129" i="49"/>
  <c r="I129" i="49"/>
  <c r="G129" i="49"/>
  <c r="BA129" i="49" s="1"/>
  <c r="BE127" i="49"/>
  <c r="BD127" i="49"/>
  <c r="BC127" i="49"/>
  <c r="BB127" i="49"/>
  <c r="K127" i="49"/>
  <c r="I127" i="49"/>
  <c r="G127" i="49"/>
  <c r="BA127" i="49" s="1"/>
  <c r="BE122" i="49"/>
  <c r="BD122" i="49"/>
  <c r="BC122" i="49"/>
  <c r="BB122" i="49"/>
  <c r="K122" i="49"/>
  <c r="I122" i="49"/>
  <c r="G122" i="49"/>
  <c r="BA122" i="49" s="1"/>
  <c r="BE119" i="49"/>
  <c r="BD119" i="49"/>
  <c r="BC119" i="49"/>
  <c r="BB119" i="49"/>
  <c r="K119" i="49"/>
  <c r="I119" i="49"/>
  <c r="G119" i="49"/>
  <c r="BA119" i="49" s="1"/>
  <c r="BE114" i="49"/>
  <c r="BD114" i="49"/>
  <c r="BC114" i="49"/>
  <c r="BB114" i="49"/>
  <c r="K114" i="49"/>
  <c r="I114" i="49"/>
  <c r="G114" i="49"/>
  <c r="BA114" i="49" s="1"/>
  <c r="BE112" i="49"/>
  <c r="BD112" i="49"/>
  <c r="BC112" i="49"/>
  <c r="BB112" i="49"/>
  <c r="K112" i="49"/>
  <c r="I112" i="49"/>
  <c r="G112" i="49"/>
  <c r="BA112" i="49" s="1"/>
  <c r="BE107" i="49"/>
  <c r="BD107" i="49"/>
  <c r="BC107" i="49"/>
  <c r="BB107" i="49"/>
  <c r="K107" i="49"/>
  <c r="I107" i="49"/>
  <c r="G107" i="49"/>
  <c r="BA107" i="49" s="1"/>
  <c r="BE105" i="49"/>
  <c r="BD105" i="49"/>
  <c r="BC105" i="49"/>
  <c r="BB105" i="49"/>
  <c r="K105" i="49"/>
  <c r="I105" i="49"/>
  <c r="G105" i="49"/>
  <c r="BA105" i="49" s="1"/>
  <c r="BE99" i="49"/>
  <c r="BD99" i="49"/>
  <c r="BC99" i="49"/>
  <c r="BB99" i="49"/>
  <c r="K99" i="49"/>
  <c r="I99" i="49"/>
  <c r="G99" i="49"/>
  <c r="BA99" i="49" s="1"/>
  <c r="BE82" i="49"/>
  <c r="BD82" i="49"/>
  <c r="BC82" i="49"/>
  <c r="BB82" i="49"/>
  <c r="BB259" i="49" s="1"/>
  <c r="K82" i="49"/>
  <c r="I82" i="49"/>
  <c r="G82" i="49"/>
  <c r="G259" i="49" s="1"/>
  <c r="F11" i="48"/>
  <c r="B11" i="48"/>
  <c r="A11" i="48"/>
  <c r="BE259" i="49"/>
  <c r="I11" i="48" s="1"/>
  <c r="BD259" i="49"/>
  <c r="H11" i="48" s="1"/>
  <c r="BC259" i="49"/>
  <c r="G11" i="48" s="1"/>
  <c r="K259" i="49"/>
  <c r="I259" i="49"/>
  <c r="BE78" i="49"/>
  <c r="BE80" i="49" s="1"/>
  <c r="BD78" i="49"/>
  <c r="BC78" i="49"/>
  <c r="BB78" i="49"/>
  <c r="BA78" i="49"/>
  <c r="BA80" i="49" s="1"/>
  <c r="K78" i="49"/>
  <c r="I78" i="49"/>
  <c r="G78" i="49"/>
  <c r="I10" i="48"/>
  <c r="E10" i="48"/>
  <c r="B10" i="48"/>
  <c r="A10" i="48"/>
  <c r="BD80" i="49"/>
  <c r="H10" i="48" s="1"/>
  <c r="BC80" i="49"/>
  <c r="G10" i="48" s="1"/>
  <c r="BB80" i="49"/>
  <c r="F10" i="48" s="1"/>
  <c r="K80" i="49"/>
  <c r="I80" i="49"/>
  <c r="G80" i="49"/>
  <c r="BE72" i="49"/>
  <c r="BD72" i="49"/>
  <c r="BC72" i="49"/>
  <c r="BB72" i="49"/>
  <c r="K72" i="49"/>
  <c r="I72" i="49"/>
  <c r="G72" i="49"/>
  <c r="BA72" i="49" s="1"/>
  <c r="BE68" i="49"/>
  <c r="BD68" i="49"/>
  <c r="BD76" i="49" s="1"/>
  <c r="H9" i="48" s="1"/>
  <c r="BC68" i="49"/>
  <c r="BB68" i="49"/>
  <c r="K68" i="49"/>
  <c r="I68" i="49"/>
  <c r="I76" i="49" s="1"/>
  <c r="G68" i="49"/>
  <c r="BA68" i="49" s="1"/>
  <c r="BA76" i="49" s="1"/>
  <c r="E9" i="48" s="1"/>
  <c r="B9" i="48"/>
  <c r="A9" i="48"/>
  <c r="BE76" i="49"/>
  <c r="I9" i="48" s="1"/>
  <c r="BC76" i="49"/>
  <c r="G9" i="48" s="1"/>
  <c r="BB76" i="49"/>
  <c r="F9" i="48" s="1"/>
  <c r="G76" i="49"/>
  <c r="BE55" i="49"/>
  <c r="BD55" i="49"/>
  <c r="BC55" i="49"/>
  <c r="BB55" i="49"/>
  <c r="K55" i="49"/>
  <c r="I55" i="49"/>
  <c r="G55" i="49"/>
  <c r="BA55" i="49" s="1"/>
  <c r="BE39" i="49"/>
  <c r="BD39" i="49"/>
  <c r="BC39" i="49"/>
  <c r="BC66" i="49" s="1"/>
  <c r="G8" i="48" s="1"/>
  <c r="BB39" i="49"/>
  <c r="K39" i="49"/>
  <c r="I39" i="49"/>
  <c r="G39" i="49"/>
  <c r="BA39" i="49" s="1"/>
  <c r="B8" i="48"/>
  <c r="A8" i="48"/>
  <c r="BE66" i="49"/>
  <c r="I8" i="48" s="1"/>
  <c r="BD66" i="49"/>
  <c r="H8" i="48" s="1"/>
  <c r="BB66" i="49"/>
  <c r="F8" i="48" s="1"/>
  <c r="BA66" i="49"/>
  <c r="E8" i="48" s="1"/>
  <c r="K66" i="49"/>
  <c r="BE21" i="49"/>
  <c r="BD21" i="49"/>
  <c r="BC21" i="49"/>
  <c r="BB21" i="49"/>
  <c r="BA21" i="49"/>
  <c r="K21" i="49"/>
  <c r="I21" i="49"/>
  <c r="G21" i="49"/>
  <c r="BE14" i="49"/>
  <c r="BD14" i="49"/>
  <c r="BC14" i="49"/>
  <c r="BB14" i="49"/>
  <c r="BA14" i="49"/>
  <c r="K14" i="49"/>
  <c r="I14" i="49"/>
  <c r="G14" i="49"/>
  <c r="BE8" i="49"/>
  <c r="BD8" i="49"/>
  <c r="BC8" i="49"/>
  <c r="BB8" i="49"/>
  <c r="BB37" i="49" s="1"/>
  <c r="BA8" i="49"/>
  <c r="K8" i="49"/>
  <c r="I8" i="49"/>
  <c r="G8" i="49"/>
  <c r="G37" i="49" s="1"/>
  <c r="F7" i="48"/>
  <c r="B7" i="48"/>
  <c r="A7" i="48"/>
  <c r="BE37" i="49"/>
  <c r="I7" i="48" s="1"/>
  <c r="BD37" i="49"/>
  <c r="H7" i="48" s="1"/>
  <c r="BC37" i="49"/>
  <c r="G7" i="48" s="1"/>
  <c r="BA37" i="49"/>
  <c r="E7" i="48" s="1"/>
  <c r="K37" i="49"/>
  <c r="I37" i="49"/>
  <c r="E4" i="49"/>
  <c r="F3" i="49"/>
  <c r="G23" i="47"/>
  <c r="F33" i="47"/>
  <c r="C33" i="47"/>
  <c r="C31" i="47"/>
  <c r="G7" i="47"/>
  <c r="H23" i="45"/>
  <c r="I22" i="45"/>
  <c r="D21" i="44"/>
  <c r="I21" i="45"/>
  <c r="G21" i="44" s="1"/>
  <c r="D20" i="44"/>
  <c r="I20" i="45"/>
  <c r="G20" i="44" s="1"/>
  <c r="G19" i="44"/>
  <c r="D19" i="44"/>
  <c r="I19" i="45"/>
  <c r="G18" i="44"/>
  <c r="D18" i="44"/>
  <c r="I18" i="45"/>
  <c r="D17" i="44"/>
  <c r="I17" i="45"/>
  <c r="G17" i="44" s="1"/>
  <c r="D16" i="44"/>
  <c r="I16" i="45"/>
  <c r="G16" i="44" s="1"/>
  <c r="G15" i="44"/>
  <c r="D15" i="44"/>
  <c r="I15" i="45"/>
  <c r="BE42" i="46"/>
  <c r="BD42" i="46"/>
  <c r="BD43" i="46" s="1"/>
  <c r="H9" i="45" s="1"/>
  <c r="BC42" i="46"/>
  <c r="BC43" i="46" s="1"/>
  <c r="G9" i="45" s="1"/>
  <c r="BB42" i="46"/>
  <c r="BA42" i="46"/>
  <c r="K42" i="46"/>
  <c r="K43" i="46" s="1"/>
  <c r="I42" i="46"/>
  <c r="I43" i="46" s="1"/>
  <c r="G42" i="46"/>
  <c r="B9" i="45"/>
  <c r="A9" i="45"/>
  <c r="BE43" i="46"/>
  <c r="I9" i="45" s="1"/>
  <c r="BB43" i="46"/>
  <c r="F9" i="45" s="1"/>
  <c r="BA43" i="46"/>
  <c r="E9" i="45" s="1"/>
  <c r="G43" i="46"/>
  <c r="BE39" i="46"/>
  <c r="BD39" i="46"/>
  <c r="BC39" i="46"/>
  <c r="BB39" i="46"/>
  <c r="K39" i="46"/>
  <c r="I39" i="46"/>
  <c r="G39" i="46"/>
  <c r="BA39" i="46" s="1"/>
  <c r="BE38" i="46"/>
  <c r="BD38" i="46"/>
  <c r="BC38" i="46"/>
  <c r="BB38" i="46"/>
  <c r="K38" i="46"/>
  <c r="I38" i="46"/>
  <c r="G38" i="46"/>
  <c r="BA38" i="46" s="1"/>
  <c r="BE37" i="46"/>
  <c r="BD37" i="46"/>
  <c r="BC37" i="46"/>
  <c r="BB37" i="46"/>
  <c r="K37" i="46"/>
  <c r="I37" i="46"/>
  <c r="G37" i="46"/>
  <c r="BA37" i="46" s="1"/>
  <c r="BE36" i="46"/>
  <c r="BD36" i="46"/>
  <c r="BC36" i="46"/>
  <c r="BB36" i="46"/>
  <c r="K36" i="46"/>
  <c r="I36" i="46"/>
  <c r="G36" i="46"/>
  <c r="BA36" i="46" s="1"/>
  <c r="BE35" i="46"/>
  <c r="BD35" i="46"/>
  <c r="BC35" i="46"/>
  <c r="BB35" i="46"/>
  <c r="K35" i="46"/>
  <c r="I35" i="46"/>
  <c r="G35" i="46"/>
  <c r="BA35" i="46" s="1"/>
  <c r="BE30" i="46"/>
  <c r="BD30" i="46"/>
  <c r="BC30" i="46"/>
  <c r="BB30" i="46"/>
  <c r="K30" i="46"/>
  <c r="I30" i="46"/>
  <c r="G30" i="46"/>
  <c r="BA30" i="46" s="1"/>
  <c r="BE24" i="46"/>
  <c r="BD24" i="46"/>
  <c r="BC24" i="46"/>
  <c r="BB24" i="46"/>
  <c r="K24" i="46"/>
  <c r="I24" i="46"/>
  <c r="G24" i="46"/>
  <c r="BA24" i="46" s="1"/>
  <c r="BE22" i="46"/>
  <c r="BD22" i="46"/>
  <c r="BC22" i="46"/>
  <c r="BB22" i="46"/>
  <c r="K22" i="46"/>
  <c r="I22" i="46"/>
  <c r="G22" i="46"/>
  <c r="BA22" i="46" s="1"/>
  <c r="BE20" i="46"/>
  <c r="BD20" i="46"/>
  <c r="BC20" i="46"/>
  <c r="BB20" i="46"/>
  <c r="K20" i="46"/>
  <c r="I20" i="46"/>
  <c r="G20" i="46"/>
  <c r="BA20" i="46" s="1"/>
  <c r="BE18" i="46"/>
  <c r="BD18" i="46"/>
  <c r="BC18" i="46"/>
  <c r="BB18" i="46"/>
  <c r="K18" i="46"/>
  <c r="I18" i="46"/>
  <c r="G18" i="46"/>
  <c r="BA18" i="46" s="1"/>
  <c r="BE16" i="46"/>
  <c r="BD16" i="46"/>
  <c r="BC16" i="46"/>
  <c r="BB16" i="46"/>
  <c r="K16" i="46"/>
  <c r="I16" i="46"/>
  <c r="G16" i="46"/>
  <c r="BA16" i="46" s="1"/>
  <c r="BE14" i="46"/>
  <c r="BD14" i="46"/>
  <c r="BC14" i="46"/>
  <c r="BB14" i="46"/>
  <c r="K14" i="46"/>
  <c r="I14" i="46"/>
  <c r="G14" i="46"/>
  <c r="BA14" i="46" s="1"/>
  <c r="BE12" i="46"/>
  <c r="BD12" i="46"/>
  <c r="BC12" i="46"/>
  <c r="BC40" i="46" s="1"/>
  <c r="G8" i="45" s="1"/>
  <c r="BB12" i="46"/>
  <c r="BB40" i="46" s="1"/>
  <c r="F8" i="45" s="1"/>
  <c r="K12" i="46"/>
  <c r="I12" i="46"/>
  <c r="I40" i="46" s="1"/>
  <c r="G12" i="46"/>
  <c r="BA12" i="46" s="1"/>
  <c r="B8" i="45"/>
  <c r="A8" i="45"/>
  <c r="BE40" i="46"/>
  <c r="I8" i="45" s="1"/>
  <c r="BD40" i="46"/>
  <c r="H8" i="45" s="1"/>
  <c r="K40" i="46"/>
  <c r="BE8" i="46"/>
  <c r="BE10" i="46" s="1"/>
  <c r="I7" i="45" s="1"/>
  <c r="BD8" i="46"/>
  <c r="BC8" i="46"/>
  <c r="BB8" i="46"/>
  <c r="BB10" i="46" s="1"/>
  <c r="F7" i="45" s="1"/>
  <c r="BA8" i="46"/>
  <c r="BA10" i="46" s="1"/>
  <c r="E7" i="45" s="1"/>
  <c r="K8" i="46"/>
  <c r="I8" i="46"/>
  <c r="G8" i="46"/>
  <c r="G10" i="46" s="1"/>
  <c r="B7" i="45"/>
  <c r="A7" i="45"/>
  <c r="BD10" i="46"/>
  <c r="H7" i="45" s="1"/>
  <c r="BC10" i="46"/>
  <c r="G7" i="45" s="1"/>
  <c r="K10" i="46"/>
  <c r="I10" i="46"/>
  <c r="E4" i="46"/>
  <c r="F3" i="46"/>
  <c r="G23" i="44"/>
  <c r="F33" i="44"/>
  <c r="C33" i="44"/>
  <c r="C31" i="44"/>
  <c r="G7" i="44"/>
  <c r="H31" i="42"/>
  <c r="I30" i="42"/>
  <c r="D21" i="41"/>
  <c r="I29" i="42"/>
  <c r="G21" i="41" s="1"/>
  <c r="D20" i="41"/>
  <c r="I28" i="42"/>
  <c r="G20" i="41" s="1"/>
  <c r="G19" i="41"/>
  <c r="D19" i="41"/>
  <c r="I27" i="42"/>
  <c r="G18" i="41"/>
  <c r="D18" i="41"/>
  <c r="I26" i="42"/>
  <c r="D17" i="41"/>
  <c r="I25" i="42"/>
  <c r="G17" i="41" s="1"/>
  <c r="D16" i="41"/>
  <c r="I24" i="42"/>
  <c r="G16" i="41" s="1"/>
  <c r="G15" i="41"/>
  <c r="D15" i="41"/>
  <c r="I23" i="42"/>
  <c r="BE266" i="43"/>
  <c r="BD266" i="43"/>
  <c r="BD267" i="43" s="1"/>
  <c r="H17" i="42" s="1"/>
  <c r="BC266" i="43"/>
  <c r="BC267" i="43" s="1"/>
  <c r="G17" i="42" s="1"/>
  <c r="BB266" i="43"/>
  <c r="BA266" i="43"/>
  <c r="K266" i="43"/>
  <c r="K267" i="43" s="1"/>
  <c r="I266" i="43"/>
  <c r="I267" i="43" s="1"/>
  <c r="G266" i="43"/>
  <c r="B17" i="42"/>
  <c r="A17" i="42"/>
  <c r="BE267" i="43"/>
  <c r="I17" i="42" s="1"/>
  <c r="BB267" i="43"/>
  <c r="F17" i="42" s="1"/>
  <c r="BA267" i="43"/>
  <c r="E17" i="42" s="1"/>
  <c r="G267" i="43"/>
  <c r="BE263" i="43"/>
  <c r="BD263" i="43"/>
  <c r="BC263" i="43"/>
  <c r="BA263" i="43"/>
  <c r="K263" i="43"/>
  <c r="I263" i="43"/>
  <c r="G263" i="43"/>
  <c r="BB263" i="43" s="1"/>
  <c r="BE262" i="43"/>
  <c r="BD262" i="43"/>
  <c r="BC262" i="43"/>
  <c r="BA262" i="43"/>
  <c r="K262" i="43"/>
  <c r="I262" i="43"/>
  <c r="G262" i="43"/>
  <c r="BB262" i="43" s="1"/>
  <c r="BE261" i="43"/>
  <c r="BD261" i="43"/>
  <c r="BC261" i="43"/>
  <c r="BA261" i="43"/>
  <c r="K261" i="43"/>
  <c r="I261" i="43"/>
  <c r="G261" i="43"/>
  <c r="BB261" i="43" s="1"/>
  <c r="BE260" i="43"/>
  <c r="BD260" i="43"/>
  <c r="BC260" i="43"/>
  <c r="BA260" i="43"/>
  <c r="K260" i="43"/>
  <c r="I260" i="43"/>
  <c r="G260" i="43"/>
  <c r="BB260" i="43" s="1"/>
  <c r="BE259" i="43"/>
  <c r="BD259" i="43"/>
  <c r="BC259" i="43"/>
  <c r="BA259" i="43"/>
  <c r="K259" i="43"/>
  <c r="I259" i="43"/>
  <c r="G259" i="43"/>
  <c r="BB259" i="43" s="1"/>
  <c r="BE258" i="43"/>
  <c r="BD258" i="43"/>
  <c r="BC258" i="43"/>
  <c r="BA258" i="43"/>
  <c r="K258" i="43"/>
  <c r="I258" i="43"/>
  <c r="G258" i="43"/>
  <c r="BB258" i="43" s="1"/>
  <c r="BE257" i="43"/>
  <c r="BD257" i="43"/>
  <c r="BC257" i="43"/>
  <c r="BA257" i="43"/>
  <c r="K257" i="43"/>
  <c r="I257" i="43"/>
  <c r="G257" i="43"/>
  <c r="BB257" i="43" s="1"/>
  <c r="BE256" i="43"/>
  <c r="BD256" i="43"/>
  <c r="BC256" i="43"/>
  <c r="BA256" i="43"/>
  <c r="K256" i="43"/>
  <c r="I256" i="43"/>
  <c r="G256" i="43"/>
  <c r="BB256" i="43" s="1"/>
  <c r="BE255" i="43"/>
  <c r="BD255" i="43"/>
  <c r="BC255" i="43"/>
  <c r="BC264" i="43" s="1"/>
  <c r="G16" i="42" s="1"/>
  <c r="BA255" i="43"/>
  <c r="K255" i="43"/>
  <c r="I255" i="43"/>
  <c r="I264" i="43" s="1"/>
  <c r="G255" i="43"/>
  <c r="G264" i="43" s="1"/>
  <c r="B16" i="42"/>
  <c r="A16" i="42"/>
  <c r="BE264" i="43"/>
  <c r="I16" i="42" s="1"/>
  <c r="BD264" i="43"/>
  <c r="H16" i="42" s="1"/>
  <c r="BA264" i="43"/>
  <c r="E16" i="42" s="1"/>
  <c r="K264" i="43"/>
  <c r="BE252" i="43"/>
  <c r="BD252" i="43"/>
  <c r="BC252" i="43"/>
  <c r="BB252" i="43"/>
  <c r="BA252" i="43"/>
  <c r="K252" i="43"/>
  <c r="I252" i="43"/>
  <c r="G252" i="43"/>
  <c r="BE251" i="43"/>
  <c r="BD251" i="43"/>
  <c r="BC251" i="43"/>
  <c r="BA251" i="43"/>
  <c r="K251" i="43"/>
  <c r="I251" i="43"/>
  <c r="G251" i="43"/>
  <c r="BB251" i="43" s="1"/>
  <c r="BE250" i="43"/>
  <c r="BD250" i="43"/>
  <c r="BC250" i="43"/>
  <c r="BA250" i="43"/>
  <c r="K250" i="43"/>
  <c r="I250" i="43"/>
  <c r="G250" i="43"/>
  <c r="BB250" i="43" s="1"/>
  <c r="BE249" i="43"/>
  <c r="BD249" i="43"/>
  <c r="BC249" i="43"/>
  <c r="BB249" i="43"/>
  <c r="BA249" i="43"/>
  <c r="K249" i="43"/>
  <c r="I249" i="43"/>
  <c r="G249" i="43"/>
  <c r="BE248" i="43"/>
  <c r="BD248" i="43"/>
  <c r="BC248" i="43"/>
  <c r="BA248" i="43"/>
  <c r="K248" i="43"/>
  <c r="I248" i="43"/>
  <c r="G248" i="43"/>
  <c r="BB248" i="43" s="1"/>
  <c r="BE247" i="43"/>
  <c r="BD247" i="43"/>
  <c r="BC247" i="43"/>
  <c r="BA247" i="43"/>
  <c r="K247" i="43"/>
  <c r="I247" i="43"/>
  <c r="G247" i="43"/>
  <c r="BB247" i="43" s="1"/>
  <c r="BE245" i="43"/>
  <c r="BD245" i="43"/>
  <c r="BC245" i="43"/>
  <c r="BA245" i="43"/>
  <c r="K245" i="43"/>
  <c r="I245" i="43"/>
  <c r="G245" i="43"/>
  <c r="BB245" i="43" s="1"/>
  <c r="BE242" i="43"/>
  <c r="BD242" i="43"/>
  <c r="BC242" i="43"/>
  <c r="BA242" i="43"/>
  <c r="K242" i="43"/>
  <c r="I242" i="43"/>
  <c r="G242" i="43"/>
  <c r="BB242" i="43" s="1"/>
  <c r="BE239" i="43"/>
  <c r="BD239" i="43"/>
  <c r="BC239" i="43"/>
  <c r="BA239" i="43"/>
  <c r="K239" i="43"/>
  <c r="I239" i="43"/>
  <c r="G239" i="43"/>
  <c r="BB239" i="43" s="1"/>
  <c r="BE235" i="43"/>
  <c r="BD235" i="43"/>
  <c r="BC235" i="43"/>
  <c r="BA235" i="43"/>
  <c r="K235" i="43"/>
  <c r="I235" i="43"/>
  <c r="G235" i="43"/>
  <c r="BB235" i="43" s="1"/>
  <c r="BE231" i="43"/>
  <c r="BD231" i="43"/>
  <c r="BC231" i="43"/>
  <c r="BB231" i="43"/>
  <c r="BA231" i="43"/>
  <c r="K231" i="43"/>
  <c r="I231" i="43"/>
  <c r="G231" i="43"/>
  <c r="BE226" i="43"/>
  <c r="BD226" i="43"/>
  <c r="BC226" i="43"/>
  <c r="BA226" i="43"/>
  <c r="K226" i="43"/>
  <c r="I226" i="43"/>
  <c r="G226" i="43"/>
  <c r="BB226" i="43" s="1"/>
  <c r="BE223" i="43"/>
  <c r="BD223" i="43"/>
  <c r="BC223" i="43"/>
  <c r="BB223" i="43"/>
  <c r="BA223" i="43"/>
  <c r="K223" i="43"/>
  <c r="I223" i="43"/>
  <c r="G223" i="43"/>
  <c r="BE220" i="43"/>
  <c r="BD220" i="43"/>
  <c r="BC220" i="43"/>
  <c r="BA220" i="43"/>
  <c r="K220" i="43"/>
  <c r="I220" i="43"/>
  <c r="G220" i="43"/>
  <c r="G253" i="43" s="1"/>
  <c r="B15" i="42"/>
  <c r="A15" i="42"/>
  <c r="BD253" i="43"/>
  <c r="H15" i="42" s="1"/>
  <c r="BC253" i="43"/>
  <c r="G15" i="42" s="1"/>
  <c r="K253" i="43"/>
  <c r="I253" i="43"/>
  <c r="BE217" i="43"/>
  <c r="BD217" i="43"/>
  <c r="BC217" i="43"/>
  <c r="BA217" i="43"/>
  <c r="K217" i="43"/>
  <c r="I217" i="43"/>
  <c r="G217" i="43"/>
  <c r="BB217" i="43" s="1"/>
  <c r="BE216" i="43"/>
  <c r="BD216" i="43"/>
  <c r="BC216" i="43"/>
  <c r="BA216" i="43"/>
  <c r="K216" i="43"/>
  <c r="I216" i="43"/>
  <c r="G216" i="43"/>
  <c r="BB216" i="43" s="1"/>
  <c r="BE215" i="43"/>
  <c r="BD215" i="43"/>
  <c r="BC215" i="43"/>
  <c r="BA215" i="43"/>
  <c r="K215" i="43"/>
  <c r="I215" i="43"/>
  <c r="G215" i="43"/>
  <c r="BB215" i="43" s="1"/>
  <c r="BE214" i="43"/>
  <c r="BD214" i="43"/>
  <c r="BC214" i="43"/>
  <c r="BA214" i="43"/>
  <c r="K214" i="43"/>
  <c r="I214" i="43"/>
  <c r="G214" i="43"/>
  <c r="BB214" i="43" s="1"/>
  <c r="BE213" i="43"/>
  <c r="BD213" i="43"/>
  <c r="BC213" i="43"/>
  <c r="BA213" i="43"/>
  <c r="K213" i="43"/>
  <c r="I213" i="43"/>
  <c r="G213" i="43"/>
  <c r="BB213" i="43" s="1"/>
  <c r="BE212" i="43"/>
  <c r="BD212" i="43"/>
  <c r="BC212" i="43"/>
  <c r="BA212" i="43"/>
  <c r="K212" i="43"/>
  <c r="I212" i="43"/>
  <c r="G212" i="43"/>
  <c r="BB212" i="43" s="1"/>
  <c r="BE205" i="43"/>
  <c r="BD205" i="43"/>
  <c r="BC205" i="43"/>
  <c r="BA205" i="43"/>
  <c r="K205" i="43"/>
  <c r="I205" i="43"/>
  <c r="G205" i="43"/>
  <c r="BB205" i="43" s="1"/>
  <c r="BE201" i="43"/>
  <c r="BD201" i="43"/>
  <c r="BC201" i="43"/>
  <c r="BA201" i="43"/>
  <c r="K201" i="43"/>
  <c r="I201" i="43"/>
  <c r="G201" i="43"/>
  <c r="BB201" i="43" s="1"/>
  <c r="BE197" i="43"/>
  <c r="BD197" i="43"/>
  <c r="BC197" i="43"/>
  <c r="BA197" i="43"/>
  <c r="K197" i="43"/>
  <c r="I197" i="43"/>
  <c r="G197" i="43"/>
  <c r="BB197" i="43" s="1"/>
  <c r="BE185" i="43"/>
  <c r="BE218" i="43" s="1"/>
  <c r="I14" i="42" s="1"/>
  <c r="BD185" i="43"/>
  <c r="BC185" i="43"/>
  <c r="BA185" i="43"/>
  <c r="BA218" i="43" s="1"/>
  <c r="E14" i="42" s="1"/>
  <c r="K185" i="43"/>
  <c r="I185" i="43"/>
  <c r="G185" i="43"/>
  <c r="BB185" i="43" s="1"/>
  <c r="B14" i="42"/>
  <c r="A14" i="42"/>
  <c r="BC218" i="43"/>
  <c r="G14" i="42" s="1"/>
  <c r="I218" i="43"/>
  <c r="G218" i="43"/>
  <c r="BE182" i="43"/>
  <c r="BD182" i="43"/>
  <c r="BC182" i="43"/>
  <c r="BA182" i="43"/>
  <c r="K182" i="43"/>
  <c r="I182" i="43"/>
  <c r="G182" i="43"/>
  <c r="BB182" i="43" s="1"/>
  <c r="BE181" i="43"/>
  <c r="BD181" i="43"/>
  <c r="BC181" i="43"/>
  <c r="BA181" i="43"/>
  <c r="K181" i="43"/>
  <c r="I181" i="43"/>
  <c r="G181" i="43"/>
  <c r="BB181" i="43" s="1"/>
  <c r="BE180" i="43"/>
  <c r="BD180" i="43"/>
  <c r="BC180" i="43"/>
  <c r="BA180" i="43"/>
  <c r="K180" i="43"/>
  <c r="I180" i="43"/>
  <c r="G180" i="43"/>
  <c r="BB180" i="43" s="1"/>
  <c r="BE179" i="43"/>
  <c r="BD179" i="43"/>
  <c r="BC179" i="43"/>
  <c r="BA179" i="43"/>
  <c r="K179" i="43"/>
  <c r="I179" i="43"/>
  <c r="G179" i="43"/>
  <c r="BB179" i="43" s="1"/>
  <c r="BE178" i="43"/>
  <c r="BD178" i="43"/>
  <c r="BC178" i="43"/>
  <c r="BA178" i="43"/>
  <c r="K178" i="43"/>
  <c r="I178" i="43"/>
  <c r="G178" i="43"/>
  <c r="BB178" i="43" s="1"/>
  <c r="BE177" i="43"/>
  <c r="BD177" i="43"/>
  <c r="BC177" i="43"/>
  <c r="BA177" i="43"/>
  <c r="K177" i="43"/>
  <c r="I177" i="43"/>
  <c r="G177" i="43"/>
  <c r="BB177" i="43" s="1"/>
  <c r="BE176" i="43"/>
  <c r="BD176" i="43"/>
  <c r="BC176" i="43"/>
  <c r="BA176" i="43"/>
  <c r="K176" i="43"/>
  <c r="I176" i="43"/>
  <c r="G176" i="43"/>
  <c r="BB176" i="43" s="1"/>
  <c r="BE174" i="43"/>
  <c r="BD174" i="43"/>
  <c r="BC174" i="43"/>
  <c r="BA174" i="43"/>
  <c r="K174" i="43"/>
  <c r="I174" i="43"/>
  <c r="G174" i="43"/>
  <c r="BB174" i="43" s="1"/>
  <c r="BE172" i="43"/>
  <c r="BD172" i="43"/>
  <c r="BC172" i="43"/>
  <c r="BA172" i="43"/>
  <c r="K172" i="43"/>
  <c r="I172" i="43"/>
  <c r="G172" i="43"/>
  <c r="BB172" i="43" s="1"/>
  <c r="BB183" i="43" s="1"/>
  <c r="F13" i="42" s="1"/>
  <c r="BE170" i="43"/>
  <c r="BD170" i="43"/>
  <c r="BC170" i="43"/>
  <c r="BA170" i="43"/>
  <c r="K170" i="43"/>
  <c r="I170" i="43"/>
  <c r="G170" i="43"/>
  <c r="BB170" i="43" s="1"/>
  <c r="BE168" i="43"/>
  <c r="BD168" i="43"/>
  <c r="BD183" i="43" s="1"/>
  <c r="H13" i="42" s="1"/>
  <c r="BC168" i="43"/>
  <c r="BA168" i="43"/>
  <c r="K168" i="43"/>
  <c r="K183" i="43" s="1"/>
  <c r="I168" i="43"/>
  <c r="G168" i="43"/>
  <c r="BB168" i="43" s="1"/>
  <c r="B13" i="42"/>
  <c r="A13" i="42"/>
  <c r="BE183" i="43"/>
  <c r="I13" i="42" s="1"/>
  <c r="BA183" i="43"/>
  <c r="E13" i="42" s="1"/>
  <c r="G183" i="43"/>
  <c r="BE165" i="43"/>
  <c r="BD165" i="43"/>
  <c r="BC165" i="43"/>
  <c r="BA165" i="43"/>
  <c r="K165" i="43"/>
  <c r="I165" i="43"/>
  <c r="G165" i="43"/>
  <c r="BB165" i="43" s="1"/>
  <c r="BE163" i="43"/>
  <c r="BD163" i="43"/>
  <c r="BC163" i="43"/>
  <c r="BA163" i="43"/>
  <c r="K163" i="43"/>
  <c r="I163" i="43"/>
  <c r="G163" i="43"/>
  <c r="BB163" i="43" s="1"/>
  <c r="BE161" i="43"/>
  <c r="BD161" i="43"/>
  <c r="BC161" i="43"/>
  <c r="BA161" i="43"/>
  <c r="K161" i="43"/>
  <c r="I161" i="43"/>
  <c r="G161" i="43"/>
  <c r="BB161" i="43" s="1"/>
  <c r="BE159" i="43"/>
  <c r="BD159" i="43"/>
  <c r="BC159" i="43"/>
  <c r="BA159" i="43"/>
  <c r="K159" i="43"/>
  <c r="I159" i="43"/>
  <c r="G159" i="43"/>
  <c r="BB159" i="43" s="1"/>
  <c r="BE152" i="43"/>
  <c r="BD152" i="43"/>
  <c r="BC152" i="43"/>
  <c r="BA152" i="43"/>
  <c r="K152" i="43"/>
  <c r="I152" i="43"/>
  <c r="G152" i="43"/>
  <c r="BB152" i="43" s="1"/>
  <c r="BE145" i="43"/>
  <c r="BD145" i="43"/>
  <c r="BC145" i="43"/>
  <c r="BA145" i="43"/>
  <c r="K145" i="43"/>
  <c r="I145" i="43"/>
  <c r="G145" i="43"/>
  <c r="BB145" i="43" s="1"/>
  <c r="BE143" i="43"/>
  <c r="BD143" i="43"/>
  <c r="BC143" i="43"/>
  <c r="BA143" i="43"/>
  <c r="K143" i="43"/>
  <c r="I143" i="43"/>
  <c r="G143" i="43"/>
  <c r="BB143" i="43" s="1"/>
  <c r="BE141" i="43"/>
  <c r="BD141" i="43"/>
  <c r="BC141" i="43"/>
  <c r="BA141" i="43"/>
  <c r="K141" i="43"/>
  <c r="I141" i="43"/>
  <c r="G141" i="43"/>
  <c r="BB141" i="43" s="1"/>
  <c r="BE138" i="43"/>
  <c r="BD138" i="43"/>
  <c r="BC138" i="43"/>
  <c r="BA138" i="43"/>
  <c r="K138" i="43"/>
  <c r="I138" i="43"/>
  <c r="G138" i="43"/>
  <c r="BB138" i="43" s="1"/>
  <c r="BE128" i="43"/>
  <c r="BD128" i="43"/>
  <c r="BC128" i="43"/>
  <c r="BA128" i="43"/>
  <c r="K128" i="43"/>
  <c r="I128" i="43"/>
  <c r="G128" i="43"/>
  <c r="BB128" i="43" s="1"/>
  <c r="BE126" i="43"/>
  <c r="BD126" i="43"/>
  <c r="BC126" i="43"/>
  <c r="BC166" i="43" s="1"/>
  <c r="G12" i="42" s="1"/>
  <c r="BA126" i="43"/>
  <c r="K126" i="43"/>
  <c r="I126" i="43"/>
  <c r="I166" i="43" s="1"/>
  <c r="G126" i="43"/>
  <c r="G166" i="43" s="1"/>
  <c r="B12" i="42"/>
  <c r="A12" i="42"/>
  <c r="BE166" i="43"/>
  <c r="I12" i="42" s="1"/>
  <c r="BD166" i="43"/>
  <c r="H12" i="42" s="1"/>
  <c r="BA166" i="43"/>
  <c r="E12" i="42" s="1"/>
  <c r="K166" i="43"/>
  <c r="BE123" i="43"/>
  <c r="BD123" i="43"/>
  <c r="BC123" i="43"/>
  <c r="BA123" i="43"/>
  <c r="K123" i="43"/>
  <c r="I123" i="43"/>
  <c r="G123" i="43"/>
  <c r="BB123" i="43" s="1"/>
  <c r="BE122" i="43"/>
  <c r="BD122" i="43"/>
  <c r="BC122" i="43"/>
  <c r="BA122" i="43"/>
  <c r="K122" i="43"/>
  <c r="I122" i="43"/>
  <c r="G122" i="43"/>
  <c r="BB122" i="43" s="1"/>
  <c r="BE121" i="43"/>
  <c r="BD121" i="43"/>
  <c r="BC121" i="43"/>
  <c r="BA121" i="43"/>
  <c r="K121" i="43"/>
  <c r="I121" i="43"/>
  <c r="G121" i="43"/>
  <c r="BB121" i="43" s="1"/>
  <c r="BE120" i="43"/>
  <c r="BD120" i="43"/>
  <c r="BC120" i="43"/>
  <c r="BA120" i="43"/>
  <c r="K120" i="43"/>
  <c r="I120" i="43"/>
  <c r="G120" i="43"/>
  <c r="BB120" i="43" s="1"/>
  <c r="BE119" i="43"/>
  <c r="BD119" i="43"/>
  <c r="BC119" i="43"/>
  <c r="BA119" i="43"/>
  <c r="K119" i="43"/>
  <c r="I119" i="43"/>
  <c r="G119" i="43"/>
  <c r="BB119" i="43" s="1"/>
  <c r="BE118" i="43"/>
  <c r="BD118" i="43"/>
  <c r="BC118" i="43"/>
  <c r="BA118" i="43"/>
  <c r="K118" i="43"/>
  <c r="I118" i="43"/>
  <c r="G118" i="43"/>
  <c r="BB118" i="43" s="1"/>
  <c r="BE117" i="43"/>
  <c r="BD117" i="43"/>
  <c r="BC117" i="43"/>
  <c r="BA117" i="43"/>
  <c r="K117" i="43"/>
  <c r="I117" i="43"/>
  <c r="G117" i="43"/>
  <c r="BB117" i="43" s="1"/>
  <c r="BE104" i="43"/>
  <c r="BD104" i="43"/>
  <c r="BC104" i="43"/>
  <c r="BB104" i="43"/>
  <c r="BA104" i="43"/>
  <c r="K104" i="43"/>
  <c r="I104" i="43"/>
  <c r="G104" i="43"/>
  <c r="BE84" i="43"/>
  <c r="BD84" i="43"/>
  <c r="BC84" i="43"/>
  <c r="BA84" i="43"/>
  <c r="K84" i="43"/>
  <c r="I84" i="43"/>
  <c r="G84" i="43"/>
  <c r="BB84" i="43" s="1"/>
  <c r="BE82" i="43"/>
  <c r="BD82" i="43"/>
  <c r="BC82" i="43"/>
  <c r="BB82" i="43"/>
  <c r="BA82" i="43"/>
  <c r="K82" i="43"/>
  <c r="I82" i="43"/>
  <c r="G82" i="43"/>
  <c r="BE80" i="43"/>
  <c r="BD80" i="43"/>
  <c r="BC80" i="43"/>
  <c r="BA80" i="43"/>
  <c r="K80" i="43"/>
  <c r="I80" i="43"/>
  <c r="G80" i="43"/>
  <c r="BB80" i="43" s="1"/>
  <c r="BE78" i="43"/>
  <c r="BD78" i="43"/>
  <c r="BC78" i="43"/>
  <c r="BB78" i="43"/>
  <c r="BA78" i="43"/>
  <c r="K78" i="43"/>
  <c r="I78" i="43"/>
  <c r="G78" i="43"/>
  <c r="BE68" i="43"/>
  <c r="BD68" i="43"/>
  <c r="BC68" i="43"/>
  <c r="BA68" i="43"/>
  <c r="K68" i="43"/>
  <c r="I68" i="43"/>
  <c r="G68" i="43"/>
  <c r="BB68" i="43" s="1"/>
  <c r="BE56" i="43"/>
  <c r="BD56" i="43"/>
  <c r="BC56" i="43"/>
  <c r="BB56" i="43"/>
  <c r="BA56" i="43"/>
  <c r="K56" i="43"/>
  <c r="I56" i="43"/>
  <c r="G56" i="43"/>
  <c r="BE50" i="43"/>
  <c r="BD50" i="43"/>
  <c r="BC50" i="43"/>
  <c r="BA50" i="43"/>
  <c r="K50" i="43"/>
  <c r="I50" i="43"/>
  <c r="G50" i="43"/>
  <c r="BB50" i="43" s="1"/>
  <c r="BE43" i="43"/>
  <c r="BD43" i="43"/>
  <c r="BC43" i="43"/>
  <c r="BB43" i="43"/>
  <c r="BA43" i="43"/>
  <c r="K43" i="43"/>
  <c r="I43" i="43"/>
  <c r="G43" i="43"/>
  <c r="G124" i="43" s="1"/>
  <c r="B11" i="42"/>
  <c r="A11" i="42"/>
  <c r="BD124" i="43"/>
  <c r="H11" i="42" s="1"/>
  <c r="BC124" i="43"/>
  <c r="G11" i="42" s="1"/>
  <c r="K124" i="43"/>
  <c r="I124" i="43"/>
  <c r="BE40" i="43"/>
  <c r="BE41" i="43" s="1"/>
  <c r="I10" i="42" s="1"/>
  <c r="BD40" i="43"/>
  <c r="BD41" i="43" s="1"/>
  <c r="H10" i="42" s="1"/>
  <c r="BC40" i="43"/>
  <c r="BB40" i="43"/>
  <c r="BA40" i="43"/>
  <c r="BA41" i="43" s="1"/>
  <c r="E10" i="42" s="1"/>
  <c r="K40" i="43"/>
  <c r="K41" i="43" s="1"/>
  <c r="I40" i="43"/>
  <c r="G40" i="43"/>
  <c r="B10" i="42"/>
  <c r="A10" i="42"/>
  <c r="BC41" i="43"/>
  <c r="G10" i="42" s="1"/>
  <c r="BB41" i="43"/>
  <c r="F10" i="42" s="1"/>
  <c r="I41" i="43"/>
  <c r="G41" i="43"/>
  <c r="BE35" i="43"/>
  <c r="BD35" i="43"/>
  <c r="BC35" i="43"/>
  <c r="BB35" i="43"/>
  <c r="K35" i="43"/>
  <c r="I35" i="43"/>
  <c r="G35" i="43"/>
  <c r="BA35" i="43" s="1"/>
  <c r="BE32" i="43"/>
  <c r="BD32" i="43"/>
  <c r="BC32" i="43"/>
  <c r="BB32" i="43"/>
  <c r="K32" i="43"/>
  <c r="I32" i="43"/>
  <c r="G32" i="43"/>
  <c r="BA32" i="43" s="1"/>
  <c r="BE30" i="43"/>
  <c r="BD30" i="43"/>
  <c r="BD38" i="43" s="1"/>
  <c r="H9" i="42" s="1"/>
  <c r="BC30" i="43"/>
  <c r="BB30" i="43"/>
  <c r="K30" i="43"/>
  <c r="K38" i="43" s="1"/>
  <c r="I30" i="43"/>
  <c r="I38" i="43" s="1"/>
  <c r="G30" i="43"/>
  <c r="BA30" i="43" s="1"/>
  <c r="B9" i="42"/>
  <c r="A9" i="42"/>
  <c r="BE38" i="43"/>
  <c r="I9" i="42" s="1"/>
  <c r="BB38" i="43"/>
  <c r="F9" i="42" s="1"/>
  <c r="G38" i="43"/>
  <c r="BE27" i="43"/>
  <c r="BD27" i="43"/>
  <c r="BC27" i="43"/>
  <c r="BB27" i="43"/>
  <c r="K27" i="43"/>
  <c r="I27" i="43"/>
  <c r="G27" i="43"/>
  <c r="BA27" i="43" s="1"/>
  <c r="BE26" i="43"/>
  <c r="BD26" i="43"/>
  <c r="BC26" i="43"/>
  <c r="BB26" i="43"/>
  <c r="K26" i="43"/>
  <c r="I26" i="43"/>
  <c r="G26" i="43"/>
  <c r="BA26" i="43" s="1"/>
  <c r="BE25" i="43"/>
  <c r="BD25" i="43"/>
  <c r="BC25" i="43"/>
  <c r="BB25" i="43"/>
  <c r="K25" i="43"/>
  <c r="I25" i="43"/>
  <c r="G25" i="43"/>
  <c r="BA25" i="43" s="1"/>
  <c r="BE24" i="43"/>
  <c r="BD24" i="43"/>
  <c r="BC24" i="43"/>
  <c r="BB24" i="43"/>
  <c r="K24" i="43"/>
  <c r="I24" i="43"/>
  <c r="G24" i="43"/>
  <c r="BA24" i="43" s="1"/>
  <c r="BE23" i="43"/>
  <c r="BD23" i="43"/>
  <c r="BC23" i="43"/>
  <c r="BB23" i="43"/>
  <c r="K23" i="43"/>
  <c r="I23" i="43"/>
  <c r="G23" i="43"/>
  <c r="BA23" i="43" s="1"/>
  <c r="BE22" i="43"/>
  <c r="BD22" i="43"/>
  <c r="BC22" i="43"/>
  <c r="BB22" i="43"/>
  <c r="K22" i="43"/>
  <c r="I22" i="43"/>
  <c r="G22" i="43"/>
  <c r="BA22" i="43" s="1"/>
  <c r="BE20" i="43"/>
  <c r="BD20" i="43"/>
  <c r="BC20" i="43"/>
  <c r="BB20" i="43"/>
  <c r="K20" i="43"/>
  <c r="I20" i="43"/>
  <c r="G20" i="43"/>
  <c r="BA20" i="43" s="1"/>
  <c r="BA28" i="43" s="1"/>
  <c r="E8" i="42" s="1"/>
  <c r="BE18" i="43"/>
  <c r="BD18" i="43"/>
  <c r="BC18" i="43"/>
  <c r="BB18" i="43"/>
  <c r="K18" i="43"/>
  <c r="I18" i="43"/>
  <c r="G18" i="43"/>
  <c r="BA18" i="43" s="1"/>
  <c r="BE16" i="43"/>
  <c r="BD16" i="43"/>
  <c r="BC16" i="43"/>
  <c r="BB16" i="43"/>
  <c r="K16" i="43"/>
  <c r="I16" i="43"/>
  <c r="G16" i="43"/>
  <c r="BA16" i="43" s="1"/>
  <c r="BE14" i="43"/>
  <c r="BD14" i="43"/>
  <c r="BC14" i="43"/>
  <c r="BC28" i="43" s="1"/>
  <c r="G8" i="42" s="1"/>
  <c r="BB14" i="43"/>
  <c r="K14" i="43"/>
  <c r="I14" i="43"/>
  <c r="I28" i="43" s="1"/>
  <c r="G14" i="43"/>
  <c r="BA14" i="43" s="1"/>
  <c r="B8" i="42"/>
  <c r="A8" i="42"/>
  <c r="BE28" i="43"/>
  <c r="I8" i="42" s="1"/>
  <c r="BD28" i="43"/>
  <c r="H8" i="42" s="1"/>
  <c r="K28" i="43"/>
  <c r="BE10" i="43"/>
  <c r="BD10" i="43"/>
  <c r="BC10" i="43"/>
  <c r="BB10" i="43"/>
  <c r="K10" i="43"/>
  <c r="I10" i="43"/>
  <c r="G10" i="43"/>
  <c r="BA10" i="43" s="1"/>
  <c r="BE8" i="43"/>
  <c r="BD8" i="43"/>
  <c r="BC8" i="43"/>
  <c r="BB8" i="43"/>
  <c r="BB12" i="43" s="1"/>
  <c r="K8" i="43"/>
  <c r="I8" i="43"/>
  <c r="G8" i="43"/>
  <c r="G12" i="43" s="1"/>
  <c r="F7" i="42"/>
  <c r="B7" i="42"/>
  <c r="A7" i="42"/>
  <c r="BE12" i="43"/>
  <c r="I7" i="42" s="1"/>
  <c r="BD12" i="43"/>
  <c r="H7" i="42" s="1"/>
  <c r="BC12" i="43"/>
  <c r="G7" i="42" s="1"/>
  <c r="K12" i="43"/>
  <c r="I12" i="43"/>
  <c r="E4" i="43"/>
  <c r="F3" i="43"/>
  <c r="G23" i="41"/>
  <c r="C33" i="41"/>
  <c r="F33" i="41" s="1"/>
  <c r="C31" i="41"/>
  <c r="G7" i="41"/>
  <c r="H35" i="39"/>
  <c r="I34" i="39"/>
  <c r="D21" i="38"/>
  <c r="I33" i="39"/>
  <c r="G21" i="38" s="1"/>
  <c r="D20" i="38"/>
  <c r="I32" i="39"/>
  <c r="G20" i="38" s="1"/>
  <c r="G19" i="38"/>
  <c r="D19" i="38"/>
  <c r="I31" i="39"/>
  <c r="G18" i="38"/>
  <c r="D18" i="38"/>
  <c r="I30" i="39"/>
  <c r="D17" i="38"/>
  <c r="I29" i="39"/>
  <c r="G17" i="38" s="1"/>
  <c r="D16" i="38"/>
  <c r="I28" i="39"/>
  <c r="G16" i="38" s="1"/>
  <c r="G15" i="38"/>
  <c r="D15" i="38"/>
  <c r="I27" i="39"/>
  <c r="BE427" i="40"/>
  <c r="BE429" i="40" s="1"/>
  <c r="I21" i="39" s="1"/>
  <c r="BD427" i="40"/>
  <c r="BD429" i="40" s="1"/>
  <c r="H21" i="39" s="1"/>
  <c r="BC427" i="40"/>
  <c r="BA427" i="40"/>
  <c r="BA429" i="40" s="1"/>
  <c r="E21" i="39" s="1"/>
  <c r="K427" i="40"/>
  <c r="K429" i="40" s="1"/>
  <c r="I427" i="40"/>
  <c r="G427" i="40"/>
  <c r="BB427" i="40" s="1"/>
  <c r="BB429" i="40" s="1"/>
  <c r="F21" i="39" s="1"/>
  <c r="B21" i="39"/>
  <c r="A21" i="39"/>
  <c r="BC429" i="40"/>
  <c r="G21" i="39" s="1"/>
  <c r="I429" i="40"/>
  <c r="G429" i="40"/>
  <c r="BE424" i="40"/>
  <c r="BD424" i="40"/>
  <c r="BC424" i="40"/>
  <c r="BA424" i="40"/>
  <c r="K424" i="40"/>
  <c r="I424" i="40"/>
  <c r="G424" i="40"/>
  <c r="BB424" i="40" s="1"/>
  <c r="BE423" i="40"/>
  <c r="BD423" i="40"/>
  <c r="BC423" i="40"/>
  <c r="BA423" i="40"/>
  <c r="K423" i="40"/>
  <c r="I423" i="40"/>
  <c r="G423" i="40"/>
  <c r="BB423" i="40" s="1"/>
  <c r="BE422" i="40"/>
  <c r="BD422" i="40"/>
  <c r="BC422" i="40"/>
  <c r="BA422" i="40"/>
  <c r="K422" i="40"/>
  <c r="I422" i="40"/>
  <c r="G422" i="40"/>
  <c r="BB422" i="40" s="1"/>
  <c r="BE421" i="40"/>
  <c r="BD421" i="40"/>
  <c r="BC421" i="40"/>
  <c r="BA421" i="40"/>
  <c r="K421" i="40"/>
  <c r="I421" i="40"/>
  <c r="G421" i="40"/>
  <c r="BB421" i="40" s="1"/>
  <c r="BE420" i="40"/>
  <c r="BD420" i="40"/>
  <c r="BC420" i="40"/>
  <c r="BA420" i="40"/>
  <c r="K420" i="40"/>
  <c r="I420" i="40"/>
  <c r="G420" i="40"/>
  <c r="BB420" i="40" s="1"/>
  <c r="BE419" i="40"/>
  <c r="BD419" i="40"/>
  <c r="BC419" i="40"/>
  <c r="BA419" i="40"/>
  <c r="K419" i="40"/>
  <c r="I419" i="40"/>
  <c r="G419" i="40"/>
  <c r="BB419" i="40" s="1"/>
  <c r="BE417" i="40"/>
  <c r="BD417" i="40"/>
  <c r="BC417" i="40"/>
  <c r="BA417" i="40"/>
  <c r="K417" i="40"/>
  <c r="I417" i="40"/>
  <c r="G417" i="40"/>
  <c r="BB417" i="40" s="1"/>
  <c r="BE415" i="40"/>
  <c r="BD415" i="40"/>
  <c r="BC415" i="40"/>
  <c r="BA415" i="40"/>
  <c r="K415" i="40"/>
  <c r="I415" i="40"/>
  <c r="G415" i="40"/>
  <c r="BB415" i="40" s="1"/>
  <c r="BE412" i="40"/>
  <c r="BD412" i="40"/>
  <c r="BC412" i="40"/>
  <c r="BA412" i="40"/>
  <c r="K412" i="40"/>
  <c r="I412" i="40"/>
  <c r="G412" i="40"/>
  <c r="BB412" i="40" s="1"/>
  <c r="BE409" i="40"/>
  <c r="BD409" i="40"/>
  <c r="BC409" i="40"/>
  <c r="BA409" i="40"/>
  <c r="K409" i="40"/>
  <c r="I409" i="40"/>
  <c r="G409" i="40"/>
  <c r="BB409" i="40" s="1"/>
  <c r="BE396" i="40"/>
  <c r="BD396" i="40"/>
  <c r="BC396" i="40"/>
  <c r="BA396" i="40"/>
  <c r="K396" i="40"/>
  <c r="I396" i="40"/>
  <c r="G396" i="40"/>
  <c r="BB396" i="40" s="1"/>
  <c r="BE383" i="40"/>
  <c r="BD383" i="40"/>
  <c r="BC383" i="40"/>
  <c r="BA383" i="40"/>
  <c r="K383" i="40"/>
  <c r="I383" i="40"/>
  <c r="G383" i="40"/>
  <c r="BB383" i="40" s="1"/>
  <c r="BE380" i="40"/>
  <c r="BD380" i="40"/>
  <c r="BC380" i="40"/>
  <c r="BA380" i="40"/>
  <c r="K380" i="40"/>
  <c r="I380" i="40"/>
  <c r="G380" i="40"/>
  <c r="BB380" i="40" s="1"/>
  <c r="BE377" i="40"/>
  <c r="BD377" i="40"/>
  <c r="BC377" i="40"/>
  <c r="BA377" i="40"/>
  <c r="K377" i="40"/>
  <c r="I377" i="40"/>
  <c r="G377" i="40"/>
  <c r="BB377" i="40" s="1"/>
  <c r="BE375" i="40"/>
  <c r="BD375" i="40"/>
  <c r="BD425" i="40" s="1"/>
  <c r="H20" i="39" s="1"/>
  <c r="BC375" i="40"/>
  <c r="BA375" i="40"/>
  <c r="K375" i="40"/>
  <c r="K425" i="40" s="1"/>
  <c r="I375" i="40"/>
  <c r="G375" i="40"/>
  <c r="BB375" i="40" s="1"/>
  <c r="B20" i="39"/>
  <c r="A20" i="39"/>
  <c r="BE425" i="40"/>
  <c r="I20" i="39" s="1"/>
  <c r="BB425" i="40"/>
  <c r="F20" i="39" s="1"/>
  <c r="BA425" i="40"/>
  <c r="E20" i="39" s="1"/>
  <c r="G425" i="40"/>
  <c r="BE372" i="40"/>
  <c r="BD372" i="40"/>
  <c r="BC372" i="40"/>
  <c r="BA372" i="40"/>
  <c r="K372" i="40"/>
  <c r="I372" i="40"/>
  <c r="G372" i="40"/>
  <c r="BB372" i="40" s="1"/>
  <c r="BE365" i="40"/>
  <c r="BD365" i="40"/>
  <c r="BC365" i="40"/>
  <c r="BA365" i="40"/>
  <c r="K365" i="40"/>
  <c r="I365" i="40"/>
  <c r="G365" i="40"/>
  <c r="BB365" i="40" s="1"/>
  <c r="BE361" i="40"/>
  <c r="BD361" i="40"/>
  <c r="BC361" i="40"/>
  <c r="BC373" i="40" s="1"/>
  <c r="G19" i="39" s="1"/>
  <c r="BA361" i="40"/>
  <c r="K361" i="40"/>
  <c r="I361" i="40"/>
  <c r="I373" i="40" s="1"/>
  <c r="G361" i="40"/>
  <c r="BB361" i="40" s="1"/>
  <c r="BB373" i="40" s="1"/>
  <c r="F19" i="39" s="1"/>
  <c r="B19" i="39"/>
  <c r="A19" i="39"/>
  <c r="BE373" i="40"/>
  <c r="I19" i="39" s="1"/>
  <c r="BD373" i="40"/>
  <c r="H19" i="39" s="1"/>
  <c r="BA373" i="40"/>
  <c r="E19" i="39" s="1"/>
  <c r="K373" i="40"/>
  <c r="G373" i="40"/>
  <c r="BE358" i="40"/>
  <c r="BE359" i="40" s="1"/>
  <c r="I18" i="39" s="1"/>
  <c r="BD358" i="40"/>
  <c r="BC358" i="40"/>
  <c r="BA358" i="40"/>
  <c r="K358" i="40"/>
  <c r="I358" i="40"/>
  <c r="G358" i="40"/>
  <c r="G359" i="40" s="1"/>
  <c r="B18" i="39"/>
  <c r="A18" i="39"/>
  <c r="BD359" i="40"/>
  <c r="H18" i="39" s="1"/>
  <c r="BC359" i="40"/>
  <c r="G18" i="39" s="1"/>
  <c r="BA359" i="40"/>
  <c r="E18" i="39" s="1"/>
  <c r="K359" i="40"/>
  <c r="I359" i="40"/>
  <c r="BE355" i="40"/>
  <c r="BD355" i="40"/>
  <c r="BC355" i="40"/>
  <c r="BA355" i="40"/>
  <c r="K355" i="40"/>
  <c r="I355" i="40"/>
  <c r="G355" i="40"/>
  <c r="BB355" i="40" s="1"/>
  <c r="BE353" i="40"/>
  <c r="BD353" i="40"/>
  <c r="BD356" i="40" s="1"/>
  <c r="H17" i="39" s="1"/>
  <c r="BC353" i="40"/>
  <c r="BA353" i="40"/>
  <c r="K353" i="40"/>
  <c r="I353" i="40"/>
  <c r="G353" i="40"/>
  <c r="BB353" i="40" s="1"/>
  <c r="BE347" i="40"/>
  <c r="BD347" i="40"/>
  <c r="BC347" i="40"/>
  <c r="BA347" i="40"/>
  <c r="BA356" i="40" s="1"/>
  <c r="E17" i="39" s="1"/>
  <c r="K347" i="40"/>
  <c r="I347" i="40"/>
  <c r="G347" i="40"/>
  <c r="BB347" i="40" s="1"/>
  <c r="B17" i="39"/>
  <c r="A17" i="39"/>
  <c r="BC356" i="40"/>
  <c r="G17" i="39" s="1"/>
  <c r="K356" i="40"/>
  <c r="I356" i="40"/>
  <c r="G356" i="40"/>
  <c r="BE344" i="40"/>
  <c r="BD344" i="40"/>
  <c r="BD345" i="40" s="1"/>
  <c r="H16" i="39" s="1"/>
  <c r="BC344" i="40"/>
  <c r="BC345" i="40" s="1"/>
  <c r="G16" i="39" s="1"/>
  <c r="BB344" i="40"/>
  <c r="K344" i="40"/>
  <c r="K345" i="40" s="1"/>
  <c r="I344" i="40"/>
  <c r="G344" i="40"/>
  <c r="BA344" i="40" s="1"/>
  <c r="BA345" i="40" s="1"/>
  <c r="E16" i="39" s="1"/>
  <c r="B16" i="39"/>
  <c r="A16" i="39"/>
  <c r="BE345" i="40"/>
  <c r="I16" i="39" s="1"/>
  <c r="BB345" i="40"/>
  <c r="F16" i="39" s="1"/>
  <c r="I345" i="40"/>
  <c r="G345" i="40"/>
  <c r="BE341" i="40"/>
  <c r="BD341" i="40"/>
  <c r="BC341" i="40"/>
  <c r="BB341" i="40"/>
  <c r="K341" i="40"/>
  <c r="I341" i="40"/>
  <c r="G341" i="40"/>
  <c r="BA341" i="40" s="1"/>
  <c r="BE340" i="40"/>
  <c r="BD340" i="40"/>
  <c r="BC340" i="40"/>
  <c r="BB340" i="40"/>
  <c r="BB342" i="40" s="1"/>
  <c r="F15" i="39" s="1"/>
  <c r="K340" i="40"/>
  <c r="I340" i="40"/>
  <c r="G340" i="40"/>
  <c r="BA340" i="40" s="1"/>
  <c r="BE339" i="40"/>
  <c r="BD339" i="40"/>
  <c r="BC339" i="40"/>
  <c r="BB339" i="40"/>
  <c r="K339" i="40"/>
  <c r="I339" i="40"/>
  <c r="G339" i="40"/>
  <c r="BA339" i="40" s="1"/>
  <c r="BE338" i="40"/>
  <c r="BD338" i="40"/>
  <c r="BC338" i="40"/>
  <c r="BB338" i="40"/>
  <c r="K338" i="40"/>
  <c r="I338" i="40"/>
  <c r="G338" i="40"/>
  <c r="BA338" i="40" s="1"/>
  <c r="BE336" i="40"/>
  <c r="BD336" i="40"/>
  <c r="BC336" i="40"/>
  <c r="BC342" i="40" s="1"/>
  <c r="G15" i="39" s="1"/>
  <c r="BB336" i="40"/>
  <c r="K336" i="40"/>
  <c r="I336" i="40"/>
  <c r="G336" i="40"/>
  <c r="BA336" i="40" s="1"/>
  <c r="B15" i="39"/>
  <c r="A15" i="39"/>
  <c r="BE342" i="40"/>
  <c r="I15" i="39" s="1"/>
  <c r="BD342" i="40"/>
  <c r="H15" i="39" s="1"/>
  <c r="BA342" i="40"/>
  <c r="E15" i="39" s="1"/>
  <c r="K342" i="40"/>
  <c r="BE332" i="40"/>
  <c r="BD332" i="40"/>
  <c r="BC332" i="40"/>
  <c r="BB332" i="40"/>
  <c r="BA332" i="40"/>
  <c r="K332" i="40"/>
  <c r="I332" i="40"/>
  <c r="G332" i="40"/>
  <c r="BE330" i="40"/>
  <c r="BD330" i="40"/>
  <c r="BC330" i="40"/>
  <c r="BB330" i="40"/>
  <c r="BA330" i="40"/>
  <c r="K330" i="40"/>
  <c r="I330" i="40"/>
  <c r="G330" i="40"/>
  <c r="BE328" i="40"/>
  <c r="BD328" i="40"/>
  <c r="BC328" i="40"/>
  <c r="BB328" i="40"/>
  <c r="BA328" i="40"/>
  <c r="K328" i="40"/>
  <c r="I328" i="40"/>
  <c r="G328" i="40"/>
  <c r="BE326" i="40"/>
  <c r="BD326" i="40"/>
  <c r="BC326" i="40"/>
  <c r="BB326" i="40"/>
  <c r="BA326" i="40"/>
  <c r="K326" i="40"/>
  <c r="I326" i="40"/>
  <c r="G326" i="40"/>
  <c r="BE324" i="40"/>
  <c r="BD324" i="40"/>
  <c r="BC324" i="40"/>
  <c r="BB324" i="40"/>
  <c r="BA324" i="40"/>
  <c r="K324" i="40"/>
  <c r="I324" i="40"/>
  <c r="G324" i="40"/>
  <c r="BE322" i="40"/>
  <c r="BD322" i="40"/>
  <c r="BC322" i="40"/>
  <c r="BB322" i="40"/>
  <c r="BA322" i="40"/>
  <c r="K322" i="40"/>
  <c r="I322" i="40"/>
  <c r="G322" i="40"/>
  <c r="BE309" i="40"/>
  <c r="BD309" i="40"/>
  <c r="BC309" i="40"/>
  <c r="BB309" i="40"/>
  <c r="BB334" i="40" s="1"/>
  <c r="BA309" i="40"/>
  <c r="K309" i="40"/>
  <c r="I309" i="40"/>
  <c r="G309" i="40"/>
  <c r="G334" i="40" s="1"/>
  <c r="F14" i="39"/>
  <c r="B14" i="39"/>
  <c r="A14" i="39"/>
  <c r="BE334" i="40"/>
  <c r="I14" i="39" s="1"/>
  <c r="BD334" i="40"/>
  <c r="H14" i="39" s="1"/>
  <c r="BC334" i="40"/>
  <c r="G14" i="39" s="1"/>
  <c r="BA334" i="40"/>
  <c r="E14" i="39" s="1"/>
  <c r="K334" i="40"/>
  <c r="I334" i="40"/>
  <c r="BE306" i="40"/>
  <c r="BD306" i="40"/>
  <c r="BC306" i="40"/>
  <c r="BB306" i="40"/>
  <c r="BA306" i="40"/>
  <c r="K306" i="40"/>
  <c r="I306" i="40"/>
  <c r="G306" i="40"/>
  <c r="BE305" i="40"/>
  <c r="BD305" i="40"/>
  <c r="BC305" i="40"/>
  <c r="BB305" i="40"/>
  <c r="BA305" i="40"/>
  <c r="K305" i="40"/>
  <c r="I305" i="40"/>
  <c r="G305" i="40"/>
  <c r="BE304" i="40"/>
  <c r="BD304" i="40"/>
  <c r="BC304" i="40"/>
  <c r="BB304" i="40"/>
  <c r="BA304" i="40"/>
  <c r="K304" i="40"/>
  <c r="I304" i="40"/>
  <c r="G304" i="40"/>
  <c r="BE303" i="40"/>
  <c r="BD303" i="40"/>
  <c r="BC303" i="40"/>
  <c r="BB303" i="40"/>
  <c r="BA303" i="40"/>
  <c r="K303" i="40"/>
  <c r="I303" i="40"/>
  <c r="G303" i="40"/>
  <c r="BE302" i="40"/>
  <c r="BD302" i="40"/>
  <c r="BC302" i="40"/>
  <c r="BB302" i="40"/>
  <c r="BA302" i="40"/>
  <c r="K302" i="40"/>
  <c r="I302" i="40"/>
  <c r="G302" i="40"/>
  <c r="BE301" i="40"/>
  <c r="BD301" i="40"/>
  <c r="BC301" i="40"/>
  <c r="BB301" i="40"/>
  <c r="BA301" i="40"/>
  <c r="K301" i="40"/>
  <c r="I301" i="40"/>
  <c r="G301" i="40"/>
  <c r="BE298" i="40"/>
  <c r="BD298" i="40"/>
  <c r="BC298" i="40"/>
  <c r="BB298" i="40"/>
  <c r="BA298" i="40"/>
  <c r="K298" i="40"/>
  <c r="I298" i="40"/>
  <c r="G298" i="40"/>
  <c r="BE297" i="40"/>
  <c r="BD297" i="40"/>
  <c r="BC297" i="40"/>
  <c r="BB297" i="40"/>
  <c r="BA297" i="40"/>
  <c r="K297" i="40"/>
  <c r="I297" i="40"/>
  <c r="G297" i="40"/>
  <c r="BE289" i="40"/>
  <c r="BD289" i="40"/>
  <c r="BC289" i="40"/>
  <c r="BB289" i="40"/>
  <c r="BA289" i="40"/>
  <c r="K289" i="40"/>
  <c r="I289" i="40"/>
  <c r="G289" i="40"/>
  <c r="BE287" i="40"/>
  <c r="BD287" i="40"/>
  <c r="BC287" i="40"/>
  <c r="BB287" i="40"/>
  <c r="BA287" i="40"/>
  <c r="K287" i="40"/>
  <c r="I287" i="40"/>
  <c r="G287" i="40"/>
  <c r="BE286" i="40"/>
  <c r="BD286" i="40"/>
  <c r="BC286" i="40"/>
  <c r="BB286" i="40"/>
  <c r="BA286" i="40"/>
  <c r="K286" i="40"/>
  <c r="I286" i="40"/>
  <c r="G286" i="40"/>
  <c r="BE282" i="40"/>
  <c r="BE307" i="40" s="1"/>
  <c r="BD282" i="40"/>
  <c r="BC282" i="40"/>
  <c r="BB282" i="40"/>
  <c r="BA282" i="40"/>
  <c r="BA307" i="40" s="1"/>
  <c r="K282" i="40"/>
  <c r="K307" i="40" s="1"/>
  <c r="I282" i="40"/>
  <c r="G282" i="40"/>
  <c r="I13" i="39"/>
  <c r="E13" i="39"/>
  <c r="B13" i="39"/>
  <c r="A13" i="39"/>
  <c r="BD307" i="40"/>
  <c r="H13" i="39" s="1"/>
  <c r="BC307" i="40"/>
  <c r="G13" i="39" s="1"/>
  <c r="BB307" i="40"/>
  <c r="F13" i="39" s="1"/>
  <c r="I307" i="40"/>
  <c r="G307" i="40"/>
  <c r="BE267" i="40"/>
  <c r="BD267" i="40"/>
  <c r="BD280" i="40" s="1"/>
  <c r="BC267" i="40"/>
  <c r="BC280" i="40" s="1"/>
  <c r="G12" i="39" s="1"/>
  <c r="BB267" i="40"/>
  <c r="K267" i="40"/>
  <c r="K280" i="40" s="1"/>
  <c r="I267" i="40"/>
  <c r="G267" i="40"/>
  <c r="BA267" i="40" s="1"/>
  <c r="BA280" i="40" s="1"/>
  <c r="E12" i="39" s="1"/>
  <c r="H12" i="39"/>
  <c r="B12" i="39"/>
  <c r="A12" i="39"/>
  <c r="BE280" i="40"/>
  <c r="I12" i="39" s="1"/>
  <c r="BB280" i="40"/>
  <c r="F12" i="39" s="1"/>
  <c r="I280" i="40"/>
  <c r="G280" i="40"/>
  <c r="BE250" i="40"/>
  <c r="BD250" i="40"/>
  <c r="BC250" i="40"/>
  <c r="BB250" i="40"/>
  <c r="K250" i="40"/>
  <c r="I250" i="40"/>
  <c r="G250" i="40"/>
  <c r="BA250" i="40" s="1"/>
  <c r="BE239" i="40"/>
  <c r="BD239" i="40"/>
  <c r="BC239" i="40"/>
  <c r="BB239" i="40"/>
  <c r="K239" i="40"/>
  <c r="I239" i="40"/>
  <c r="G239" i="40"/>
  <c r="BA239" i="40" s="1"/>
  <c r="BE236" i="40"/>
  <c r="BD236" i="40"/>
  <c r="BC236" i="40"/>
  <c r="BB236" i="40"/>
  <c r="K236" i="40"/>
  <c r="I236" i="40"/>
  <c r="G236" i="40"/>
  <c r="BA236" i="40" s="1"/>
  <c r="BE219" i="40"/>
  <c r="BD219" i="40"/>
  <c r="BC219" i="40"/>
  <c r="BB219" i="40"/>
  <c r="K219" i="40"/>
  <c r="I219" i="40"/>
  <c r="G219" i="40"/>
  <c r="BA219" i="40" s="1"/>
  <c r="BE202" i="40"/>
  <c r="BD202" i="40"/>
  <c r="BC202" i="40"/>
  <c r="BB202" i="40"/>
  <c r="K202" i="40"/>
  <c r="I202" i="40"/>
  <c r="G202" i="40"/>
  <c r="BA202" i="40" s="1"/>
  <c r="BE195" i="40"/>
  <c r="BD195" i="40"/>
  <c r="BC195" i="40"/>
  <c r="BB195" i="40"/>
  <c r="K195" i="40"/>
  <c r="I195" i="40"/>
  <c r="G195" i="40"/>
  <c r="BA195" i="40" s="1"/>
  <c r="BE190" i="40"/>
  <c r="BD190" i="40"/>
  <c r="BC190" i="40"/>
  <c r="BB190" i="40"/>
  <c r="K190" i="40"/>
  <c r="I190" i="40"/>
  <c r="G190" i="40"/>
  <c r="BA190" i="40" s="1"/>
  <c r="BE178" i="40"/>
  <c r="BD178" i="40"/>
  <c r="BC178" i="40"/>
  <c r="BB178" i="40"/>
  <c r="K178" i="40"/>
  <c r="I178" i="40"/>
  <c r="G178" i="40"/>
  <c r="BA178" i="40" s="1"/>
  <c r="BE169" i="40"/>
  <c r="BD169" i="40"/>
  <c r="BC169" i="40"/>
  <c r="BB169" i="40"/>
  <c r="K169" i="40"/>
  <c r="I169" i="40"/>
  <c r="G169" i="40"/>
  <c r="BA169" i="40" s="1"/>
  <c r="BE166" i="40"/>
  <c r="BD166" i="40"/>
  <c r="BC166" i="40"/>
  <c r="BB166" i="40"/>
  <c r="K166" i="40"/>
  <c r="I166" i="40"/>
  <c r="G166" i="40"/>
  <c r="BA166" i="40" s="1"/>
  <c r="BE149" i="40"/>
  <c r="BD149" i="40"/>
  <c r="BC149" i="40"/>
  <c r="BB149" i="40"/>
  <c r="K149" i="40"/>
  <c r="I149" i="40"/>
  <c r="G149" i="40"/>
  <c r="BA149" i="40" s="1"/>
  <c r="BE141" i="40"/>
  <c r="BD141" i="40"/>
  <c r="BC141" i="40"/>
  <c r="BB141" i="40"/>
  <c r="K141" i="40"/>
  <c r="I141" i="40"/>
  <c r="G141" i="40"/>
  <c r="BA141" i="40" s="1"/>
  <c r="BE137" i="40"/>
  <c r="BD137" i="40"/>
  <c r="BC137" i="40"/>
  <c r="BB137" i="40"/>
  <c r="K137" i="40"/>
  <c r="I137" i="40"/>
  <c r="G137" i="40"/>
  <c r="BA137" i="40" s="1"/>
  <c r="BE132" i="40"/>
  <c r="BD132" i="40"/>
  <c r="BC132" i="40"/>
  <c r="BB132" i="40"/>
  <c r="K132" i="40"/>
  <c r="I132" i="40"/>
  <c r="G132" i="40"/>
  <c r="BA132" i="40" s="1"/>
  <c r="BE127" i="40"/>
  <c r="BD127" i="40"/>
  <c r="BC127" i="40"/>
  <c r="BB127" i="40"/>
  <c r="K127" i="40"/>
  <c r="I127" i="40"/>
  <c r="G127" i="40"/>
  <c r="BA127" i="40" s="1"/>
  <c r="BE122" i="40"/>
  <c r="BD122" i="40"/>
  <c r="BC122" i="40"/>
  <c r="BB122" i="40"/>
  <c r="K122" i="40"/>
  <c r="I122" i="40"/>
  <c r="G122" i="40"/>
  <c r="BA122" i="40" s="1"/>
  <c r="BE120" i="40"/>
  <c r="BD120" i="40"/>
  <c r="BC120" i="40"/>
  <c r="BB120" i="40"/>
  <c r="K120" i="40"/>
  <c r="I120" i="40"/>
  <c r="G120" i="40"/>
  <c r="BA120" i="40" s="1"/>
  <c r="BE114" i="40"/>
  <c r="BD114" i="40"/>
  <c r="BC114" i="40"/>
  <c r="BB114" i="40"/>
  <c r="K114" i="40"/>
  <c r="I114" i="40"/>
  <c r="G114" i="40"/>
  <c r="BA114" i="40" s="1"/>
  <c r="BE110" i="40"/>
  <c r="BD110" i="40"/>
  <c r="BC110" i="40"/>
  <c r="BB110" i="40"/>
  <c r="K110" i="40"/>
  <c r="I110" i="40"/>
  <c r="G110" i="40"/>
  <c r="BA110" i="40" s="1"/>
  <c r="BE106" i="40"/>
  <c r="BD106" i="40"/>
  <c r="BC106" i="40"/>
  <c r="BB106" i="40"/>
  <c r="K106" i="40"/>
  <c r="I106" i="40"/>
  <c r="G106" i="40"/>
  <c r="BA106" i="40" s="1"/>
  <c r="BE104" i="40"/>
  <c r="BD104" i="40"/>
  <c r="BC104" i="40"/>
  <c r="BB104" i="40"/>
  <c r="K104" i="40"/>
  <c r="I104" i="40"/>
  <c r="G104" i="40"/>
  <c r="BA104" i="40" s="1"/>
  <c r="BE97" i="40"/>
  <c r="BD97" i="40"/>
  <c r="BC97" i="40"/>
  <c r="BB97" i="40"/>
  <c r="K97" i="40"/>
  <c r="I97" i="40"/>
  <c r="G97" i="40"/>
  <c r="BA97" i="40" s="1"/>
  <c r="BE95" i="40"/>
  <c r="BD95" i="40"/>
  <c r="BC95" i="40"/>
  <c r="BB95" i="40"/>
  <c r="K95" i="40"/>
  <c r="I95" i="40"/>
  <c r="G95" i="40"/>
  <c r="BA95" i="40" s="1"/>
  <c r="BE89" i="40"/>
  <c r="BD89" i="40"/>
  <c r="BC89" i="40"/>
  <c r="BB89" i="40"/>
  <c r="K89" i="40"/>
  <c r="I89" i="40"/>
  <c r="G89" i="40"/>
  <c r="BA89" i="40" s="1"/>
  <c r="BA265" i="40" s="1"/>
  <c r="E11" i="39" s="1"/>
  <c r="BE73" i="40"/>
  <c r="BD73" i="40"/>
  <c r="BC73" i="40"/>
  <c r="BB73" i="40"/>
  <c r="BB265" i="40" s="1"/>
  <c r="F11" i="39" s="1"/>
  <c r="K73" i="40"/>
  <c r="I73" i="40"/>
  <c r="G73" i="40"/>
  <c r="BA73" i="40" s="1"/>
  <c r="B11" i="39"/>
  <c r="A11" i="39"/>
  <c r="BE265" i="40"/>
  <c r="I11" i="39" s="1"/>
  <c r="BD265" i="40"/>
  <c r="H11" i="39" s="1"/>
  <c r="K265" i="40"/>
  <c r="BE69" i="40"/>
  <c r="BD69" i="40"/>
  <c r="BC69" i="40"/>
  <c r="BB69" i="40"/>
  <c r="BB71" i="40" s="1"/>
  <c r="K69" i="40"/>
  <c r="I69" i="40"/>
  <c r="G69" i="40"/>
  <c r="G71" i="40" s="1"/>
  <c r="F10" i="39"/>
  <c r="B10" i="39"/>
  <c r="A10" i="39"/>
  <c r="BE71" i="40"/>
  <c r="I10" i="39" s="1"/>
  <c r="BD71" i="40"/>
  <c r="H10" i="39" s="1"/>
  <c r="BC71" i="40"/>
  <c r="G10" i="39" s="1"/>
  <c r="K71" i="40"/>
  <c r="I71" i="40"/>
  <c r="BE65" i="40"/>
  <c r="BD65" i="40"/>
  <c r="BC65" i="40"/>
  <c r="BB65" i="40"/>
  <c r="BA65" i="40"/>
  <c r="K65" i="40"/>
  <c r="I65" i="40"/>
  <c r="G65" i="40"/>
  <c r="BE63" i="40"/>
  <c r="BE67" i="40" s="1"/>
  <c r="BD63" i="40"/>
  <c r="BC63" i="40"/>
  <c r="BB63" i="40"/>
  <c r="BA63" i="40"/>
  <c r="BA67" i="40" s="1"/>
  <c r="K63" i="40"/>
  <c r="I63" i="40"/>
  <c r="G63" i="40"/>
  <c r="I9" i="39"/>
  <c r="E9" i="39"/>
  <c r="B9" i="39"/>
  <c r="A9" i="39"/>
  <c r="BD67" i="40"/>
  <c r="H9" i="39" s="1"/>
  <c r="BC67" i="40"/>
  <c r="G9" i="39" s="1"/>
  <c r="BB67" i="40"/>
  <c r="F9" i="39" s="1"/>
  <c r="K67" i="40"/>
  <c r="I67" i="40"/>
  <c r="G67" i="40"/>
  <c r="BE48" i="40"/>
  <c r="BD48" i="40"/>
  <c r="BC48" i="40"/>
  <c r="BB48" i="40"/>
  <c r="K48" i="40"/>
  <c r="I48" i="40"/>
  <c r="G48" i="40"/>
  <c r="BA48" i="40" s="1"/>
  <c r="BE35" i="40"/>
  <c r="BD35" i="40"/>
  <c r="BD61" i="40" s="1"/>
  <c r="H8" i="39" s="1"/>
  <c r="BC35" i="40"/>
  <c r="BB35" i="40"/>
  <c r="K35" i="40"/>
  <c r="I35" i="40"/>
  <c r="I61" i="40" s="1"/>
  <c r="G35" i="40"/>
  <c r="BA35" i="40" s="1"/>
  <c r="BA61" i="40" s="1"/>
  <c r="E8" i="39" s="1"/>
  <c r="B8" i="39"/>
  <c r="A8" i="39"/>
  <c r="BE61" i="40"/>
  <c r="I8" i="39" s="1"/>
  <c r="BC61" i="40"/>
  <c r="G8" i="39" s="1"/>
  <c r="BB61" i="40"/>
  <c r="F8" i="39" s="1"/>
  <c r="G61" i="40"/>
  <c r="BE19" i="40"/>
  <c r="BD19" i="40"/>
  <c r="BC19" i="40"/>
  <c r="BB19" i="40"/>
  <c r="K19" i="40"/>
  <c r="I19" i="40"/>
  <c r="G19" i="40"/>
  <c r="BA19" i="40" s="1"/>
  <c r="BE13" i="40"/>
  <c r="BD13" i="40"/>
  <c r="BC13" i="40"/>
  <c r="BB13" i="40"/>
  <c r="K13" i="40"/>
  <c r="I13" i="40"/>
  <c r="G13" i="40"/>
  <c r="BA13" i="40" s="1"/>
  <c r="BA33" i="40" s="1"/>
  <c r="E7" i="39" s="1"/>
  <c r="BE8" i="40"/>
  <c r="BD8" i="40"/>
  <c r="BC8" i="40"/>
  <c r="BB8" i="40"/>
  <c r="BB33" i="40" s="1"/>
  <c r="F7" i="39" s="1"/>
  <c r="K8" i="40"/>
  <c r="I8" i="40"/>
  <c r="G8" i="40"/>
  <c r="BA8" i="40" s="1"/>
  <c r="B7" i="39"/>
  <c r="A7" i="39"/>
  <c r="BE33" i="40"/>
  <c r="I7" i="39" s="1"/>
  <c r="BD33" i="40"/>
  <c r="H7" i="39" s="1"/>
  <c r="K33" i="40"/>
  <c r="E4" i="40"/>
  <c r="F3" i="40"/>
  <c r="G23" i="38"/>
  <c r="C33" i="38"/>
  <c r="F33" i="38" s="1"/>
  <c r="C31" i="38"/>
  <c r="G7" i="38"/>
  <c r="H26" i="36"/>
  <c r="I25" i="36"/>
  <c r="D21" i="35"/>
  <c r="I24" i="36"/>
  <c r="G21" i="35" s="1"/>
  <c r="D20" i="35"/>
  <c r="I23" i="36"/>
  <c r="G20" i="35" s="1"/>
  <c r="G19" i="35"/>
  <c r="D19" i="35"/>
  <c r="I22" i="36"/>
  <c r="G18" i="35"/>
  <c r="D18" i="35"/>
  <c r="I21" i="36"/>
  <c r="D17" i="35"/>
  <c r="I20" i="36"/>
  <c r="G17" i="35" s="1"/>
  <c r="D16" i="35"/>
  <c r="I19" i="36"/>
  <c r="G16" i="35" s="1"/>
  <c r="G15" i="35"/>
  <c r="D15" i="35"/>
  <c r="I18" i="36"/>
  <c r="BE66" i="37"/>
  <c r="BD66" i="37"/>
  <c r="BD99" i="37" s="1"/>
  <c r="H12" i="36" s="1"/>
  <c r="BC66" i="37"/>
  <c r="BC99" i="37" s="1"/>
  <c r="G12" i="36" s="1"/>
  <c r="BA66" i="37"/>
  <c r="K66" i="37"/>
  <c r="K99" i="37" s="1"/>
  <c r="I66" i="37"/>
  <c r="I99" i="37" s="1"/>
  <c r="G66" i="37"/>
  <c r="BB66" i="37" s="1"/>
  <c r="BB99" i="37" s="1"/>
  <c r="F12" i="36" s="1"/>
  <c r="B12" i="36"/>
  <c r="A12" i="36"/>
  <c r="BE99" i="37"/>
  <c r="I12" i="36" s="1"/>
  <c r="BA99" i="37"/>
  <c r="E12" i="36" s="1"/>
  <c r="G99" i="37"/>
  <c r="BE63" i="37"/>
  <c r="BD63" i="37"/>
  <c r="BC63" i="37"/>
  <c r="BC64" i="37" s="1"/>
  <c r="G11" i="36" s="1"/>
  <c r="BB63" i="37"/>
  <c r="BB64" i="37" s="1"/>
  <c r="F11" i="36" s="1"/>
  <c r="K63" i="37"/>
  <c r="I63" i="37"/>
  <c r="I64" i="37" s="1"/>
  <c r="G63" i="37"/>
  <c r="BA63" i="37" s="1"/>
  <c r="BA64" i="37" s="1"/>
  <c r="E11" i="36" s="1"/>
  <c r="B11" i="36"/>
  <c r="A11" i="36"/>
  <c r="BE64" i="37"/>
  <c r="I11" i="36" s="1"/>
  <c r="BD64" i="37"/>
  <c r="H11" i="36" s="1"/>
  <c r="K64" i="37"/>
  <c r="BE53" i="37"/>
  <c r="BE61" i="37" s="1"/>
  <c r="I10" i="36" s="1"/>
  <c r="BD53" i="37"/>
  <c r="BC53" i="37"/>
  <c r="BB53" i="37"/>
  <c r="BB61" i="37" s="1"/>
  <c r="F10" i="36" s="1"/>
  <c r="BA53" i="37"/>
  <c r="BA61" i="37" s="1"/>
  <c r="E10" i="36" s="1"/>
  <c r="K53" i="37"/>
  <c r="I53" i="37"/>
  <c r="G53" i="37"/>
  <c r="G61" i="37" s="1"/>
  <c r="B10" i="36"/>
  <c r="A10" i="36"/>
  <c r="BD61" i="37"/>
  <c r="H10" i="36" s="1"/>
  <c r="BC61" i="37"/>
  <c r="G10" i="36" s="1"/>
  <c r="K61" i="37"/>
  <c r="I61" i="37"/>
  <c r="BE50" i="37"/>
  <c r="BD50" i="37"/>
  <c r="BC50" i="37"/>
  <c r="BB50" i="37"/>
  <c r="BA50" i="37"/>
  <c r="K50" i="37"/>
  <c r="I50" i="37"/>
  <c r="G50" i="37"/>
  <c r="BE49" i="37"/>
  <c r="BD49" i="37"/>
  <c r="BC49" i="37"/>
  <c r="BB49" i="37"/>
  <c r="BA49" i="37"/>
  <c r="K49" i="37"/>
  <c r="I49" i="37"/>
  <c r="G49" i="37"/>
  <c r="BE48" i="37"/>
  <c r="BD48" i="37"/>
  <c r="BC48" i="37"/>
  <c r="BB48" i="37"/>
  <c r="BA48" i="37"/>
  <c r="K48" i="37"/>
  <c r="I48" i="37"/>
  <c r="G48" i="37"/>
  <c r="BE47" i="37"/>
  <c r="BD47" i="37"/>
  <c r="BC47" i="37"/>
  <c r="BB47" i="37"/>
  <c r="BA47" i="37"/>
  <c r="K47" i="37"/>
  <c r="I47" i="37"/>
  <c r="G47" i="37"/>
  <c r="BE46" i="37"/>
  <c r="BD46" i="37"/>
  <c r="BC46" i="37"/>
  <c r="BB46" i="37"/>
  <c r="BA46" i="37"/>
  <c r="K46" i="37"/>
  <c r="I46" i="37"/>
  <c r="G46" i="37"/>
  <c r="BE41" i="37"/>
  <c r="BD41" i="37"/>
  <c r="BC41" i="37"/>
  <c r="BB41" i="37"/>
  <c r="BA41" i="37"/>
  <c r="K41" i="37"/>
  <c r="I41" i="37"/>
  <c r="G41" i="37"/>
  <c r="BE35" i="37"/>
  <c r="BD35" i="37"/>
  <c r="BC35" i="37"/>
  <c r="BB35" i="37"/>
  <c r="BA35" i="37"/>
  <c r="K35" i="37"/>
  <c r="I35" i="37"/>
  <c r="G35" i="37"/>
  <c r="BE33" i="37"/>
  <c r="BD33" i="37"/>
  <c r="BC33" i="37"/>
  <c r="BB33" i="37"/>
  <c r="BA33" i="37"/>
  <c r="K33" i="37"/>
  <c r="I33" i="37"/>
  <c r="G33" i="37"/>
  <c r="BE31" i="37"/>
  <c r="BD31" i="37"/>
  <c r="BC31" i="37"/>
  <c r="BB31" i="37"/>
  <c r="BA31" i="37"/>
  <c r="K31" i="37"/>
  <c r="I31" i="37"/>
  <c r="G31" i="37"/>
  <c r="BE29" i="37"/>
  <c r="BD29" i="37"/>
  <c r="BC29" i="37"/>
  <c r="BB29" i="37"/>
  <c r="BA29" i="37"/>
  <c r="K29" i="37"/>
  <c r="I29" i="37"/>
  <c r="G29" i="37"/>
  <c r="BE27" i="37"/>
  <c r="BD27" i="37"/>
  <c r="BC27" i="37"/>
  <c r="BB27" i="37"/>
  <c r="BA27" i="37"/>
  <c r="K27" i="37"/>
  <c r="I27" i="37"/>
  <c r="G27" i="37"/>
  <c r="BE25" i="37"/>
  <c r="BE51" i="37" s="1"/>
  <c r="I9" i="36" s="1"/>
  <c r="BD25" i="37"/>
  <c r="BD51" i="37" s="1"/>
  <c r="H9" i="36" s="1"/>
  <c r="BC25" i="37"/>
  <c r="BB25" i="37"/>
  <c r="BA25" i="37"/>
  <c r="BA51" i="37" s="1"/>
  <c r="E9" i="36" s="1"/>
  <c r="K25" i="37"/>
  <c r="K51" i="37" s="1"/>
  <c r="I25" i="37"/>
  <c r="G25" i="37"/>
  <c r="B9" i="36"/>
  <c r="A9" i="36"/>
  <c r="BC51" i="37"/>
  <c r="G9" i="36" s="1"/>
  <c r="BB51" i="37"/>
  <c r="F9" i="36" s="1"/>
  <c r="I51" i="37"/>
  <c r="G51" i="37"/>
  <c r="BE15" i="37"/>
  <c r="BD15" i="37"/>
  <c r="BC15" i="37"/>
  <c r="BB15" i="37"/>
  <c r="K15" i="37"/>
  <c r="I15" i="37"/>
  <c r="G15" i="37"/>
  <c r="BA15" i="37" s="1"/>
  <c r="BE12" i="37"/>
  <c r="BD12" i="37"/>
  <c r="BD23" i="37" s="1"/>
  <c r="H8" i="36" s="1"/>
  <c r="BC12" i="37"/>
  <c r="BC23" i="37" s="1"/>
  <c r="G8" i="36" s="1"/>
  <c r="BB12" i="37"/>
  <c r="K12" i="37"/>
  <c r="K23" i="37" s="1"/>
  <c r="I12" i="37"/>
  <c r="I23" i="37" s="1"/>
  <c r="G12" i="37"/>
  <c r="BA12" i="37" s="1"/>
  <c r="B8" i="36"/>
  <c r="A8" i="36"/>
  <c r="BE23" i="37"/>
  <c r="I8" i="36" s="1"/>
  <c r="BB23" i="37"/>
  <c r="F8" i="36" s="1"/>
  <c r="G23" i="37"/>
  <c r="BE8" i="37"/>
  <c r="BD8" i="37"/>
  <c r="BC8" i="37"/>
  <c r="BC10" i="37" s="1"/>
  <c r="G7" i="36" s="1"/>
  <c r="BB8" i="37"/>
  <c r="BB10" i="37" s="1"/>
  <c r="F7" i="36" s="1"/>
  <c r="K8" i="37"/>
  <c r="I8" i="37"/>
  <c r="I10" i="37" s="1"/>
  <c r="G8" i="37"/>
  <c r="BA8" i="37" s="1"/>
  <c r="BA10" i="37" s="1"/>
  <c r="E7" i="36" s="1"/>
  <c r="B7" i="36"/>
  <c r="A7" i="36"/>
  <c r="BE10" i="37"/>
  <c r="I7" i="36" s="1"/>
  <c r="BD10" i="37"/>
  <c r="H7" i="36" s="1"/>
  <c r="K10" i="37"/>
  <c r="E4" i="37"/>
  <c r="F3" i="37"/>
  <c r="G23" i="35"/>
  <c r="C33" i="35"/>
  <c r="F33" i="35" s="1"/>
  <c r="C31" i="35"/>
  <c r="G7" i="35"/>
  <c r="H31" i="33"/>
  <c r="I30" i="33"/>
  <c r="G21" i="32"/>
  <c r="D21" i="32"/>
  <c r="I29" i="33"/>
  <c r="D20" i="32"/>
  <c r="I28" i="33"/>
  <c r="G20" i="32" s="1"/>
  <c r="D19" i="32"/>
  <c r="I27" i="33"/>
  <c r="G19" i="32" s="1"/>
  <c r="D18" i="32"/>
  <c r="I26" i="33"/>
  <c r="G18" i="32" s="1"/>
  <c r="G17" i="32"/>
  <c r="D17" i="32"/>
  <c r="I25" i="33"/>
  <c r="G16" i="32"/>
  <c r="D16" i="32"/>
  <c r="I24" i="33"/>
  <c r="D15" i="32"/>
  <c r="I23" i="33"/>
  <c r="G15" i="32" s="1"/>
  <c r="BE344" i="34"/>
  <c r="BC344" i="34"/>
  <c r="BB344" i="34"/>
  <c r="BA344" i="34"/>
  <c r="K344" i="34"/>
  <c r="I344" i="34"/>
  <c r="G344" i="34"/>
  <c r="BD344" i="34" s="1"/>
  <c r="BE343" i="34"/>
  <c r="BE345" i="34" s="1"/>
  <c r="I17" i="33" s="1"/>
  <c r="BD343" i="34"/>
  <c r="BC343" i="34"/>
  <c r="BC345" i="34" s="1"/>
  <c r="G17" i="33" s="1"/>
  <c r="BB343" i="34"/>
  <c r="BA343" i="34"/>
  <c r="BA345" i="34" s="1"/>
  <c r="E17" i="33" s="1"/>
  <c r="K343" i="34"/>
  <c r="I343" i="34"/>
  <c r="I345" i="34" s="1"/>
  <c r="G343" i="34"/>
  <c r="B17" i="33"/>
  <c r="A17" i="33"/>
  <c r="BD345" i="34"/>
  <c r="H17" i="33" s="1"/>
  <c r="BB345" i="34"/>
  <c r="F17" i="33" s="1"/>
  <c r="K345" i="34"/>
  <c r="G345" i="34"/>
  <c r="BE340" i="34"/>
  <c r="BD340" i="34"/>
  <c r="BC340" i="34"/>
  <c r="BA340" i="34"/>
  <c r="K340" i="34"/>
  <c r="I340" i="34"/>
  <c r="G340" i="34"/>
  <c r="BB340" i="34" s="1"/>
  <c r="BE339" i="34"/>
  <c r="BD339" i="34"/>
  <c r="BC339" i="34"/>
  <c r="BA339" i="34"/>
  <c r="K339" i="34"/>
  <c r="I339" i="34"/>
  <c r="G339" i="34"/>
  <c r="BB339" i="34" s="1"/>
  <c r="BE338" i="34"/>
  <c r="BD338" i="34"/>
  <c r="BC338" i="34"/>
  <c r="BA338" i="34"/>
  <c r="K338" i="34"/>
  <c r="I338" i="34"/>
  <c r="G338" i="34"/>
  <c r="BB338" i="34" s="1"/>
  <c r="BE337" i="34"/>
  <c r="BD337" i="34"/>
  <c r="BC337" i="34"/>
  <c r="BA337" i="34"/>
  <c r="K337" i="34"/>
  <c r="I337" i="34"/>
  <c r="G337" i="34"/>
  <c r="BB337" i="34" s="1"/>
  <c r="BE336" i="34"/>
  <c r="BD336" i="34"/>
  <c r="BC336" i="34"/>
  <c r="BA336" i="34"/>
  <c r="K336" i="34"/>
  <c r="I336" i="34"/>
  <c r="G336" i="34"/>
  <c r="BB336" i="34" s="1"/>
  <c r="BE335" i="34"/>
  <c r="BD335" i="34"/>
  <c r="BC335" i="34"/>
  <c r="BA335" i="34"/>
  <c r="K335" i="34"/>
  <c r="I335" i="34"/>
  <c r="G335" i="34"/>
  <c r="BB335" i="34" s="1"/>
  <c r="BE334" i="34"/>
  <c r="BD334" i="34"/>
  <c r="BC334" i="34"/>
  <c r="BA334" i="34"/>
  <c r="K334" i="34"/>
  <c r="I334" i="34"/>
  <c r="G334" i="34"/>
  <c r="BB334" i="34" s="1"/>
  <c r="BE333" i="34"/>
  <c r="BD333" i="34"/>
  <c r="BC333" i="34"/>
  <c r="BA333" i="34"/>
  <c r="K333" i="34"/>
  <c r="I333" i="34"/>
  <c r="G333" i="34"/>
  <c r="BB333" i="34" s="1"/>
  <c r="BE332" i="34"/>
  <c r="BD332" i="34"/>
  <c r="BC332" i="34"/>
  <c r="BA332" i="34"/>
  <c r="K332" i="34"/>
  <c r="I332" i="34"/>
  <c r="G332" i="34"/>
  <c r="G341" i="34" s="1"/>
  <c r="B16" i="33"/>
  <c r="A16" i="33"/>
  <c r="BE341" i="34"/>
  <c r="I16" i="33" s="1"/>
  <c r="BC341" i="34"/>
  <c r="G16" i="33" s="1"/>
  <c r="BA341" i="34"/>
  <c r="E16" i="33" s="1"/>
  <c r="I341" i="34"/>
  <c r="BE329" i="34"/>
  <c r="BD329" i="34"/>
  <c r="BC329" i="34"/>
  <c r="BA329" i="34"/>
  <c r="K329" i="34"/>
  <c r="I329" i="34"/>
  <c r="G329" i="34"/>
  <c r="BB329" i="34" s="1"/>
  <c r="BE328" i="34"/>
  <c r="BD328" i="34"/>
  <c r="BC328" i="34"/>
  <c r="BA328" i="34"/>
  <c r="K328" i="34"/>
  <c r="I328" i="34"/>
  <c r="G328" i="34"/>
  <c r="BB328" i="34" s="1"/>
  <c r="BE327" i="34"/>
  <c r="BD327" i="34"/>
  <c r="BC327" i="34"/>
  <c r="BA327" i="34"/>
  <c r="K327" i="34"/>
  <c r="I327" i="34"/>
  <c r="G327" i="34"/>
  <c r="BB327" i="34" s="1"/>
  <c r="BE326" i="34"/>
  <c r="BD326" i="34"/>
  <c r="BC326" i="34"/>
  <c r="BA326" i="34"/>
  <c r="K326" i="34"/>
  <c r="I326" i="34"/>
  <c r="G326" i="34"/>
  <c r="BB326" i="34" s="1"/>
  <c r="BE325" i="34"/>
  <c r="BD325" i="34"/>
  <c r="BC325" i="34"/>
  <c r="BA325" i="34"/>
  <c r="K325" i="34"/>
  <c r="I325" i="34"/>
  <c r="G325" i="34"/>
  <c r="BB325" i="34" s="1"/>
  <c r="BE324" i="34"/>
  <c r="BD324" i="34"/>
  <c r="BC324" i="34"/>
  <c r="BA324" i="34"/>
  <c r="K324" i="34"/>
  <c r="I324" i="34"/>
  <c r="G324" i="34"/>
  <c r="BB324" i="34" s="1"/>
  <c r="BE323" i="34"/>
  <c r="BD323" i="34"/>
  <c r="BC323" i="34"/>
  <c r="BA323" i="34"/>
  <c r="K323" i="34"/>
  <c r="I323" i="34"/>
  <c r="G323" i="34"/>
  <c r="BB323" i="34" s="1"/>
  <c r="BE321" i="34"/>
  <c r="BD321" i="34"/>
  <c r="BC321" i="34"/>
  <c r="BA321" i="34"/>
  <c r="K321" i="34"/>
  <c r="I321" i="34"/>
  <c r="G321" i="34"/>
  <c r="BB321" i="34" s="1"/>
  <c r="BE319" i="34"/>
  <c r="BD319" i="34"/>
  <c r="BC319" i="34"/>
  <c r="BA319" i="34"/>
  <c r="K319" i="34"/>
  <c r="I319" i="34"/>
  <c r="G319" i="34"/>
  <c r="BB319" i="34" s="1"/>
  <c r="BE317" i="34"/>
  <c r="BD317" i="34"/>
  <c r="BC317" i="34"/>
  <c r="BA317" i="34"/>
  <c r="K317" i="34"/>
  <c r="I317" i="34"/>
  <c r="G317" i="34"/>
  <c r="BB317" i="34" s="1"/>
  <c r="BE312" i="34"/>
  <c r="BD312" i="34"/>
  <c r="BC312" i="34"/>
  <c r="BA312" i="34"/>
  <c r="K312" i="34"/>
  <c r="I312" i="34"/>
  <c r="G312" i="34"/>
  <c r="BB312" i="34" s="1"/>
  <c r="BE310" i="34"/>
  <c r="BD310" i="34"/>
  <c r="BC310" i="34"/>
  <c r="BA310" i="34"/>
  <c r="K310" i="34"/>
  <c r="I310" i="34"/>
  <c r="G310" i="34"/>
  <c r="BB310" i="34" s="1"/>
  <c r="BE308" i="34"/>
  <c r="BD308" i="34"/>
  <c r="BC308" i="34"/>
  <c r="BA308" i="34"/>
  <c r="K308" i="34"/>
  <c r="I308" i="34"/>
  <c r="G308" i="34"/>
  <c r="BB308" i="34" s="1"/>
  <c r="BE304" i="34"/>
  <c r="BD304" i="34"/>
  <c r="BC304" i="34"/>
  <c r="BA304" i="34"/>
  <c r="K304" i="34"/>
  <c r="I304" i="34"/>
  <c r="G304" i="34"/>
  <c r="BB304" i="34" s="1"/>
  <c r="BE300" i="34"/>
  <c r="BD300" i="34"/>
  <c r="BC300" i="34"/>
  <c r="BA300" i="34"/>
  <c r="K300" i="34"/>
  <c r="I300" i="34"/>
  <c r="G300" i="34"/>
  <c r="BB300" i="34" s="1"/>
  <c r="BE288" i="34"/>
  <c r="BD288" i="34"/>
  <c r="BC288" i="34"/>
  <c r="BA288" i="34"/>
  <c r="K288" i="34"/>
  <c r="I288" i="34"/>
  <c r="G288" i="34"/>
  <c r="BB288" i="34" s="1"/>
  <c r="BE286" i="34"/>
  <c r="BD286" i="34"/>
  <c r="BC286" i="34"/>
  <c r="BA286" i="34"/>
  <c r="K286" i="34"/>
  <c r="I286" i="34"/>
  <c r="G286" i="34"/>
  <c r="BB286" i="34" s="1"/>
  <c r="BE284" i="34"/>
  <c r="BD284" i="34"/>
  <c r="BC284" i="34"/>
  <c r="BA284" i="34"/>
  <c r="K284" i="34"/>
  <c r="I284" i="34"/>
  <c r="G284" i="34"/>
  <c r="BB284" i="34" s="1"/>
  <c r="BE282" i="34"/>
  <c r="BD282" i="34"/>
  <c r="BC282" i="34"/>
  <c r="BC330" i="34" s="1"/>
  <c r="G15" i="33" s="1"/>
  <c r="BA282" i="34"/>
  <c r="K282" i="34"/>
  <c r="I282" i="34"/>
  <c r="G282" i="34"/>
  <c r="BB282" i="34" s="1"/>
  <c r="BB330" i="34" s="1"/>
  <c r="F15" i="33" s="1"/>
  <c r="B15" i="33"/>
  <c r="A15" i="33"/>
  <c r="BD330" i="34"/>
  <c r="H15" i="33" s="1"/>
  <c r="K330" i="34"/>
  <c r="G330" i="34"/>
  <c r="BE279" i="34"/>
  <c r="BD279" i="34"/>
  <c r="BC279" i="34"/>
  <c r="BA279" i="34"/>
  <c r="K279" i="34"/>
  <c r="I279" i="34"/>
  <c r="G279" i="34"/>
  <c r="BB279" i="34" s="1"/>
  <c r="BE278" i="34"/>
  <c r="BD278" i="34"/>
  <c r="BC278" i="34"/>
  <c r="BA278" i="34"/>
  <c r="K278" i="34"/>
  <c r="I278" i="34"/>
  <c r="G278" i="34"/>
  <c r="BB278" i="34" s="1"/>
  <c r="BE277" i="34"/>
  <c r="BD277" i="34"/>
  <c r="BC277" i="34"/>
  <c r="BA277" i="34"/>
  <c r="K277" i="34"/>
  <c r="I277" i="34"/>
  <c r="G277" i="34"/>
  <c r="BB277" i="34" s="1"/>
  <c r="BE276" i="34"/>
  <c r="BD276" i="34"/>
  <c r="BC276" i="34"/>
  <c r="BA276" i="34"/>
  <c r="K276" i="34"/>
  <c r="I276" i="34"/>
  <c r="G276" i="34"/>
  <c r="BB276" i="34" s="1"/>
  <c r="BE275" i="34"/>
  <c r="BD275" i="34"/>
  <c r="BC275" i="34"/>
  <c r="BA275" i="34"/>
  <c r="K275" i="34"/>
  <c r="I275" i="34"/>
  <c r="G275" i="34"/>
  <c r="BB275" i="34" s="1"/>
  <c r="BE274" i="34"/>
  <c r="BD274" i="34"/>
  <c r="BC274" i="34"/>
  <c r="BA274" i="34"/>
  <c r="K274" i="34"/>
  <c r="I274" i="34"/>
  <c r="G274" i="34"/>
  <c r="BB274" i="34" s="1"/>
  <c r="BE273" i="34"/>
  <c r="BD273" i="34"/>
  <c r="BC273" i="34"/>
  <c r="BA273" i="34"/>
  <c r="K273" i="34"/>
  <c r="I273" i="34"/>
  <c r="G273" i="34"/>
  <c r="BB273" i="34" s="1"/>
  <c r="BE266" i="34"/>
  <c r="BD266" i="34"/>
  <c r="BC266" i="34"/>
  <c r="BA266" i="34"/>
  <c r="K266" i="34"/>
  <c r="I266" i="34"/>
  <c r="G266" i="34"/>
  <c r="BB266" i="34" s="1"/>
  <c r="BE262" i="34"/>
  <c r="BD262" i="34"/>
  <c r="BC262" i="34"/>
  <c r="BA262" i="34"/>
  <c r="K262" i="34"/>
  <c r="I262" i="34"/>
  <c r="G262" i="34"/>
  <c r="BB262" i="34" s="1"/>
  <c r="BE256" i="34"/>
  <c r="BD256" i="34"/>
  <c r="BC256" i="34"/>
  <c r="BA256" i="34"/>
  <c r="K256" i="34"/>
  <c r="I256" i="34"/>
  <c r="G256" i="34"/>
  <c r="BB256" i="34" s="1"/>
  <c r="BE222" i="34"/>
  <c r="BD222" i="34"/>
  <c r="BD280" i="34" s="1"/>
  <c r="BC222" i="34"/>
  <c r="BA222" i="34"/>
  <c r="K222" i="34"/>
  <c r="K280" i="34" s="1"/>
  <c r="I222" i="34"/>
  <c r="G222" i="34"/>
  <c r="G280" i="34" s="1"/>
  <c r="H14" i="33"/>
  <c r="B14" i="33"/>
  <c r="A14" i="33"/>
  <c r="BE280" i="34"/>
  <c r="I14" i="33" s="1"/>
  <c r="BC280" i="34"/>
  <c r="G14" i="33" s="1"/>
  <c r="BA280" i="34"/>
  <c r="E14" i="33" s="1"/>
  <c r="I280" i="34"/>
  <c r="BE219" i="34"/>
  <c r="BD219" i="34"/>
  <c r="BC219" i="34"/>
  <c r="BA219" i="34"/>
  <c r="K219" i="34"/>
  <c r="I219" i="34"/>
  <c r="G219" i="34"/>
  <c r="BB219" i="34" s="1"/>
  <c r="BE218" i="34"/>
  <c r="BD218" i="34"/>
  <c r="BC218" i="34"/>
  <c r="BA218" i="34"/>
  <c r="K218" i="34"/>
  <c r="I218" i="34"/>
  <c r="G218" i="34"/>
  <c r="BB218" i="34" s="1"/>
  <c r="BE217" i="34"/>
  <c r="BD217" i="34"/>
  <c r="BC217" i="34"/>
  <c r="BA217" i="34"/>
  <c r="K217" i="34"/>
  <c r="I217" i="34"/>
  <c r="G217" i="34"/>
  <c r="BB217" i="34" s="1"/>
  <c r="BE216" i="34"/>
  <c r="BD216" i="34"/>
  <c r="BC216" i="34"/>
  <c r="BA216" i="34"/>
  <c r="K216" i="34"/>
  <c r="I216" i="34"/>
  <c r="G216" i="34"/>
  <c r="BB216" i="34" s="1"/>
  <c r="BE215" i="34"/>
  <c r="BD215" i="34"/>
  <c r="BC215" i="34"/>
  <c r="BA215" i="34"/>
  <c r="K215" i="34"/>
  <c r="I215" i="34"/>
  <c r="G215" i="34"/>
  <c r="BB215" i="34" s="1"/>
  <c r="BE214" i="34"/>
  <c r="BD214" i="34"/>
  <c r="BC214" i="34"/>
  <c r="BA214" i="34"/>
  <c r="K214" i="34"/>
  <c r="I214" i="34"/>
  <c r="G214" i="34"/>
  <c r="BB214" i="34" s="1"/>
  <c r="BE213" i="34"/>
  <c r="BD213" i="34"/>
  <c r="BC213" i="34"/>
  <c r="BA213" i="34"/>
  <c r="K213" i="34"/>
  <c r="I213" i="34"/>
  <c r="G213" i="34"/>
  <c r="BB213" i="34" s="1"/>
  <c r="BE212" i="34"/>
  <c r="BD212" i="34"/>
  <c r="BC212" i="34"/>
  <c r="BA212" i="34"/>
  <c r="K212" i="34"/>
  <c r="I212" i="34"/>
  <c r="G212" i="34"/>
  <c r="BB212" i="34" s="1"/>
  <c r="BE209" i="34"/>
  <c r="BD209" i="34"/>
  <c r="BC209" i="34"/>
  <c r="BA209" i="34"/>
  <c r="K209" i="34"/>
  <c r="I209" i="34"/>
  <c r="G209" i="34"/>
  <c r="BB209" i="34" s="1"/>
  <c r="BE206" i="34"/>
  <c r="BD206" i="34"/>
  <c r="BC206" i="34"/>
  <c r="BA206" i="34"/>
  <c r="K206" i="34"/>
  <c r="I206" i="34"/>
  <c r="G206" i="34"/>
  <c r="BB206" i="34" s="1"/>
  <c r="BE203" i="34"/>
  <c r="BD203" i="34"/>
  <c r="BC203" i="34"/>
  <c r="BA203" i="34"/>
  <c r="K203" i="34"/>
  <c r="I203" i="34"/>
  <c r="G203" i="34"/>
  <c r="BB203" i="34" s="1"/>
  <c r="BE201" i="34"/>
  <c r="BD201" i="34"/>
  <c r="BC201" i="34"/>
  <c r="BA201" i="34"/>
  <c r="K201" i="34"/>
  <c r="I201" i="34"/>
  <c r="I220" i="34" s="1"/>
  <c r="G201" i="34"/>
  <c r="BB201" i="34" s="1"/>
  <c r="B13" i="33"/>
  <c r="A13" i="33"/>
  <c r="BD220" i="34"/>
  <c r="H13" i="33" s="1"/>
  <c r="BB220" i="34"/>
  <c r="F13" i="33" s="1"/>
  <c r="K220" i="34"/>
  <c r="G220" i="34"/>
  <c r="BE198" i="34"/>
  <c r="BD198" i="34"/>
  <c r="BC198" i="34"/>
  <c r="BA198" i="34"/>
  <c r="K198" i="34"/>
  <c r="I198" i="34"/>
  <c r="G198" i="34"/>
  <c r="BB198" i="34" s="1"/>
  <c r="BE196" i="34"/>
  <c r="BD196" i="34"/>
  <c r="BC196" i="34"/>
  <c r="BA196" i="34"/>
  <c r="K196" i="34"/>
  <c r="I196" i="34"/>
  <c r="G196" i="34"/>
  <c r="BB196" i="34" s="1"/>
  <c r="BE194" i="34"/>
  <c r="BD194" i="34"/>
  <c r="BC194" i="34"/>
  <c r="BA194" i="34"/>
  <c r="K194" i="34"/>
  <c r="I194" i="34"/>
  <c r="G194" i="34"/>
  <c r="BB194" i="34" s="1"/>
  <c r="BE192" i="34"/>
  <c r="BD192" i="34"/>
  <c r="BC192" i="34"/>
  <c r="BA192" i="34"/>
  <c r="K192" i="34"/>
  <c r="I192" i="34"/>
  <c r="G192" i="34"/>
  <c r="BB192" i="34" s="1"/>
  <c r="BE183" i="34"/>
  <c r="BD183" i="34"/>
  <c r="BC183" i="34"/>
  <c r="BA183" i="34"/>
  <c r="K183" i="34"/>
  <c r="I183" i="34"/>
  <c r="G183" i="34"/>
  <c r="BB183" i="34" s="1"/>
  <c r="BE175" i="34"/>
  <c r="BD175" i="34"/>
  <c r="BC175" i="34"/>
  <c r="BA175" i="34"/>
  <c r="K175" i="34"/>
  <c r="I175" i="34"/>
  <c r="G175" i="34"/>
  <c r="BB175" i="34" s="1"/>
  <c r="BE173" i="34"/>
  <c r="BD173" i="34"/>
  <c r="BC173" i="34"/>
  <c r="BA173" i="34"/>
  <c r="K173" i="34"/>
  <c r="I173" i="34"/>
  <c r="G173" i="34"/>
  <c r="BB173" i="34" s="1"/>
  <c r="BE171" i="34"/>
  <c r="BD171" i="34"/>
  <c r="BC171" i="34"/>
  <c r="BA171" i="34"/>
  <c r="K171" i="34"/>
  <c r="I171" i="34"/>
  <c r="G171" i="34"/>
  <c r="BB171" i="34" s="1"/>
  <c r="BE164" i="34"/>
  <c r="BD164" i="34"/>
  <c r="BC164" i="34"/>
  <c r="BA164" i="34"/>
  <c r="K164" i="34"/>
  <c r="I164" i="34"/>
  <c r="G164" i="34"/>
  <c r="BB164" i="34" s="1"/>
  <c r="BE154" i="34"/>
  <c r="BD154" i="34"/>
  <c r="BC154" i="34"/>
  <c r="BA154" i="34"/>
  <c r="K154" i="34"/>
  <c r="I154" i="34"/>
  <c r="G154" i="34"/>
  <c r="BB154" i="34" s="1"/>
  <c r="BE152" i="34"/>
  <c r="BD152" i="34"/>
  <c r="BD199" i="34" s="1"/>
  <c r="H12" i="33" s="1"/>
  <c r="BC152" i="34"/>
  <c r="BA152" i="34"/>
  <c r="K152" i="34"/>
  <c r="K199" i="34" s="1"/>
  <c r="I152" i="34"/>
  <c r="G152" i="34"/>
  <c r="G199" i="34" s="1"/>
  <c r="B12" i="33"/>
  <c r="A12" i="33"/>
  <c r="BE199" i="34"/>
  <c r="I12" i="33" s="1"/>
  <c r="BC199" i="34"/>
  <c r="G12" i="33" s="1"/>
  <c r="BA199" i="34"/>
  <c r="E12" i="33" s="1"/>
  <c r="I199" i="34"/>
  <c r="BE149" i="34"/>
  <c r="BD149" i="34"/>
  <c r="BC149" i="34"/>
  <c r="BA149" i="34"/>
  <c r="K149" i="34"/>
  <c r="I149" i="34"/>
  <c r="G149" i="34"/>
  <c r="BB149" i="34" s="1"/>
  <c r="BE148" i="34"/>
  <c r="BD148" i="34"/>
  <c r="BC148" i="34"/>
  <c r="BA148" i="34"/>
  <c r="K148" i="34"/>
  <c r="I148" i="34"/>
  <c r="G148" i="34"/>
  <c r="BB148" i="34" s="1"/>
  <c r="BE147" i="34"/>
  <c r="BD147" i="34"/>
  <c r="BC147" i="34"/>
  <c r="BA147" i="34"/>
  <c r="K147" i="34"/>
  <c r="I147" i="34"/>
  <c r="G147" i="34"/>
  <c r="BB147" i="34" s="1"/>
  <c r="BE146" i="34"/>
  <c r="BD146" i="34"/>
  <c r="BC146" i="34"/>
  <c r="BA146" i="34"/>
  <c r="K146" i="34"/>
  <c r="I146" i="34"/>
  <c r="G146" i="34"/>
  <c r="BB146" i="34" s="1"/>
  <c r="BE145" i="34"/>
  <c r="BD145" i="34"/>
  <c r="BC145" i="34"/>
  <c r="BA145" i="34"/>
  <c r="K145" i="34"/>
  <c r="I145" i="34"/>
  <c r="G145" i="34"/>
  <c r="BB145" i="34" s="1"/>
  <c r="BE144" i="34"/>
  <c r="BD144" i="34"/>
  <c r="BC144" i="34"/>
  <c r="BA144" i="34"/>
  <c r="K144" i="34"/>
  <c r="I144" i="34"/>
  <c r="G144" i="34"/>
  <c r="BB144" i="34" s="1"/>
  <c r="BE143" i="34"/>
  <c r="BD143" i="34"/>
  <c r="BC143" i="34"/>
  <c r="BA143" i="34"/>
  <c r="K143" i="34"/>
  <c r="I143" i="34"/>
  <c r="G143" i="34"/>
  <c r="BB143" i="34" s="1"/>
  <c r="BE142" i="34"/>
  <c r="BD142" i="34"/>
  <c r="BC142" i="34"/>
  <c r="BA142" i="34"/>
  <c r="K142" i="34"/>
  <c r="I142" i="34"/>
  <c r="G142" i="34"/>
  <c r="BB142" i="34" s="1"/>
  <c r="BE128" i="34"/>
  <c r="BD128" i="34"/>
  <c r="BC128" i="34"/>
  <c r="BA128" i="34"/>
  <c r="K128" i="34"/>
  <c r="I128" i="34"/>
  <c r="G128" i="34"/>
  <c r="BB128" i="34" s="1"/>
  <c r="BE108" i="34"/>
  <c r="BD108" i="34"/>
  <c r="BC108" i="34"/>
  <c r="BA108" i="34"/>
  <c r="K108" i="34"/>
  <c r="I108" i="34"/>
  <c r="G108" i="34"/>
  <c r="BB108" i="34" s="1"/>
  <c r="BE102" i="34"/>
  <c r="BD102" i="34"/>
  <c r="BC102" i="34"/>
  <c r="BA102" i="34"/>
  <c r="K102" i="34"/>
  <c r="I102" i="34"/>
  <c r="G102" i="34"/>
  <c r="BB102" i="34" s="1"/>
  <c r="BE100" i="34"/>
  <c r="BD100" i="34"/>
  <c r="BC100" i="34"/>
  <c r="BA100" i="34"/>
  <c r="K100" i="34"/>
  <c r="I100" i="34"/>
  <c r="G100" i="34"/>
  <c r="BB100" i="34" s="1"/>
  <c r="BE94" i="34"/>
  <c r="BD94" i="34"/>
  <c r="BC94" i="34"/>
  <c r="BA94" i="34"/>
  <c r="K94" i="34"/>
  <c r="I94" i="34"/>
  <c r="G94" i="34"/>
  <c r="BB94" i="34" s="1"/>
  <c r="BE83" i="34"/>
  <c r="BD83" i="34"/>
  <c r="BC83" i="34"/>
  <c r="BA83" i="34"/>
  <c r="K83" i="34"/>
  <c r="I83" i="34"/>
  <c r="G83" i="34"/>
  <c r="BB83" i="34" s="1"/>
  <c r="BE64" i="34"/>
  <c r="BD64" i="34"/>
  <c r="BC64" i="34"/>
  <c r="BA64" i="34"/>
  <c r="K64" i="34"/>
  <c r="I64" i="34"/>
  <c r="G64" i="34"/>
  <c r="BB64" i="34" s="1"/>
  <c r="BE58" i="34"/>
  <c r="BD58" i="34"/>
  <c r="BC58" i="34"/>
  <c r="BA58" i="34"/>
  <c r="K58" i="34"/>
  <c r="I58" i="34"/>
  <c r="G58" i="34"/>
  <c r="BB58" i="34" s="1"/>
  <c r="BE45" i="34"/>
  <c r="BD45" i="34"/>
  <c r="BC45" i="34"/>
  <c r="BA45" i="34"/>
  <c r="K45" i="34"/>
  <c r="I45" i="34"/>
  <c r="I150" i="34" s="1"/>
  <c r="G45" i="34"/>
  <c r="BB45" i="34" s="1"/>
  <c r="B11" i="33"/>
  <c r="A11" i="33"/>
  <c r="BD150" i="34"/>
  <c r="H11" i="33" s="1"/>
  <c r="BB150" i="34"/>
  <c r="F11" i="33" s="1"/>
  <c r="K150" i="34"/>
  <c r="G150" i="34"/>
  <c r="BE42" i="34"/>
  <c r="BD42" i="34"/>
  <c r="BD43" i="34" s="1"/>
  <c r="H10" i="33" s="1"/>
  <c r="BC42" i="34"/>
  <c r="BB42" i="34"/>
  <c r="BB43" i="34" s="1"/>
  <c r="F10" i="33" s="1"/>
  <c r="K42" i="34"/>
  <c r="K43" i="34" s="1"/>
  <c r="I42" i="34"/>
  <c r="G42" i="34"/>
  <c r="B10" i="33"/>
  <c r="A10" i="33"/>
  <c r="BE43" i="34"/>
  <c r="I10" i="33" s="1"/>
  <c r="BC43" i="34"/>
  <c r="G10" i="33" s="1"/>
  <c r="I43" i="34"/>
  <c r="BE37" i="34"/>
  <c r="BD37" i="34"/>
  <c r="BC37" i="34"/>
  <c r="BB37" i="34"/>
  <c r="BA37" i="34"/>
  <c r="K37" i="34"/>
  <c r="I37" i="34"/>
  <c r="G37" i="34"/>
  <c r="BE34" i="34"/>
  <c r="BD34" i="34"/>
  <c r="BC34" i="34"/>
  <c r="BB34" i="34"/>
  <c r="BA34" i="34"/>
  <c r="K34" i="34"/>
  <c r="I34" i="34"/>
  <c r="G34" i="34"/>
  <c r="BE31" i="34"/>
  <c r="BE40" i="34" s="1"/>
  <c r="BD31" i="34"/>
  <c r="BC31" i="34"/>
  <c r="BC40" i="34" s="1"/>
  <c r="G9" i="33" s="1"/>
  <c r="BB31" i="34"/>
  <c r="BA31" i="34"/>
  <c r="BA40" i="34" s="1"/>
  <c r="K31" i="34"/>
  <c r="I31" i="34"/>
  <c r="I40" i="34" s="1"/>
  <c r="G31" i="34"/>
  <c r="I9" i="33"/>
  <c r="E9" i="33"/>
  <c r="B9" i="33"/>
  <c r="A9" i="33"/>
  <c r="BD40" i="34"/>
  <c r="H9" i="33" s="1"/>
  <c r="BB40" i="34"/>
  <c r="F9" i="33" s="1"/>
  <c r="K40" i="34"/>
  <c r="G40" i="34"/>
  <c r="BE28" i="34"/>
  <c r="BD28" i="34"/>
  <c r="BC28" i="34"/>
  <c r="BB28" i="34"/>
  <c r="K28" i="34"/>
  <c r="I28" i="34"/>
  <c r="G28" i="34"/>
  <c r="BA28" i="34" s="1"/>
  <c r="BE27" i="34"/>
  <c r="BD27" i="34"/>
  <c r="BC27" i="34"/>
  <c r="BB27" i="34"/>
  <c r="K27" i="34"/>
  <c r="I27" i="34"/>
  <c r="G27" i="34"/>
  <c r="BA27" i="34" s="1"/>
  <c r="BE26" i="34"/>
  <c r="BD26" i="34"/>
  <c r="BC26" i="34"/>
  <c r="BB26" i="34"/>
  <c r="K26" i="34"/>
  <c r="I26" i="34"/>
  <c r="G26" i="34"/>
  <c r="BA26" i="34" s="1"/>
  <c r="BE25" i="34"/>
  <c r="BD25" i="34"/>
  <c r="BC25" i="34"/>
  <c r="BB25" i="34"/>
  <c r="K25" i="34"/>
  <c r="I25" i="34"/>
  <c r="G25" i="34"/>
  <c r="BA25" i="34" s="1"/>
  <c r="BE24" i="34"/>
  <c r="BD24" i="34"/>
  <c r="BC24" i="34"/>
  <c r="BB24" i="34"/>
  <c r="K24" i="34"/>
  <c r="I24" i="34"/>
  <c r="G24" i="34"/>
  <c r="BA24" i="34" s="1"/>
  <c r="BE23" i="34"/>
  <c r="BD23" i="34"/>
  <c r="BC23" i="34"/>
  <c r="BB23" i="34"/>
  <c r="K23" i="34"/>
  <c r="I23" i="34"/>
  <c r="G23" i="34"/>
  <c r="BA23" i="34" s="1"/>
  <c r="BE22" i="34"/>
  <c r="BD22" i="34"/>
  <c r="BC22" i="34"/>
  <c r="BB22" i="34"/>
  <c r="K22" i="34"/>
  <c r="I22" i="34"/>
  <c r="G22" i="34"/>
  <c r="BA22" i="34" s="1"/>
  <c r="BE20" i="34"/>
  <c r="BD20" i="34"/>
  <c r="BC20" i="34"/>
  <c r="BB20" i="34"/>
  <c r="K20" i="34"/>
  <c r="I20" i="34"/>
  <c r="G20" i="34"/>
  <c r="BA20" i="34" s="1"/>
  <c r="BE18" i="34"/>
  <c r="BD18" i="34"/>
  <c r="BC18" i="34"/>
  <c r="BB18" i="34"/>
  <c r="K18" i="34"/>
  <c r="I18" i="34"/>
  <c r="G18" i="34"/>
  <c r="BA18" i="34" s="1"/>
  <c r="BE16" i="34"/>
  <c r="BD16" i="34"/>
  <c r="BC16" i="34"/>
  <c r="BB16" i="34"/>
  <c r="K16" i="34"/>
  <c r="I16" i="34"/>
  <c r="G16" i="34"/>
  <c r="B8" i="33"/>
  <c r="A8" i="33"/>
  <c r="BE29" i="34"/>
  <c r="I8" i="33" s="1"/>
  <c r="BC29" i="34"/>
  <c r="G8" i="33" s="1"/>
  <c r="I29" i="34"/>
  <c r="BE11" i="34"/>
  <c r="BD11" i="34"/>
  <c r="BC11" i="34"/>
  <c r="BB11" i="34"/>
  <c r="BA11" i="34"/>
  <c r="K11" i="34"/>
  <c r="I11" i="34"/>
  <c r="G11" i="34"/>
  <c r="BE8" i="34"/>
  <c r="BE14" i="34" s="1"/>
  <c r="BD8" i="34"/>
  <c r="BC8" i="34"/>
  <c r="BC14" i="34" s="1"/>
  <c r="BB8" i="34"/>
  <c r="BA8" i="34"/>
  <c r="BA14" i="34" s="1"/>
  <c r="K8" i="34"/>
  <c r="I8" i="34"/>
  <c r="I14" i="34" s="1"/>
  <c r="G8" i="34"/>
  <c r="I7" i="33"/>
  <c r="G7" i="33"/>
  <c r="E7" i="33"/>
  <c r="B7" i="33"/>
  <c r="A7" i="33"/>
  <c r="BD14" i="34"/>
  <c r="H7" i="33" s="1"/>
  <c r="BB14" i="34"/>
  <c r="F7" i="33" s="1"/>
  <c r="K14" i="34"/>
  <c r="G14" i="34"/>
  <c r="E4" i="34"/>
  <c r="F3" i="34"/>
  <c r="G23" i="32"/>
  <c r="C33" i="32"/>
  <c r="F33" i="32" s="1"/>
  <c r="C31" i="32"/>
  <c r="G7" i="32"/>
  <c r="H34" i="30"/>
  <c r="I33" i="30"/>
  <c r="G21" i="29"/>
  <c r="D21" i="29"/>
  <c r="I32" i="30"/>
  <c r="D20" i="29"/>
  <c r="I31" i="30"/>
  <c r="G20" i="29" s="1"/>
  <c r="D19" i="29"/>
  <c r="I30" i="30"/>
  <c r="G19" i="29" s="1"/>
  <c r="D18" i="29"/>
  <c r="I29" i="30"/>
  <c r="G18" i="29" s="1"/>
  <c r="G17" i="29"/>
  <c r="D17" i="29"/>
  <c r="I28" i="30"/>
  <c r="G16" i="29"/>
  <c r="D16" i="29"/>
  <c r="I27" i="30"/>
  <c r="D15" i="29"/>
  <c r="I26" i="30"/>
  <c r="G15" i="29" s="1"/>
  <c r="BE537" i="31"/>
  <c r="BE538" i="31" s="1"/>
  <c r="I20" i="30" s="1"/>
  <c r="BD537" i="31"/>
  <c r="BC537" i="31"/>
  <c r="BC538" i="31" s="1"/>
  <c r="G20" i="30" s="1"/>
  <c r="BB537" i="31"/>
  <c r="BA537" i="31"/>
  <c r="BA538" i="31" s="1"/>
  <c r="E20" i="30" s="1"/>
  <c r="K537" i="31"/>
  <c r="I537" i="31"/>
  <c r="I538" i="31" s="1"/>
  <c r="G537" i="31"/>
  <c r="B20" i="30"/>
  <c r="A20" i="30"/>
  <c r="BD538" i="31"/>
  <c r="H20" i="30" s="1"/>
  <c r="BB538" i="31"/>
  <c r="F20" i="30" s="1"/>
  <c r="K538" i="31"/>
  <c r="G538" i="31"/>
  <c r="BE534" i="31"/>
  <c r="BD534" i="31"/>
  <c r="BC534" i="31"/>
  <c r="BA534" i="31"/>
  <c r="K534" i="31"/>
  <c r="I534" i="31"/>
  <c r="G534" i="31"/>
  <c r="BB534" i="31" s="1"/>
  <c r="BE532" i="31"/>
  <c r="BD532" i="31"/>
  <c r="BC532" i="31"/>
  <c r="BA532" i="31"/>
  <c r="K532" i="31"/>
  <c r="I532" i="31"/>
  <c r="G532" i="31"/>
  <c r="BB532" i="31" s="1"/>
  <c r="BE530" i="31"/>
  <c r="BD530" i="31"/>
  <c r="BC530" i="31"/>
  <c r="BA530" i="31"/>
  <c r="K530" i="31"/>
  <c r="I530" i="31"/>
  <c r="G530" i="31"/>
  <c r="BB530" i="31" s="1"/>
  <c r="BE528" i="31"/>
  <c r="BD528" i="31"/>
  <c r="BD535" i="31" s="1"/>
  <c r="H19" i="30" s="1"/>
  <c r="BC528" i="31"/>
  <c r="BA528" i="31"/>
  <c r="K528" i="31"/>
  <c r="K535" i="31" s="1"/>
  <c r="I528" i="31"/>
  <c r="G528" i="31"/>
  <c r="G535" i="31" s="1"/>
  <c r="B19" i="30"/>
  <c r="A19" i="30"/>
  <c r="BE535" i="31"/>
  <c r="I19" i="30" s="1"/>
  <c r="BC535" i="31"/>
  <c r="G19" i="30" s="1"/>
  <c r="BA535" i="31"/>
  <c r="E19" i="30" s="1"/>
  <c r="I535" i="31"/>
  <c r="BE525" i="31"/>
  <c r="BD525" i="31"/>
  <c r="BC525" i="31"/>
  <c r="BA525" i="31"/>
  <c r="K525" i="31"/>
  <c r="I525" i="31"/>
  <c r="G525" i="31"/>
  <c r="BB525" i="31" s="1"/>
  <c r="BE524" i="31"/>
  <c r="BD524" i="31"/>
  <c r="BC524" i="31"/>
  <c r="BA524" i="31"/>
  <c r="K524" i="31"/>
  <c r="I524" i="31"/>
  <c r="G524" i="31"/>
  <c r="BB524" i="31" s="1"/>
  <c r="BE523" i="31"/>
  <c r="BD523" i="31"/>
  <c r="BC523" i="31"/>
  <c r="BA523" i="31"/>
  <c r="K523" i="31"/>
  <c r="I523" i="31"/>
  <c r="G523" i="31"/>
  <c r="BB523" i="31" s="1"/>
  <c r="BE522" i="31"/>
  <c r="BD522" i="31"/>
  <c r="BC522" i="31"/>
  <c r="BA522" i="31"/>
  <c r="K522" i="31"/>
  <c r="I522" i="31"/>
  <c r="G522" i="31"/>
  <c r="BB522" i="31" s="1"/>
  <c r="BE521" i="31"/>
  <c r="BD521" i="31"/>
  <c r="BC521" i="31"/>
  <c r="BA521" i="31"/>
  <c r="K521" i="31"/>
  <c r="I521" i="31"/>
  <c r="G521" i="31"/>
  <c r="BB521" i="31" s="1"/>
  <c r="BE520" i="31"/>
  <c r="BD520" i="31"/>
  <c r="BC520" i="31"/>
  <c r="BA520" i="31"/>
  <c r="K520" i="31"/>
  <c r="I520" i="31"/>
  <c r="G520" i="31"/>
  <c r="BB520" i="31" s="1"/>
  <c r="BE519" i="31"/>
  <c r="BD519" i="31"/>
  <c r="BC519" i="31"/>
  <c r="BA519" i="31"/>
  <c r="K519" i="31"/>
  <c r="I519" i="31"/>
  <c r="G519" i="31"/>
  <c r="BB519" i="31" s="1"/>
  <c r="BE517" i="31"/>
  <c r="BD517" i="31"/>
  <c r="BC517" i="31"/>
  <c r="BA517" i="31"/>
  <c r="K517" i="31"/>
  <c r="I517" i="31"/>
  <c r="G517" i="31"/>
  <c r="BB517" i="31" s="1"/>
  <c r="BE515" i="31"/>
  <c r="BD515" i="31"/>
  <c r="BC515" i="31"/>
  <c r="BA515" i="31"/>
  <c r="K515" i="31"/>
  <c r="I515" i="31"/>
  <c r="G515" i="31"/>
  <c r="BB515" i="31" s="1"/>
  <c r="BE486" i="31"/>
  <c r="BD486" i="31"/>
  <c r="BC486" i="31"/>
  <c r="BA486" i="31"/>
  <c r="K486" i="31"/>
  <c r="I486" i="31"/>
  <c r="G486" i="31"/>
  <c r="BB486" i="31" s="1"/>
  <c r="BE457" i="31"/>
  <c r="BD457" i="31"/>
  <c r="BC457" i="31"/>
  <c r="BA457" i="31"/>
  <c r="K457" i="31"/>
  <c r="I457" i="31"/>
  <c r="G457" i="31"/>
  <c r="BB457" i="31" s="1"/>
  <c r="BE455" i="31"/>
  <c r="BE526" i="31" s="1"/>
  <c r="I18" i="30" s="1"/>
  <c r="BD455" i="31"/>
  <c r="BC455" i="31"/>
  <c r="BC526" i="31" s="1"/>
  <c r="G18" i="30" s="1"/>
  <c r="BA455" i="31"/>
  <c r="BA526" i="31" s="1"/>
  <c r="E18" i="30" s="1"/>
  <c r="K455" i="31"/>
  <c r="I455" i="31"/>
  <c r="G455" i="31"/>
  <c r="BB455" i="31" s="1"/>
  <c r="BB526" i="31" s="1"/>
  <c r="F18" i="30" s="1"/>
  <c r="B18" i="30"/>
  <c r="A18" i="30"/>
  <c r="BD526" i="31"/>
  <c r="H18" i="30" s="1"/>
  <c r="K526" i="31"/>
  <c r="G526" i="31"/>
  <c r="BE452" i="31"/>
  <c r="BD452" i="31"/>
  <c r="BC452" i="31"/>
  <c r="BA452" i="31"/>
  <c r="K452" i="31"/>
  <c r="I452" i="31"/>
  <c r="G452" i="31"/>
  <c r="BB452" i="31" s="1"/>
  <c r="BE450" i="31"/>
  <c r="BD450" i="31"/>
  <c r="BC450" i="31"/>
  <c r="BA450" i="31"/>
  <c r="K450" i="31"/>
  <c r="I450" i="31"/>
  <c r="G450" i="31"/>
  <c r="BB450" i="31" s="1"/>
  <c r="BE443" i="31"/>
  <c r="BD443" i="31"/>
  <c r="BD453" i="31" s="1"/>
  <c r="BC443" i="31"/>
  <c r="BA443" i="31"/>
  <c r="K443" i="31"/>
  <c r="K453" i="31" s="1"/>
  <c r="I443" i="31"/>
  <c r="G443" i="31"/>
  <c r="G453" i="31" s="1"/>
  <c r="H17" i="30"/>
  <c r="B17" i="30"/>
  <c r="A17" i="30"/>
  <c r="BE453" i="31"/>
  <c r="I17" i="30" s="1"/>
  <c r="BC453" i="31"/>
  <c r="G17" i="30" s="1"/>
  <c r="BA453" i="31"/>
  <c r="E17" i="30" s="1"/>
  <c r="I453" i="31"/>
  <c r="BE440" i="31"/>
  <c r="BE441" i="31" s="1"/>
  <c r="BD440" i="31"/>
  <c r="BC440" i="31"/>
  <c r="BC441" i="31" s="1"/>
  <c r="G16" i="30" s="1"/>
  <c r="BB440" i="31"/>
  <c r="BA440" i="31"/>
  <c r="BA441" i="31" s="1"/>
  <c r="K440" i="31"/>
  <c r="I440" i="31"/>
  <c r="I441" i="31" s="1"/>
  <c r="G440" i="31"/>
  <c r="I16" i="30"/>
  <c r="E16" i="30"/>
  <c r="B16" i="30"/>
  <c r="A16" i="30"/>
  <c r="BD441" i="31"/>
  <c r="H16" i="30" s="1"/>
  <c r="BB441" i="31"/>
  <c r="F16" i="30" s="1"/>
  <c r="K441" i="31"/>
  <c r="G441" i="31"/>
  <c r="BE437" i="31"/>
  <c r="BD437" i="31"/>
  <c r="BC437" i="31"/>
  <c r="BB437" i="31"/>
  <c r="K437" i="31"/>
  <c r="I437" i="31"/>
  <c r="G437" i="31"/>
  <c r="BA437" i="31" s="1"/>
  <c r="BE436" i="31"/>
  <c r="BD436" i="31"/>
  <c r="BC436" i="31"/>
  <c r="BB436" i="31"/>
  <c r="K436" i="31"/>
  <c r="K438" i="31" s="1"/>
  <c r="I436" i="31"/>
  <c r="G436" i="31"/>
  <c r="B15" i="30"/>
  <c r="A15" i="30"/>
  <c r="BE438" i="31"/>
  <c r="I15" i="30" s="1"/>
  <c r="BC438" i="31"/>
  <c r="G15" i="30" s="1"/>
  <c r="I438" i="31"/>
  <c r="BE432" i="31"/>
  <c r="BD432" i="31"/>
  <c r="BC432" i="31"/>
  <c r="BB432" i="31"/>
  <c r="BA432" i="31"/>
  <c r="K432" i="31"/>
  <c r="I432" i="31"/>
  <c r="G432" i="31"/>
  <c r="BE430" i="31"/>
  <c r="BD430" i="31"/>
  <c r="BC430" i="31"/>
  <c r="BB430" i="31"/>
  <c r="BA430" i="31"/>
  <c r="K430" i="31"/>
  <c r="I430" i="31"/>
  <c r="G430" i="31"/>
  <c r="BE428" i="31"/>
  <c r="BD428" i="31"/>
  <c r="BC428" i="31"/>
  <c r="BB428" i="31"/>
  <c r="BA428" i="31"/>
  <c r="K428" i="31"/>
  <c r="I428" i="31"/>
  <c r="G428" i="31"/>
  <c r="BE426" i="31"/>
  <c r="BD426" i="31"/>
  <c r="BC426" i="31"/>
  <c r="BB426" i="31"/>
  <c r="BA426" i="31"/>
  <c r="K426" i="31"/>
  <c r="I426" i="31"/>
  <c r="G426" i="31"/>
  <c r="BE424" i="31"/>
  <c r="BD424" i="31"/>
  <c r="BC424" i="31"/>
  <c r="BB424" i="31"/>
  <c r="BA424" i="31"/>
  <c r="K424" i="31"/>
  <c r="I424" i="31"/>
  <c r="G424" i="31"/>
  <c r="BE401" i="31"/>
  <c r="BE434" i="31" s="1"/>
  <c r="BD401" i="31"/>
  <c r="BC401" i="31"/>
  <c r="BC434" i="31" s="1"/>
  <c r="BB401" i="31"/>
  <c r="BA401" i="31"/>
  <c r="BA434" i="31" s="1"/>
  <c r="K401" i="31"/>
  <c r="I401" i="31"/>
  <c r="I434" i="31" s="1"/>
  <c r="G401" i="31"/>
  <c r="I14" i="30"/>
  <c r="G14" i="30"/>
  <c r="E14" i="30"/>
  <c r="B14" i="30"/>
  <c r="A14" i="30"/>
  <c r="BD434" i="31"/>
  <c r="H14" i="30" s="1"/>
  <c r="BB434" i="31"/>
  <c r="F14" i="30" s="1"/>
  <c r="K434" i="31"/>
  <c r="G434" i="31"/>
  <c r="BE398" i="31"/>
  <c r="BD398" i="31"/>
  <c r="BC398" i="31"/>
  <c r="BB398" i="31"/>
  <c r="K398" i="31"/>
  <c r="I398" i="31"/>
  <c r="G398" i="31"/>
  <c r="BA398" i="31" s="1"/>
  <c r="BE397" i="31"/>
  <c r="BD397" i="31"/>
  <c r="BC397" i="31"/>
  <c r="BB397" i="31"/>
  <c r="K397" i="31"/>
  <c r="I397" i="31"/>
  <c r="G397" i="31"/>
  <c r="BA397" i="31" s="1"/>
  <c r="BE396" i="31"/>
  <c r="BD396" i="31"/>
  <c r="BC396" i="31"/>
  <c r="BB396" i="31"/>
  <c r="K396" i="31"/>
  <c r="I396" i="31"/>
  <c r="G396" i="31"/>
  <c r="BA396" i="31" s="1"/>
  <c r="BE395" i="31"/>
  <c r="BD395" i="31"/>
  <c r="BC395" i="31"/>
  <c r="BB395" i="31"/>
  <c r="K395" i="31"/>
  <c r="I395" i="31"/>
  <c r="G395" i="31"/>
  <c r="BA395" i="31" s="1"/>
  <c r="BE394" i="31"/>
  <c r="BD394" i="31"/>
  <c r="BC394" i="31"/>
  <c r="BB394" i="31"/>
  <c r="K394" i="31"/>
  <c r="I394" i="31"/>
  <c r="G394" i="31"/>
  <c r="BA394" i="31" s="1"/>
  <c r="BE393" i="31"/>
  <c r="BD393" i="31"/>
  <c r="BC393" i="31"/>
  <c r="BB393" i="31"/>
  <c r="K393" i="31"/>
  <c r="I393" i="31"/>
  <c r="G393" i="31"/>
  <c r="BA393" i="31" s="1"/>
  <c r="BE392" i="31"/>
  <c r="BD392" i="31"/>
  <c r="BC392" i="31"/>
  <c r="BB392" i="31"/>
  <c r="K392" i="31"/>
  <c r="I392" i="31"/>
  <c r="G392" i="31"/>
  <c r="BA392" i="31" s="1"/>
  <c r="BE391" i="31"/>
  <c r="BD391" i="31"/>
  <c r="BC391" i="31"/>
  <c r="BB391" i="31"/>
  <c r="K391" i="31"/>
  <c r="I391" i="31"/>
  <c r="G391" i="31"/>
  <c r="BA391" i="31" s="1"/>
  <c r="BE385" i="31"/>
  <c r="BD385" i="31"/>
  <c r="BC385" i="31"/>
  <c r="BB385" i="31"/>
  <c r="K385" i="31"/>
  <c r="I385" i="31"/>
  <c r="G385" i="31"/>
  <c r="BA385" i="31" s="1"/>
  <c r="BE382" i="31"/>
  <c r="BD382" i="31"/>
  <c r="BC382" i="31"/>
  <c r="BB382" i="31"/>
  <c r="K382" i="31"/>
  <c r="I382" i="31"/>
  <c r="G382" i="31"/>
  <c r="BA382" i="31" s="1"/>
  <c r="BE380" i="31"/>
  <c r="BD380" i="31"/>
  <c r="BC380" i="31"/>
  <c r="BB380" i="31"/>
  <c r="K380" i="31"/>
  <c r="I380" i="31"/>
  <c r="G380" i="31"/>
  <c r="BA380" i="31" s="1"/>
  <c r="BE379" i="31"/>
  <c r="BD379" i="31"/>
  <c r="BD399" i="31" s="1"/>
  <c r="H13" i="30" s="1"/>
  <c r="BC379" i="31"/>
  <c r="BB379" i="31"/>
  <c r="K379" i="31"/>
  <c r="I379" i="31"/>
  <c r="G379" i="31"/>
  <c r="B13" i="30"/>
  <c r="A13" i="30"/>
  <c r="BE399" i="31"/>
  <c r="I13" i="30" s="1"/>
  <c r="BC399" i="31"/>
  <c r="G13" i="30" s="1"/>
  <c r="I399" i="31"/>
  <c r="BE375" i="31"/>
  <c r="BD375" i="31"/>
  <c r="BC375" i="31"/>
  <c r="BB375" i="31"/>
  <c r="BA375" i="31"/>
  <c r="K375" i="31"/>
  <c r="I375" i="31"/>
  <c r="G375" i="31"/>
  <c r="BE346" i="31"/>
  <c r="BE377" i="31" s="1"/>
  <c r="BD346" i="31"/>
  <c r="BC346" i="31"/>
  <c r="BC377" i="31" s="1"/>
  <c r="G12" i="30" s="1"/>
  <c r="BB346" i="31"/>
  <c r="BA346" i="31"/>
  <c r="BA377" i="31" s="1"/>
  <c r="K346" i="31"/>
  <c r="I346" i="31"/>
  <c r="I377" i="31" s="1"/>
  <c r="G346" i="31"/>
  <c r="I12" i="30"/>
  <c r="E12" i="30"/>
  <c r="B12" i="30"/>
  <c r="A12" i="30"/>
  <c r="BD377" i="31"/>
  <c r="H12" i="30" s="1"/>
  <c r="BB377" i="31"/>
  <c r="F12" i="30" s="1"/>
  <c r="K377" i="31"/>
  <c r="G377" i="31"/>
  <c r="BE313" i="31"/>
  <c r="BD313" i="31"/>
  <c r="BC313" i="31"/>
  <c r="BB313" i="31"/>
  <c r="K313" i="31"/>
  <c r="I313" i="31"/>
  <c r="G313" i="31"/>
  <c r="BA313" i="31" s="1"/>
  <c r="BE305" i="31"/>
  <c r="BD305" i="31"/>
  <c r="BC305" i="31"/>
  <c r="BB305" i="31"/>
  <c r="K305" i="31"/>
  <c r="I305" i="31"/>
  <c r="G305" i="31"/>
  <c r="BA305" i="31" s="1"/>
  <c r="BE302" i="31"/>
  <c r="BD302" i="31"/>
  <c r="BC302" i="31"/>
  <c r="BB302" i="31"/>
  <c r="K302" i="31"/>
  <c r="I302" i="31"/>
  <c r="G302" i="31"/>
  <c r="BA302" i="31" s="1"/>
  <c r="BE266" i="31"/>
  <c r="BD266" i="31"/>
  <c r="BC266" i="31"/>
  <c r="BB266" i="31"/>
  <c r="K266" i="31"/>
  <c r="I266" i="31"/>
  <c r="G266" i="31"/>
  <c r="BA266" i="31" s="1"/>
  <c r="BE235" i="31"/>
  <c r="BD235" i="31"/>
  <c r="BC235" i="31"/>
  <c r="BB235" i="31"/>
  <c r="K235" i="31"/>
  <c r="I235" i="31"/>
  <c r="G235" i="31"/>
  <c r="BA235" i="31" s="1"/>
  <c r="BE223" i="31"/>
  <c r="BD223" i="31"/>
  <c r="BC223" i="31"/>
  <c r="BB223" i="31"/>
  <c r="K223" i="31"/>
  <c r="I223" i="31"/>
  <c r="G223" i="31"/>
  <c r="BA223" i="31" s="1"/>
  <c r="BE194" i="31"/>
  <c r="BD194" i="31"/>
  <c r="BC194" i="31"/>
  <c r="BB194" i="31"/>
  <c r="K194" i="31"/>
  <c r="I194" i="31"/>
  <c r="G194" i="31"/>
  <c r="BA194" i="31" s="1"/>
  <c r="BE184" i="31"/>
  <c r="BD184" i="31"/>
  <c r="BC184" i="31"/>
  <c r="BB184" i="31"/>
  <c r="K184" i="31"/>
  <c r="I184" i="31"/>
  <c r="G184" i="31"/>
  <c r="BA184" i="31" s="1"/>
  <c r="BE179" i="31"/>
  <c r="BD179" i="31"/>
  <c r="BC179" i="31"/>
  <c r="BB179" i="31"/>
  <c r="K179" i="31"/>
  <c r="I179" i="31"/>
  <c r="G179" i="31"/>
  <c r="BA179" i="31" s="1"/>
  <c r="BE158" i="31"/>
  <c r="BD158" i="31"/>
  <c r="BC158" i="31"/>
  <c r="BB158" i="31"/>
  <c r="K158" i="31"/>
  <c r="I158" i="31"/>
  <c r="G158" i="31"/>
  <c r="BA158" i="31" s="1"/>
  <c r="BE151" i="31"/>
  <c r="BD151" i="31"/>
  <c r="BC151" i="31"/>
  <c r="BB151" i="31"/>
  <c r="K151" i="31"/>
  <c r="I151" i="31"/>
  <c r="G151" i="31"/>
  <c r="BA151" i="31" s="1"/>
  <c r="BE147" i="31"/>
  <c r="BD147" i="31"/>
  <c r="BC147" i="31"/>
  <c r="BB147" i="31"/>
  <c r="K147" i="31"/>
  <c r="I147" i="31"/>
  <c r="G147" i="31"/>
  <c r="BA147" i="31" s="1"/>
  <c r="BE143" i="31"/>
  <c r="BD143" i="31"/>
  <c r="BC143" i="31"/>
  <c r="BB143" i="31"/>
  <c r="K143" i="31"/>
  <c r="I143" i="31"/>
  <c r="G143" i="31"/>
  <c r="BA143" i="31" s="1"/>
  <c r="BE139" i="31"/>
  <c r="BD139" i="31"/>
  <c r="BC139" i="31"/>
  <c r="BB139" i="31"/>
  <c r="K139" i="31"/>
  <c r="I139" i="31"/>
  <c r="G139" i="31"/>
  <c r="BA139" i="31" s="1"/>
  <c r="BE134" i="31"/>
  <c r="BD134" i="31"/>
  <c r="BC134" i="31"/>
  <c r="BB134" i="31"/>
  <c r="K134" i="31"/>
  <c r="I134" i="31"/>
  <c r="G134" i="31"/>
  <c r="BA134" i="31" s="1"/>
  <c r="BE130" i="31"/>
  <c r="BD130" i="31"/>
  <c r="BC130" i="31"/>
  <c r="BB130" i="31"/>
  <c r="K130" i="31"/>
  <c r="I130" i="31"/>
  <c r="G130" i="31"/>
  <c r="BA130" i="31" s="1"/>
  <c r="BE123" i="31"/>
  <c r="BD123" i="31"/>
  <c r="BC123" i="31"/>
  <c r="BB123" i="31"/>
  <c r="K123" i="31"/>
  <c r="I123" i="31"/>
  <c r="G123" i="31"/>
  <c r="BA123" i="31" s="1"/>
  <c r="BE117" i="31"/>
  <c r="BD117" i="31"/>
  <c r="BC117" i="31"/>
  <c r="BB117" i="31"/>
  <c r="K117" i="31"/>
  <c r="I117" i="31"/>
  <c r="G117" i="31"/>
  <c r="BA117" i="31" s="1"/>
  <c r="BE115" i="31"/>
  <c r="BD115" i="31"/>
  <c r="BC115" i="31"/>
  <c r="BB115" i="31"/>
  <c r="K115" i="31"/>
  <c r="I115" i="31"/>
  <c r="G115" i="31"/>
  <c r="BA115" i="31" s="1"/>
  <c r="BE109" i="31"/>
  <c r="BD109" i="31"/>
  <c r="BC109" i="31"/>
  <c r="BB109" i="31"/>
  <c r="K109" i="31"/>
  <c r="I109" i="31"/>
  <c r="G109" i="31"/>
  <c r="BA109" i="31" s="1"/>
  <c r="BE80" i="31"/>
  <c r="BD80" i="31"/>
  <c r="BD344" i="31" s="1"/>
  <c r="H11" i="30" s="1"/>
  <c r="BC80" i="31"/>
  <c r="BB80" i="31"/>
  <c r="K80" i="31"/>
  <c r="I80" i="31"/>
  <c r="G80" i="31"/>
  <c r="B11" i="30"/>
  <c r="A11" i="30"/>
  <c r="BE344" i="31"/>
  <c r="I11" i="30" s="1"/>
  <c r="BC344" i="31"/>
  <c r="G11" i="30" s="1"/>
  <c r="I344" i="31"/>
  <c r="BE76" i="31"/>
  <c r="BE78" i="31" s="1"/>
  <c r="BD76" i="31"/>
  <c r="BC76" i="31"/>
  <c r="BC78" i="31" s="1"/>
  <c r="G10" i="30" s="1"/>
  <c r="BB76" i="31"/>
  <c r="BA76" i="31"/>
  <c r="BA78" i="31" s="1"/>
  <c r="K76" i="31"/>
  <c r="I76" i="31"/>
  <c r="I78" i="31" s="1"/>
  <c r="G76" i="31"/>
  <c r="I10" i="30"/>
  <c r="E10" i="30"/>
  <c r="B10" i="30"/>
  <c r="A10" i="30"/>
  <c r="BD78" i="31"/>
  <c r="H10" i="30" s="1"/>
  <c r="BB78" i="31"/>
  <c r="F10" i="30" s="1"/>
  <c r="K78" i="31"/>
  <c r="G78" i="31"/>
  <c r="BE70" i="31"/>
  <c r="BD70" i="31"/>
  <c r="BC70" i="31"/>
  <c r="BB70" i="31"/>
  <c r="K70" i="31"/>
  <c r="I70" i="31"/>
  <c r="G70" i="31"/>
  <c r="BA70" i="31" s="1"/>
  <c r="BE66" i="31"/>
  <c r="BD66" i="31"/>
  <c r="BC66" i="31"/>
  <c r="BB66" i="31"/>
  <c r="K66" i="31"/>
  <c r="K74" i="31" s="1"/>
  <c r="I66" i="31"/>
  <c r="G66" i="31"/>
  <c r="B9" i="30"/>
  <c r="A9" i="30"/>
  <c r="BE74" i="31"/>
  <c r="I9" i="30" s="1"/>
  <c r="BC74" i="31"/>
  <c r="G9" i="30" s="1"/>
  <c r="I74" i="31"/>
  <c r="BE57" i="31"/>
  <c r="BD57" i="31"/>
  <c r="BC57" i="31"/>
  <c r="BB57" i="31"/>
  <c r="BA57" i="31"/>
  <c r="K57" i="31"/>
  <c r="I57" i="31"/>
  <c r="G57" i="31"/>
  <c r="BE42" i="31"/>
  <c r="BE64" i="31" s="1"/>
  <c r="BD42" i="31"/>
  <c r="BC42" i="31"/>
  <c r="BC64" i="31" s="1"/>
  <c r="BB42" i="31"/>
  <c r="BA42" i="31"/>
  <c r="BA64" i="31" s="1"/>
  <c r="K42" i="31"/>
  <c r="I42" i="31"/>
  <c r="I64" i="31" s="1"/>
  <c r="G42" i="31"/>
  <c r="I8" i="30"/>
  <c r="G8" i="30"/>
  <c r="E8" i="30"/>
  <c r="B8" i="30"/>
  <c r="A8" i="30"/>
  <c r="BD64" i="31"/>
  <c r="H8" i="30" s="1"/>
  <c r="BB64" i="31"/>
  <c r="F8" i="30" s="1"/>
  <c r="K64" i="31"/>
  <c r="G64" i="31"/>
  <c r="BE24" i="31"/>
  <c r="BD24" i="31"/>
  <c r="BC24" i="31"/>
  <c r="BB24" i="31"/>
  <c r="K24" i="31"/>
  <c r="I24" i="31"/>
  <c r="G24" i="31"/>
  <c r="BA24" i="31" s="1"/>
  <c r="BE16" i="31"/>
  <c r="BD16" i="31"/>
  <c r="BC16" i="31"/>
  <c r="BB16" i="31"/>
  <c r="K16" i="31"/>
  <c r="I16" i="31"/>
  <c r="G16" i="31"/>
  <c r="BA16" i="31" s="1"/>
  <c r="BE8" i="31"/>
  <c r="BD8" i="31"/>
  <c r="BC8" i="31"/>
  <c r="BB8" i="31"/>
  <c r="K8" i="31"/>
  <c r="K40" i="31" s="1"/>
  <c r="I8" i="31"/>
  <c r="G8" i="31"/>
  <c r="B7" i="30"/>
  <c r="A7" i="30"/>
  <c r="BE40" i="31"/>
  <c r="I7" i="30" s="1"/>
  <c r="BC40" i="31"/>
  <c r="G7" i="30" s="1"/>
  <c r="I40" i="31"/>
  <c r="E4" i="31"/>
  <c r="F3" i="31"/>
  <c r="G23" i="29"/>
  <c r="C33" i="29"/>
  <c r="F33" i="29" s="1"/>
  <c r="C31" i="29"/>
  <c r="G7" i="29"/>
  <c r="H26" i="27"/>
  <c r="I25" i="27"/>
  <c r="G21" i="26"/>
  <c r="D21" i="26"/>
  <c r="I24" i="27"/>
  <c r="D20" i="26"/>
  <c r="I23" i="27"/>
  <c r="G20" i="26" s="1"/>
  <c r="D19" i="26"/>
  <c r="I22" i="27"/>
  <c r="G19" i="26" s="1"/>
  <c r="D18" i="26"/>
  <c r="I21" i="27"/>
  <c r="G18" i="26" s="1"/>
  <c r="G17" i="26"/>
  <c r="D17" i="26"/>
  <c r="I20" i="27"/>
  <c r="G16" i="26"/>
  <c r="D16" i="26"/>
  <c r="I19" i="27"/>
  <c r="D15" i="26"/>
  <c r="I18" i="27"/>
  <c r="G15" i="26" s="1"/>
  <c r="BE53" i="28"/>
  <c r="BE56" i="28" s="1"/>
  <c r="I12" i="27" s="1"/>
  <c r="BD53" i="28"/>
  <c r="BC53" i="28"/>
  <c r="BC56" i="28" s="1"/>
  <c r="G12" i="27" s="1"/>
  <c r="BA53" i="28"/>
  <c r="BA56" i="28" s="1"/>
  <c r="E12" i="27" s="1"/>
  <c r="K53" i="28"/>
  <c r="I53" i="28"/>
  <c r="I56" i="28" s="1"/>
  <c r="G53" i="28"/>
  <c r="BB53" i="28" s="1"/>
  <c r="BB56" i="28" s="1"/>
  <c r="F12" i="27" s="1"/>
  <c r="B12" i="27"/>
  <c r="A12" i="27"/>
  <c r="BD56" i="28"/>
  <c r="H12" i="27" s="1"/>
  <c r="K56" i="28"/>
  <c r="G56" i="28"/>
  <c r="BE50" i="28"/>
  <c r="BD50" i="28"/>
  <c r="BD51" i="28" s="1"/>
  <c r="H11" i="27" s="1"/>
  <c r="BC50" i="28"/>
  <c r="BB50" i="28"/>
  <c r="BB51" i="28" s="1"/>
  <c r="F11" i="27" s="1"/>
  <c r="K50" i="28"/>
  <c r="K51" i="28" s="1"/>
  <c r="I50" i="28"/>
  <c r="G50" i="28"/>
  <c r="BA50" i="28" s="1"/>
  <c r="BA51" i="28" s="1"/>
  <c r="E11" i="27" s="1"/>
  <c r="B11" i="27"/>
  <c r="A11" i="27"/>
  <c r="BE51" i="28"/>
  <c r="I11" i="27" s="1"/>
  <c r="BC51" i="28"/>
  <c r="G11" i="27" s="1"/>
  <c r="I51" i="28"/>
  <c r="BE46" i="28"/>
  <c r="BE48" i="28" s="1"/>
  <c r="I10" i="27" s="1"/>
  <c r="BD46" i="28"/>
  <c r="BC46" i="28"/>
  <c r="BC48" i="28" s="1"/>
  <c r="G10" i="27" s="1"/>
  <c r="BB46" i="28"/>
  <c r="BA46" i="28"/>
  <c r="BA48" i="28" s="1"/>
  <c r="E10" i="27" s="1"/>
  <c r="K46" i="28"/>
  <c r="I46" i="28"/>
  <c r="I48" i="28" s="1"/>
  <c r="G46" i="28"/>
  <c r="B10" i="27"/>
  <c r="A10" i="27"/>
  <c r="BD48" i="28"/>
  <c r="H10" i="27" s="1"/>
  <c r="BB48" i="28"/>
  <c r="F10" i="27" s="1"/>
  <c r="K48" i="28"/>
  <c r="G48" i="28"/>
  <c r="BE43" i="28"/>
  <c r="BD43" i="28"/>
  <c r="BC43" i="28"/>
  <c r="BB43" i="28"/>
  <c r="K43" i="28"/>
  <c r="I43" i="28"/>
  <c r="G43" i="28"/>
  <c r="BA43" i="28" s="1"/>
  <c r="BE42" i="28"/>
  <c r="BD42" i="28"/>
  <c r="BC42" i="28"/>
  <c r="BB42" i="28"/>
  <c r="K42" i="28"/>
  <c r="I42" i="28"/>
  <c r="G42" i="28"/>
  <c r="BA42" i="28" s="1"/>
  <c r="BE41" i="28"/>
  <c r="BD41" i="28"/>
  <c r="BC41" i="28"/>
  <c r="BB41" i="28"/>
  <c r="K41" i="28"/>
  <c r="I41" i="28"/>
  <c r="G41" i="28"/>
  <c r="BA41" i="28" s="1"/>
  <c r="BE40" i="28"/>
  <c r="BD40" i="28"/>
  <c r="BC40" i="28"/>
  <c r="BB40" i="28"/>
  <c r="K40" i="28"/>
  <c r="I40" i="28"/>
  <c r="G40" i="28"/>
  <c r="BA40" i="28" s="1"/>
  <c r="BE39" i="28"/>
  <c r="BD39" i="28"/>
  <c r="BC39" i="28"/>
  <c r="BB39" i="28"/>
  <c r="K39" i="28"/>
  <c r="I39" i="28"/>
  <c r="G39" i="28"/>
  <c r="BA39" i="28" s="1"/>
  <c r="BE34" i="28"/>
  <c r="BD34" i="28"/>
  <c r="BC34" i="28"/>
  <c r="BB34" i="28"/>
  <c r="K34" i="28"/>
  <c r="I34" i="28"/>
  <c r="G34" i="28"/>
  <c r="BA34" i="28" s="1"/>
  <c r="BE28" i="28"/>
  <c r="BD28" i="28"/>
  <c r="BC28" i="28"/>
  <c r="BB28" i="28"/>
  <c r="K28" i="28"/>
  <c r="I28" i="28"/>
  <c r="G28" i="28"/>
  <c r="BA28" i="28" s="1"/>
  <c r="BE26" i="28"/>
  <c r="BD26" i="28"/>
  <c r="BC26" i="28"/>
  <c r="BB26" i="28"/>
  <c r="K26" i="28"/>
  <c r="I26" i="28"/>
  <c r="G26" i="28"/>
  <c r="BA26" i="28" s="1"/>
  <c r="BE24" i="28"/>
  <c r="BD24" i="28"/>
  <c r="BC24" i="28"/>
  <c r="BB24" i="28"/>
  <c r="K24" i="28"/>
  <c r="I24" i="28"/>
  <c r="G24" i="28"/>
  <c r="BA24" i="28" s="1"/>
  <c r="BE22" i="28"/>
  <c r="BD22" i="28"/>
  <c r="BC22" i="28"/>
  <c r="BB22" i="28"/>
  <c r="K22" i="28"/>
  <c r="I22" i="28"/>
  <c r="G22" i="28"/>
  <c r="BA22" i="28" s="1"/>
  <c r="BE20" i="28"/>
  <c r="BD20" i="28"/>
  <c r="BC20" i="28"/>
  <c r="BB20" i="28"/>
  <c r="K20" i="28"/>
  <c r="I20" i="28"/>
  <c r="G20" i="28"/>
  <c r="BA20" i="28" s="1"/>
  <c r="BE18" i="28"/>
  <c r="BD18" i="28"/>
  <c r="BD44" i="28" s="1"/>
  <c r="H9" i="27" s="1"/>
  <c r="BC18" i="28"/>
  <c r="BB18" i="28"/>
  <c r="BB44" i="28" s="1"/>
  <c r="F9" i="27" s="1"/>
  <c r="K18" i="28"/>
  <c r="K44" i="28" s="1"/>
  <c r="I18" i="28"/>
  <c r="G18" i="28"/>
  <c r="G44" i="28" s="1"/>
  <c r="B9" i="27"/>
  <c r="A9" i="27"/>
  <c r="BE44" i="28"/>
  <c r="I9" i="27" s="1"/>
  <c r="BC44" i="28"/>
  <c r="G9" i="27" s="1"/>
  <c r="I44" i="28"/>
  <c r="BE14" i="28"/>
  <c r="BD14" i="28"/>
  <c r="BC14" i="28"/>
  <c r="BB14" i="28"/>
  <c r="BA14" i="28"/>
  <c r="K14" i="28"/>
  <c r="I14" i="28"/>
  <c r="G14" i="28"/>
  <c r="BE12" i="28"/>
  <c r="BE16" i="28" s="1"/>
  <c r="I8" i="27" s="1"/>
  <c r="BD12" i="28"/>
  <c r="BC12" i="28"/>
  <c r="BC16" i="28" s="1"/>
  <c r="G8" i="27" s="1"/>
  <c r="BB12" i="28"/>
  <c r="BA12" i="28"/>
  <c r="BA16" i="28" s="1"/>
  <c r="E8" i="27" s="1"/>
  <c r="K12" i="28"/>
  <c r="I12" i="28"/>
  <c r="I16" i="28" s="1"/>
  <c r="G12" i="28"/>
  <c r="B8" i="27"/>
  <c r="A8" i="27"/>
  <c r="BD16" i="28"/>
  <c r="H8" i="27" s="1"/>
  <c r="BB16" i="28"/>
  <c r="F8" i="27" s="1"/>
  <c r="K16" i="28"/>
  <c r="G16" i="28"/>
  <c r="BE8" i="28"/>
  <c r="BD8" i="28"/>
  <c r="BD10" i="28" s="1"/>
  <c r="H7" i="27" s="1"/>
  <c r="BC8" i="28"/>
  <c r="BB8" i="28"/>
  <c r="BB10" i="28" s="1"/>
  <c r="F7" i="27" s="1"/>
  <c r="K8" i="28"/>
  <c r="K10" i="28" s="1"/>
  <c r="I8" i="28"/>
  <c r="G8" i="28"/>
  <c r="BA8" i="28" s="1"/>
  <c r="BA10" i="28" s="1"/>
  <c r="E7" i="27" s="1"/>
  <c r="B7" i="27"/>
  <c r="A7" i="27"/>
  <c r="BE10" i="28"/>
  <c r="I7" i="27" s="1"/>
  <c r="BC10" i="28"/>
  <c r="G7" i="27" s="1"/>
  <c r="I10" i="28"/>
  <c r="E4" i="28"/>
  <c r="F3" i="28"/>
  <c r="G23" i="26"/>
  <c r="F33" i="26"/>
  <c r="C33" i="26"/>
  <c r="C31" i="26"/>
  <c r="G7" i="26"/>
  <c r="H30" i="24"/>
  <c r="I29" i="24"/>
  <c r="G21" i="23"/>
  <c r="D21" i="23"/>
  <c r="I28" i="24"/>
  <c r="D20" i="23"/>
  <c r="I27" i="24"/>
  <c r="G20" i="23" s="1"/>
  <c r="D19" i="23"/>
  <c r="I26" i="24"/>
  <c r="G19" i="23" s="1"/>
  <c r="D18" i="23"/>
  <c r="I25" i="24"/>
  <c r="G18" i="23" s="1"/>
  <c r="G17" i="23"/>
  <c r="D17" i="23"/>
  <c r="I24" i="24"/>
  <c r="G16" i="23"/>
  <c r="D16" i="23"/>
  <c r="I23" i="24"/>
  <c r="D15" i="23"/>
  <c r="I22" i="24"/>
  <c r="G15" i="23" s="1"/>
  <c r="BE290" i="25"/>
  <c r="BD290" i="25"/>
  <c r="BC290" i="25"/>
  <c r="BA290" i="25"/>
  <c r="K290" i="25"/>
  <c r="I290" i="25"/>
  <c r="G290" i="25"/>
  <c r="BB290" i="25" s="1"/>
  <c r="BE289" i="25"/>
  <c r="BD289" i="25"/>
  <c r="BC289" i="25"/>
  <c r="BA289" i="25"/>
  <c r="K289" i="25"/>
  <c r="I289" i="25"/>
  <c r="G289" i="25"/>
  <c r="BB289" i="25" s="1"/>
  <c r="BE288" i="25"/>
  <c r="BD288" i="25"/>
  <c r="BC288" i="25"/>
  <c r="BA288" i="25"/>
  <c r="K288" i="25"/>
  <c r="I288" i="25"/>
  <c r="G288" i="25"/>
  <c r="BB288" i="25" s="1"/>
  <c r="BE287" i="25"/>
  <c r="BD287" i="25"/>
  <c r="BC287" i="25"/>
  <c r="BA287" i="25"/>
  <c r="K287" i="25"/>
  <c r="I287" i="25"/>
  <c r="G287" i="25"/>
  <c r="BB287" i="25" s="1"/>
  <c r="BE286" i="25"/>
  <c r="BD286" i="25"/>
  <c r="BC286" i="25"/>
  <c r="BA286" i="25"/>
  <c r="K286" i="25"/>
  <c r="I286" i="25"/>
  <c r="G286" i="25"/>
  <c r="BB286" i="25" s="1"/>
  <c r="BE285" i="25"/>
  <c r="BD285" i="25"/>
  <c r="BC285" i="25"/>
  <c r="BA285" i="25"/>
  <c r="K285" i="25"/>
  <c r="I285" i="25"/>
  <c r="G285" i="25"/>
  <c r="BB285" i="25" s="1"/>
  <c r="BE284" i="25"/>
  <c r="BD284" i="25"/>
  <c r="BC284" i="25"/>
  <c r="BA284" i="25"/>
  <c r="K284" i="25"/>
  <c r="I284" i="25"/>
  <c r="G284" i="25"/>
  <c r="BB284" i="25" s="1"/>
  <c r="BE283" i="25"/>
  <c r="BD283" i="25"/>
  <c r="BC283" i="25"/>
  <c r="BA283" i="25"/>
  <c r="K283" i="25"/>
  <c r="I283" i="25"/>
  <c r="G283" i="25"/>
  <c r="BB283" i="25" s="1"/>
  <c r="BE282" i="25"/>
  <c r="BE291" i="25" s="1"/>
  <c r="I16" i="24" s="1"/>
  <c r="BD282" i="25"/>
  <c r="BC282" i="25"/>
  <c r="BA282" i="25"/>
  <c r="BA291" i="25" s="1"/>
  <c r="E16" i="24" s="1"/>
  <c r="K282" i="25"/>
  <c r="K291" i="25" s="1"/>
  <c r="I282" i="25"/>
  <c r="G282" i="25"/>
  <c r="BB282" i="25" s="1"/>
  <c r="B16" i="24"/>
  <c r="A16" i="24"/>
  <c r="BC291" i="25"/>
  <c r="G16" i="24" s="1"/>
  <c r="I291" i="25"/>
  <c r="G291" i="25"/>
  <c r="BE279" i="25"/>
  <c r="BD279" i="25"/>
  <c r="BC279" i="25"/>
  <c r="BA279" i="25"/>
  <c r="K279" i="25"/>
  <c r="I279" i="25"/>
  <c r="G279" i="25"/>
  <c r="BB279" i="25" s="1"/>
  <c r="BE278" i="25"/>
  <c r="BD278" i="25"/>
  <c r="BC278" i="25"/>
  <c r="BA278" i="25"/>
  <c r="K278" i="25"/>
  <c r="I278" i="25"/>
  <c r="G278" i="25"/>
  <c r="BB278" i="25" s="1"/>
  <c r="BE277" i="25"/>
  <c r="BD277" i="25"/>
  <c r="BC277" i="25"/>
  <c r="BA277" i="25"/>
  <c r="K277" i="25"/>
  <c r="I277" i="25"/>
  <c r="G277" i="25"/>
  <c r="BB277" i="25" s="1"/>
  <c r="BE276" i="25"/>
  <c r="BD276" i="25"/>
  <c r="BC276" i="25"/>
  <c r="BA276" i="25"/>
  <c r="K276" i="25"/>
  <c r="I276" i="25"/>
  <c r="G276" i="25"/>
  <c r="BB276" i="25" s="1"/>
  <c r="BE275" i="25"/>
  <c r="BD275" i="25"/>
  <c r="BC275" i="25"/>
  <c r="BA275" i="25"/>
  <c r="K275" i="25"/>
  <c r="I275" i="25"/>
  <c r="G275" i="25"/>
  <c r="BB275" i="25" s="1"/>
  <c r="BE274" i="25"/>
  <c r="BD274" i="25"/>
  <c r="BC274" i="25"/>
  <c r="BA274" i="25"/>
  <c r="K274" i="25"/>
  <c r="I274" i="25"/>
  <c r="G274" i="25"/>
  <c r="BB274" i="25" s="1"/>
  <c r="BE273" i="25"/>
  <c r="BD273" i="25"/>
  <c r="BC273" i="25"/>
  <c r="BA273" i="25"/>
  <c r="K273" i="25"/>
  <c r="I273" i="25"/>
  <c r="G273" i="25"/>
  <c r="BB273" i="25" s="1"/>
  <c r="BE271" i="25"/>
  <c r="BD271" i="25"/>
  <c r="BC271" i="25"/>
  <c r="BA271" i="25"/>
  <c r="K271" i="25"/>
  <c r="I271" i="25"/>
  <c r="G271" i="25"/>
  <c r="BB271" i="25" s="1"/>
  <c r="BE269" i="25"/>
  <c r="BD269" i="25"/>
  <c r="BC269" i="25"/>
  <c r="BA269" i="25"/>
  <c r="K269" i="25"/>
  <c r="I269" i="25"/>
  <c r="G269" i="25"/>
  <c r="BB269" i="25" s="1"/>
  <c r="BE266" i="25"/>
  <c r="BD266" i="25"/>
  <c r="BC266" i="25"/>
  <c r="BA266" i="25"/>
  <c r="K266" i="25"/>
  <c r="I266" i="25"/>
  <c r="G266" i="25"/>
  <c r="BB266" i="25" s="1"/>
  <c r="BE264" i="25"/>
  <c r="BD264" i="25"/>
  <c r="BC264" i="25"/>
  <c r="BA264" i="25"/>
  <c r="K264" i="25"/>
  <c r="I264" i="25"/>
  <c r="G264" i="25"/>
  <c r="BB264" i="25" s="1"/>
  <c r="BE262" i="25"/>
  <c r="BD262" i="25"/>
  <c r="BC262" i="25"/>
  <c r="BA262" i="25"/>
  <c r="K262" i="25"/>
  <c r="I262" i="25"/>
  <c r="G262" i="25"/>
  <c r="BB262" i="25" s="1"/>
  <c r="BE259" i="25"/>
  <c r="BD259" i="25"/>
  <c r="BC259" i="25"/>
  <c r="BA259" i="25"/>
  <c r="K259" i="25"/>
  <c r="I259" i="25"/>
  <c r="G259" i="25"/>
  <c r="BB259" i="25" s="1"/>
  <c r="BE256" i="25"/>
  <c r="BD256" i="25"/>
  <c r="BC256" i="25"/>
  <c r="BA256" i="25"/>
  <c r="K256" i="25"/>
  <c r="I256" i="25"/>
  <c r="G256" i="25"/>
  <c r="BB256" i="25" s="1"/>
  <c r="BE253" i="25"/>
  <c r="BD253" i="25"/>
  <c r="BC253" i="25"/>
  <c r="BA253" i="25"/>
  <c r="K253" i="25"/>
  <c r="I253" i="25"/>
  <c r="G253" i="25"/>
  <c r="BB253" i="25" s="1"/>
  <c r="BE251" i="25"/>
  <c r="BD251" i="25"/>
  <c r="BD280" i="25" s="1"/>
  <c r="H15" i="24" s="1"/>
  <c r="BC251" i="25"/>
  <c r="BC280" i="25" s="1"/>
  <c r="G15" i="24" s="1"/>
  <c r="BA251" i="25"/>
  <c r="K251" i="25"/>
  <c r="K280" i="25" s="1"/>
  <c r="I251" i="25"/>
  <c r="G251" i="25"/>
  <c r="BB251" i="25" s="1"/>
  <c r="BB280" i="25" s="1"/>
  <c r="F15" i="24" s="1"/>
  <c r="B15" i="24"/>
  <c r="A15" i="24"/>
  <c r="BE280" i="25"/>
  <c r="I15" i="24" s="1"/>
  <c r="BA280" i="25"/>
  <c r="E15" i="24" s="1"/>
  <c r="G280" i="25"/>
  <c r="BE248" i="25"/>
  <c r="BD248" i="25"/>
  <c r="BC248" i="25"/>
  <c r="BA248" i="25"/>
  <c r="K248" i="25"/>
  <c r="I248" i="25"/>
  <c r="G248" i="25"/>
  <c r="BB248" i="25" s="1"/>
  <c r="BE247" i="25"/>
  <c r="BD247" i="25"/>
  <c r="BC247" i="25"/>
  <c r="BA247" i="25"/>
  <c r="K247" i="25"/>
  <c r="I247" i="25"/>
  <c r="G247" i="25"/>
  <c r="BB247" i="25" s="1"/>
  <c r="BE246" i="25"/>
  <c r="BD246" i="25"/>
  <c r="BC246" i="25"/>
  <c r="BA246" i="25"/>
  <c r="K246" i="25"/>
  <c r="I246" i="25"/>
  <c r="G246" i="25"/>
  <c r="BB246" i="25" s="1"/>
  <c r="BE245" i="25"/>
  <c r="BD245" i="25"/>
  <c r="BC245" i="25"/>
  <c r="BA245" i="25"/>
  <c r="K245" i="25"/>
  <c r="I245" i="25"/>
  <c r="G245" i="25"/>
  <c r="BB245" i="25" s="1"/>
  <c r="BE244" i="25"/>
  <c r="BD244" i="25"/>
  <c r="BC244" i="25"/>
  <c r="BA244" i="25"/>
  <c r="K244" i="25"/>
  <c r="I244" i="25"/>
  <c r="G244" i="25"/>
  <c r="BB244" i="25" s="1"/>
  <c r="BE243" i="25"/>
  <c r="BD243" i="25"/>
  <c r="BC243" i="25"/>
  <c r="BA243" i="25"/>
  <c r="K243" i="25"/>
  <c r="I243" i="25"/>
  <c r="G243" i="25"/>
  <c r="BB243" i="25" s="1"/>
  <c r="BE236" i="25"/>
  <c r="BD236" i="25"/>
  <c r="BC236" i="25"/>
  <c r="BA236" i="25"/>
  <c r="K236" i="25"/>
  <c r="I236" i="25"/>
  <c r="G236" i="25"/>
  <c r="BB236" i="25" s="1"/>
  <c r="BE233" i="25"/>
  <c r="BD233" i="25"/>
  <c r="BC233" i="25"/>
  <c r="BA233" i="25"/>
  <c r="K233" i="25"/>
  <c r="I233" i="25"/>
  <c r="G233" i="25"/>
  <c r="BB233" i="25" s="1"/>
  <c r="BE230" i="25"/>
  <c r="BD230" i="25"/>
  <c r="BC230" i="25"/>
  <c r="BA230" i="25"/>
  <c r="K230" i="25"/>
  <c r="I230" i="25"/>
  <c r="G230" i="25"/>
  <c r="BB230" i="25" s="1"/>
  <c r="BE206" i="25"/>
  <c r="BD206" i="25"/>
  <c r="BC206" i="25"/>
  <c r="BC249" i="25" s="1"/>
  <c r="G14" i="24" s="1"/>
  <c r="BA206" i="25"/>
  <c r="K206" i="25"/>
  <c r="I206" i="25"/>
  <c r="I249" i="25" s="1"/>
  <c r="G206" i="25"/>
  <c r="G249" i="25" s="1"/>
  <c r="B14" i="24"/>
  <c r="A14" i="24"/>
  <c r="BE249" i="25"/>
  <c r="I14" i="24" s="1"/>
  <c r="BD249" i="25"/>
  <c r="H14" i="24" s="1"/>
  <c r="BA249" i="25"/>
  <c r="E14" i="24" s="1"/>
  <c r="K249" i="25"/>
  <c r="BE203" i="25"/>
  <c r="BD203" i="25"/>
  <c r="BC203" i="25"/>
  <c r="BB203" i="25"/>
  <c r="BA203" i="25"/>
  <c r="K203" i="25"/>
  <c r="I203" i="25"/>
  <c r="G203" i="25"/>
  <c r="BE202" i="25"/>
  <c r="BD202" i="25"/>
  <c r="BC202" i="25"/>
  <c r="BA202" i="25"/>
  <c r="K202" i="25"/>
  <c r="I202" i="25"/>
  <c r="G202" i="25"/>
  <c r="BB202" i="25" s="1"/>
  <c r="BE201" i="25"/>
  <c r="BD201" i="25"/>
  <c r="BC201" i="25"/>
  <c r="BB201" i="25"/>
  <c r="BA201" i="25"/>
  <c r="K201" i="25"/>
  <c r="I201" i="25"/>
  <c r="G201" i="25"/>
  <c r="BE200" i="25"/>
  <c r="BD200" i="25"/>
  <c r="BC200" i="25"/>
  <c r="BA200" i="25"/>
  <c r="K200" i="25"/>
  <c r="I200" i="25"/>
  <c r="G200" i="25"/>
  <c r="BB200" i="25" s="1"/>
  <c r="BE199" i="25"/>
  <c r="BD199" i="25"/>
  <c r="BC199" i="25"/>
  <c r="BA199" i="25"/>
  <c r="K199" i="25"/>
  <c r="I199" i="25"/>
  <c r="G199" i="25"/>
  <c r="BB199" i="25" s="1"/>
  <c r="BE198" i="25"/>
  <c r="BD198" i="25"/>
  <c r="BC198" i="25"/>
  <c r="BB198" i="25"/>
  <c r="BA198" i="25"/>
  <c r="K198" i="25"/>
  <c r="I198" i="25"/>
  <c r="G198" i="25"/>
  <c r="BE197" i="25"/>
  <c r="BD197" i="25"/>
  <c r="BC197" i="25"/>
  <c r="BA197" i="25"/>
  <c r="K197" i="25"/>
  <c r="I197" i="25"/>
  <c r="G197" i="25"/>
  <c r="BB197" i="25" s="1"/>
  <c r="BE196" i="25"/>
  <c r="BD196" i="25"/>
  <c r="BC196" i="25"/>
  <c r="BA196" i="25"/>
  <c r="K196" i="25"/>
  <c r="I196" i="25"/>
  <c r="G196" i="25"/>
  <c r="BB196" i="25" s="1"/>
  <c r="BE195" i="25"/>
  <c r="BD195" i="25"/>
  <c r="BC195" i="25"/>
  <c r="BA195" i="25"/>
  <c r="K195" i="25"/>
  <c r="I195" i="25"/>
  <c r="G195" i="25"/>
  <c r="BB195" i="25" s="1"/>
  <c r="BE194" i="25"/>
  <c r="BD194" i="25"/>
  <c r="BC194" i="25"/>
  <c r="BB194" i="25"/>
  <c r="BA194" i="25"/>
  <c r="K194" i="25"/>
  <c r="I194" i="25"/>
  <c r="G194" i="25"/>
  <c r="BE191" i="25"/>
  <c r="BD191" i="25"/>
  <c r="BC191" i="25"/>
  <c r="BA191" i="25"/>
  <c r="K191" i="25"/>
  <c r="I191" i="25"/>
  <c r="G191" i="25"/>
  <c r="BB191" i="25" s="1"/>
  <c r="BE189" i="25"/>
  <c r="BE204" i="25" s="1"/>
  <c r="BD189" i="25"/>
  <c r="BC189" i="25"/>
  <c r="BC204" i="25" s="1"/>
  <c r="G13" i="24" s="1"/>
  <c r="BB189" i="25"/>
  <c r="BA189" i="25"/>
  <c r="BA204" i="25" s="1"/>
  <c r="E13" i="24" s="1"/>
  <c r="K189" i="25"/>
  <c r="I189" i="25"/>
  <c r="I204" i="25" s="1"/>
  <c r="G189" i="25"/>
  <c r="G204" i="25" s="1"/>
  <c r="I13" i="24"/>
  <c r="B13" i="24"/>
  <c r="A13" i="24"/>
  <c r="BD204" i="25"/>
  <c r="H13" i="24" s="1"/>
  <c r="K204" i="25"/>
  <c r="BE186" i="25"/>
  <c r="BD186" i="25"/>
  <c r="BC186" i="25"/>
  <c r="BA186" i="25"/>
  <c r="K186" i="25"/>
  <c r="I186" i="25"/>
  <c r="G186" i="25"/>
  <c r="BB186" i="25" s="1"/>
  <c r="BE185" i="25"/>
  <c r="BD185" i="25"/>
  <c r="BC185" i="25"/>
  <c r="BA185" i="25"/>
  <c r="K185" i="25"/>
  <c r="I185" i="25"/>
  <c r="G185" i="25"/>
  <c r="BB185" i="25" s="1"/>
  <c r="BE184" i="25"/>
  <c r="BD184" i="25"/>
  <c r="BC184" i="25"/>
  <c r="BA184" i="25"/>
  <c r="K184" i="25"/>
  <c r="I184" i="25"/>
  <c r="G184" i="25"/>
  <c r="BB184" i="25" s="1"/>
  <c r="BE183" i="25"/>
  <c r="BD183" i="25"/>
  <c r="BC183" i="25"/>
  <c r="BA183" i="25"/>
  <c r="K183" i="25"/>
  <c r="I183" i="25"/>
  <c r="G183" i="25"/>
  <c r="BB183" i="25" s="1"/>
  <c r="BE182" i="25"/>
  <c r="BD182" i="25"/>
  <c r="BC182" i="25"/>
  <c r="BA182" i="25"/>
  <c r="K182" i="25"/>
  <c r="I182" i="25"/>
  <c r="G182" i="25"/>
  <c r="BB182" i="25" s="1"/>
  <c r="BE181" i="25"/>
  <c r="BD181" i="25"/>
  <c r="BC181" i="25"/>
  <c r="BA181" i="25"/>
  <c r="K181" i="25"/>
  <c r="I181" i="25"/>
  <c r="G181" i="25"/>
  <c r="BB181" i="25" s="1"/>
  <c r="BE180" i="25"/>
  <c r="BD180" i="25"/>
  <c r="BC180" i="25"/>
  <c r="BA180" i="25"/>
  <c r="K180" i="25"/>
  <c r="I180" i="25"/>
  <c r="G180" i="25"/>
  <c r="BB180" i="25" s="1"/>
  <c r="BE179" i="25"/>
  <c r="BD179" i="25"/>
  <c r="BC179" i="25"/>
  <c r="BA179" i="25"/>
  <c r="K179" i="25"/>
  <c r="I179" i="25"/>
  <c r="G179" i="25"/>
  <c r="BB179" i="25" s="1"/>
  <c r="BE177" i="25"/>
  <c r="BD177" i="25"/>
  <c r="BC177" i="25"/>
  <c r="BA177" i="25"/>
  <c r="K177" i="25"/>
  <c r="I177" i="25"/>
  <c r="G177" i="25"/>
  <c r="BB177" i="25" s="1"/>
  <c r="BE174" i="25"/>
  <c r="BD174" i="25"/>
  <c r="BC174" i="25"/>
  <c r="BA174" i="25"/>
  <c r="K174" i="25"/>
  <c r="I174" i="25"/>
  <c r="G174" i="25"/>
  <c r="BB174" i="25" s="1"/>
  <c r="BE172" i="25"/>
  <c r="BD172" i="25"/>
  <c r="BC172" i="25"/>
  <c r="BA172" i="25"/>
  <c r="K172" i="25"/>
  <c r="I172" i="25"/>
  <c r="G172" i="25"/>
  <c r="BB172" i="25" s="1"/>
  <c r="BE165" i="25"/>
  <c r="BD165" i="25"/>
  <c r="BC165" i="25"/>
  <c r="BA165" i="25"/>
  <c r="K165" i="25"/>
  <c r="I165" i="25"/>
  <c r="G165" i="25"/>
  <c r="BB165" i="25" s="1"/>
  <c r="BE160" i="25"/>
  <c r="BD160" i="25"/>
  <c r="BC160" i="25"/>
  <c r="BA160" i="25"/>
  <c r="K160" i="25"/>
  <c r="I160" i="25"/>
  <c r="G160" i="25"/>
  <c r="BB160" i="25" s="1"/>
  <c r="BE154" i="25"/>
  <c r="BD154" i="25"/>
  <c r="BC154" i="25"/>
  <c r="BA154" i="25"/>
  <c r="K154" i="25"/>
  <c r="I154" i="25"/>
  <c r="G154" i="25"/>
  <c r="BB154" i="25" s="1"/>
  <c r="BE152" i="25"/>
  <c r="BD152" i="25"/>
  <c r="BC152" i="25"/>
  <c r="BA152" i="25"/>
  <c r="K152" i="25"/>
  <c r="I152" i="25"/>
  <c r="G152" i="25"/>
  <c r="BB152" i="25" s="1"/>
  <c r="BE150" i="25"/>
  <c r="BD150" i="25"/>
  <c r="BC150" i="25"/>
  <c r="BA150" i="25"/>
  <c r="K150" i="25"/>
  <c r="I150" i="25"/>
  <c r="G150" i="25"/>
  <c r="BB150" i="25" s="1"/>
  <c r="BE148" i="25"/>
  <c r="BD148" i="25"/>
  <c r="BC148" i="25"/>
  <c r="BA148" i="25"/>
  <c r="K148" i="25"/>
  <c r="I148" i="25"/>
  <c r="G148" i="25"/>
  <c r="BB148" i="25" s="1"/>
  <c r="BE146" i="25"/>
  <c r="BD146" i="25"/>
  <c r="BC146" i="25"/>
  <c r="BA146" i="25"/>
  <c r="K146" i="25"/>
  <c r="I146" i="25"/>
  <c r="G146" i="25"/>
  <c r="BB146" i="25" s="1"/>
  <c r="BE142" i="25"/>
  <c r="BD142" i="25"/>
  <c r="BC142" i="25"/>
  <c r="BA142" i="25"/>
  <c r="K142" i="25"/>
  <c r="I142" i="25"/>
  <c r="G142" i="25"/>
  <c r="BB142" i="25" s="1"/>
  <c r="BE126" i="25"/>
  <c r="BD126" i="25"/>
  <c r="BC126" i="25"/>
  <c r="BA126" i="25"/>
  <c r="K126" i="25"/>
  <c r="I126" i="25"/>
  <c r="G126" i="25"/>
  <c r="BB126" i="25" s="1"/>
  <c r="BE123" i="25"/>
  <c r="BD123" i="25"/>
  <c r="BC123" i="25"/>
  <c r="BA123" i="25"/>
  <c r="K123" i="25"/>
  <c r="I123" i="25"/>
  <c r="G123" i="25"/>
  <c r="BB123" i="25" s="1"/>
  <c r="BE121" i="25"/>
  <c r="BE187" i="25" s="1"/>
  <c r="I12" i="24" s="1"/>
  <c r="BD121" i="25"/>
  <c r="BC121" i="25"/>
  <c r="BA121" i="25"/>
  <c r="BA187" i="25" s="1"/>
  <c r="E12" i="24" s="1"/>
  <c r="K121" i="25"/>
  <c r="I121" i="25"/>
  <c r="G121" i="25"/>
  <c r="BB121" i="25" s="1"/>
  <c r="B12" i="24"/>
  <c r="A12" i="24"/>
  <c r="BC187" i="25"/>
  <c r="G12" i="24" s="1"/>
  <c r="I187" i="25"/>
  <c r="G187" i="25"/>
  <c r="BE118" i="25"/>
  <c r="BD118" i="25"/>
  <c r="BC118" i="25"/>
  <c r="BA118" i="25"/>
  <c r="K118" i="25"/>
  <c r="I118" i="25"/>
  <c r="G118" i="25"/>
  <c r="BB118" i="25" s="1"/>
  <c r="BE117" i="25"/>
  <c r="BD117" i="25"/>
  <c r="BC117" i="25"/>
  <c r="BA117" i="25"/>
  <c r="K117" i="25"/>
  <c r="I117" i="25"/>
  <c r="G117" i="25"/>
  <c r="BB117" i="25" s="1"/>
  <c r="BE116" i="25"/>
  <c r="BD116" i="25"/>
  <c r="BC116" i="25"/>
  <c r="BA116" i="25"/>
  <c r="K116" i="25"/>
  <c r="I116" i="25"/>
  <c r="G116" i="25"/>
  <c r="BB116" i="25" s="1"/>
  <c r="BE115" i="25"/>
  <c r="BD115" i="25"/>
  <c r="BC115" i="25"/>
  <c r="BA115" i="25"/>
  <c r="K115" i="25"/>
  <c r="I115" i="25"/>
  <c r="G115" i="25"/>
  <c r="BB115" i="25" s="1"/>
  <c r="BE114" i="25"/>
  <c r="BD114" i="25"/>
  <c r="BC114" i="25"/>
  <c r="BA114" i="25"/>
  <c r="K114" i="25"/>
  <c r="I114" i="25"/>
  <c r="G114" i="25"/>
  <c r="BB114" i="25" s="1"/>
  <c r="BE113" i="25"/>
  <c r="BD113" i="25"/>
  <c r="BC113" i="25"/>
  <c r="BA113" i="25"/>
  <c r="K113" i="25"/>
  <c r="I113" i="25"/>
  <c r="G113" i="25"/>
  <c r="BB113" i="25" s="1"/>
  <c r="BE112" i="25"/>
  <c r="BD112" i="25"/>
  <c r="BC112" i="25"/>
  <c r="BA112" i="25"/>
  <c r="K112" i="25"/>
  <c r="I112" i="25"/>
  <c r="G112" i="25"/>
  <c r="BB112" i="25" s="1"/>
  <c r="BE111" i="25"/>
  <c r="BD111" i="25"/>
  <c r="BC111" i="25"/>
  <c r="BA111" i="25"/>
  <c r="K111" i="25"/>
  <c r="I111" i="25"/>
  <c r="G111" i="25"/>
  <c r="BB111" i="25" s="1"/>
  <c r="BE100" i="25"/>
  <c r="BD100" i="25"/>
  <c r="BC100" i="25"/>
  <c r="BA100" i="25"/>
  <c r="K100" i="25"/>
  <c r="I100" i="25"/>
  <c r="G100" i="25"/>
  <c r="BB100" i="25" s="1"/>
  <c r="BE87" i="25"/>
  <c r="BD87" i="25"/>
  <c r="BC87" i="25"/>
  <c r="BA87" i="25"/>
  <c r="K87" i="25"/>
  <c r="I87" i="25"/>
  <c r="G87" i="25"/>
  <c r="BB87" i="25" s="1"/>
  <c r="BE83" i="25"/>
  <c r="BD83" i="25"/>
  <c r="BC83" i="25"/>
  <c r="BA83" i="25"/>
  <c r="K83" i="25"/>
  <c r="I83" i="25"/>
  <c r="G83" i="25"/>
  <c r="BB83" i="25" s="1"/>
  <c r="BE81" i="25"/>
  <c r="BD81" i="25"/>
  <c r="BC81" i="25"/>
  <c r="BA81" i="25"/>
  <c r="K81" i="25"/>
  <c r="I81" i="25"/>
  <c r="G81" i="25"/>
  <c r="BB81" i="25" s="1"/>
  <c r="BE73" i="25"/>
  <c r="BD73" i="25"/>
  <c r="BC73" i="25"/>
  <c r="BA73" i="25"/>
  <c r="K73" i="25"/>
  <c r="I73" i="25"/>
  <c r="G73" i="25"/>
  <c r="BB73" i="25" s="1"/>
  <c r="BE62" i="25"/>
  <c r="BD62" i="25"/>
  <c r="BC62" i="25"/>
  <c r="BA62" i="25"/>
  <c r="K62" i="25"/>
  <c r="I62" i="25"/>
  <c r="G62" i="25"/>
  <c r="BB62" i="25" s="1"/>
  <c r="BE59" i="25"/>
  <c r="BD59" i="25"/>
  <c r="BC59" i="25"/>
  <c r="BA59" i="25"/>
  <c r="K59" i="25"/>
  <c r="I59" i="25"/>
  <c r="G59" i="25"/>
  <c r="BB59" i="25" s="1"/>
  <c r="BE57" i="25"/>
  <c r="BD57" i="25"/>
  <c r="BC57" i="25"/>
  <c r="BA57" i="25"/>
  <c r="K57" i="25"/>
  <c r="I57" i="25"/>
  <c r="G57" i="25"/>
  <c r="BB57" i="25" s="1"/>
  <c r="BE50" i="25"/>
  <c r="BD50" i="25"/>
  <c r="BD119" i="25" s="1"/>
  <c r="H11" i="24" s="1"/>
  <c r="BC50" i="25"/>
  <c r="BC119" i="25" s="1"/>
  <c r="G11" i="24" s="1"/>
  <c r="BA50" i="25"/>
  <c r="K50" i="25"/>
  <c r="K119" i="25" s="1"/>
  <c r="I50" i="25"/>
  <c r="G50" i="25"/>
  <c r="BB50" i="25" s="1"/>
  <c r="BB119" i="25" s="1"/>
  <c r="F11" i="24" s="1"/>
  <c r="B11" i="24"/>
  <c r="A11" i="24"/>
  <c r="BE119" i="25"/>
  <c r="I11" i="24" s="1"/>
  <c r="BA119" i="25"/>
  <c r="E11" i="24" s="1"/>
  <c r="G119" i="25"/>
  <c r="BE47" i="25"/>
  <c r="BD47" i="25"/>
  <c r="BC47" i="25"/>
  <c r="BC48" i="25" s="1"/>
  <c r="G10" i="24" s="1"/>
  <c r="BB47" i="25"/>
  <c r="BB48" i="25" s="1"/>
  <c r="K47" i="25"/>
  <c r="I47" i="25"/>
  <c r="I48" i="25" s="1"/>
  <c r="G47" i="25"/>
  <c r="F10" i="24"/>
  <c r="B10" i="24"/>
  <c r="A10" i="24"/>
  <c r="BE48" i="25"/>
  <c r="I10" i="24" s="1"/>
  <c r="BD48" i="25"/>
  <c r="H10" i="24" s="1"/>
  <c r="K48" i="25"/>
  <c r="BE42" i="25"/>
  <c r="BD42" i="25"/>
  <c r="BC42" i="25"/>
  <c r="BB42" i="25"/>
  <c r="BA42" i="25"/>
  <c r="K42" i="25"/>
  <c r="I42" i="25"/>
  <c r="G42" i="25"/>
  <c r="BE39" i="25"/>
  <c r="BD39" i="25"/>
  <c r="BC39" i="25"/>
  <c r="BB39" i="25"/>
  <c r="BA39" i="25"/>
  <c r="K39" i="25"/>
  <c r="I39" i="25"/>
  <c r="G39" i="25"/>
  <c r="BE37" i="25"/>
  <c r="BE45" i="25" s="1"/>
  <c r="BD37" i="25"/>
  <c r="BC37" i="25"/>
  <c r="BB37" i="25"/>
  <c r="BB45" i="25" s="1"/>
  <c r="F9" i="24" s="1"/>
  <c r="BA37" i="25"/>
  <c r="BA45" i="25" s="1"/>
  <c r="E9" i="24" s="1"/>
  <c r="K37" i="25"/>
  <c r="I37" i="25"/>
  <c r="G37" i="25"/>
  <c r="G45" i="25" s="1"/>
  <c r="I9" i="24"/>
  <c r="B9" i="24"/>
  <c r="A9" i="24"/>
  <c r="BD45" i="25"/>
  <c r="H9" i="24" s="1"/>
  <c r="BC45" i="25"/>
  <c r="G9" i="24" s="1"/>
  <c r="K45" i="25"/>
  <c r="I45" i="25"/>
  <c r="BE34" i="25"/>
  <c r="BD34" i="25"/>
  <c r="BC34" i="25"/>
  <c r="BB34" i="25"/>
  <c r="BA34" i="25"/>
  <c r="K34" i="25"/>
  <c r="I34" i="25"/>
  <c r="G34" i="25"/>
  <c r="BE33" i="25"/>
  <c r="BD33" i="25"/>
  <c r="BC33" i="25"/>
  <c r="BB33" i="25"/>
  <c r="BA33" i="25"/>
  <c r="K33" i="25"/>
  <c r="I33" i="25"/>
  <c r="G33" i="25"/>
  <c r="BE32" i="25"/>
  <c r="BD32" i="25"/>
  <c r="BC32" i="25"/>
  <c r="BB32" i="25"/>
  <c r="BA32" i="25"/>
  <c r="K32" i="25"/>
  <c r="I32" i="25"/>
  <c r="G32" i="25"/>
  <c r="BE31" i="25"/>
  <c r="BD31" i="25"/>
  <c r="BC31" i="25"/>
  <c r="BB31" i="25"/>
  <c r="BA31" i="25"/>
  <c r="K31" i="25"/>
  <c r="I31" i="25"/>
  <c r="G31" i="25"/>
  <c r="BE30" i="25"/>
  <c r="BD30" i="25"/>
  <c r="BC30" i="25"/>
  <c r="BB30" i="25"/>
  <c r="BA30" i="25"/>
  <c r="K30" i="25"/>
  <c r="I30" i="25"/>
  <c r="G30" i="25"/>
  <c r="BE29" i="25"/>
  <c r="BD29" i="25"/>
  <c r="BC29" i="25"/>
  <c r="BB29" i="25"/>
  <c r="BA29" i="25"/>
  <c r="K29" i="25"/>
  <c r="I29" i="25"/>
  <c r="G29" i="25"/>
  <c r="BE28" i="25"/>
  <c r="BD28" i="25"/>
  <c r="BC28" i="25"/>
  <c r="BB28" i="25"/>
  <c r="BA28" i="25"/>
  <c r="K28" i="25"/>
  <c r="I28" i="25"/>
  <c r="G28" i="25"/>
  <c r="BE25" i="25"/>
  <c r="BD25" i="25"/>
  <c r="BC25" i="25"/>
  <c r="BB25" i="25"/>
  <c r="BA25" i="25"/>
  <c r="K25" i="25"/>
  <c r="I25" i="25"/>
  <c r="G25" i="25"/>
  <c r="BE22" i="25"/>
  <c r="BD22" i="25"/>
  <c r="BC22" i="25"/>
  <c r="BB22" i="25"/>
  <c r="BA22" i="25"/>
  <c r="K22" i="25"/>
  <c r="I22" i="25"/>
  <c r="G22" i="25"/>
  <c r="BE19" i="25"/>
  <c r="BD19" i="25"/>
  <c r="BC19" i="25"/>
  <c r="BB19" i="25"/>
  <c r="BA19" i="25"/>
  <c r="K19" i="25"/>
  <c r="I19" i="25"/>
  <c r="G19" i="25"/>
  <c r="BE16" i="25"/>
  <c r="BD16" i="25"/>
  <c r="BC16" i="25"/>
  <c r="BB16" i="25"/>
  <c r="BA16" i="25"/>
  <c r="K16" i="25"/>
  <c r="I16" i="25"/>
  <c r="G16" i="25"/>
  <c r="BE14" i="25"/>
  <c r="BE35" i="25" s="1"/>
  <c r="I8" i="24" s="1"/>
  <c r="BD14" i="25"/>
  <c r="BC14" i="25"/>
  <c r="BB14" i="25"/>
  <c r="BA14" i="25"/>
  <c r="BA35" i="25" s="1"/>
  <c r="E8" i="24" s="1"/>
  <c r="K14" i="25"/>
  <c r="K35" i="25" s="1"/>
  <c r="I14" i="25"/>
  <c r="G14" i="25"/>
  <c r="B8" i="24"/>
  <c r="A8" i="24"/>
  <c r="BD35" i="25"/>
  <c r="H8" i="24" s="1"/>
  <c r="BC35" i="25"/>
  <c r="G8" i="24" s="1"/>
  <c r="BB35" i="25"/>
  <c r="F8" i="24" s="1"/>
  <c r="I35" i="25"/>
  <c r="G35" i="25"/>
  <c r="BE10" i="25"/>
  <c r="BD10" i="25"/>
  <c r="BC10" i="25"/>
  <c r="BC12" i="25" s="1"/>
  <c r="G7" i="24" s="1"/>
  <c r="BB10" i="25"/>
  <c r="K10" i="25"/>
  <c r="I10" i="25"/>
  <c r="G10" i="25"/>
  <c r="BA10" i="25" s="1"/>
  <c r="BE8" i="25"/>
  <c r="BD8" i="25"/>
  <c r="BD12" i="25" s="1"/>
  <c r="H7" i="24" s="1"/>
  <c r="BC8" i="25"/>
  <c r="BB8" i="25"/>
  <c r="K8" i="25"/>
  <c r="I8" i="25"/>
  <c r="I12" i="25" s="1"/>
  <c r="G8" i="25"/>
  <c r="BA8" i="25" s="1"/>
  <c r="B7" i="24"/>
  <c r="A7" i="24"/>
  <c r="BE12" i="25"/>
  <c r="I7" i="24" s="1"/>
  <c r="BB12" i="25"/>
  <c r="F7" i="24" s="1"/>
  <c r="G12" i="25"/>
  <c r="E4" i="25"/>
  <c r="F3" i="25"/>
  <c r="G23" i="23"/>
  <c r="F33" i="23"/>
  <c r="C33" i="23"/>
  <c r="C31" i="23"/>
  <c r="G7" i="23"/>
  <c r="H35" i="21"/>
  <c r="I34" i="21"/>
  <c r="G21" i="20"/>
  <c r="D21" i="20"/>
  <c r="I33" i="21"/>
  <c r="D20" i="20"/>
  <c r="I32" i="21"/>
  <c r="G20" i="20" s="1"/>
  <c r="D19" i="20"/>
  <c r="I31" i="21"/>
  <c r="G19" i="20" s="1"/>
  <c r="D18" i="20"/>
  <c r="I30" i="21"/>
  <c r="G18" i="20" s="1"/>
  <c r="G17" i="20"/>
  <c r="D17" i="20"/>
  <c r="I29" i="21"/>
  <c r="G16" i="20"/>
  <c r="D16" i="20"/>
  <c r="I28" i="21"/>
  <c r="D15" i="20"/>
  <c r="I27" i="21"/>
  <c r="G15" i="20" s="1"/>
  <c r="BE399" i="22"/>
  <c r="BE401" i="22" s="1"/>
  <c r="I21" i="21" s="1"/>
  <c r="BD399" i="22"/>
  <c r="BC399" i="22"/>
  <c r="BC401" i="22" s="1"/>
  <c r="G21" i="21" s="1"/>
  <c r="BA399" i="22"/>
  <c r="BA401" i="22" s="1"/>
  <c r="E21" i="21" s="1"/>
  <c r="K399" i="22"/>
  <c r="I399" i="22"/>
  <c r="I401" i="22" s="1"/>
  <c r="G399" i="22"/>
  <c r="BB399" i="22" s="1"/>
  <c r="BB401" i="22" s="1"/>
  <c r="F21" i="21" s="1"/>
  <c r="B21" i="21"/>
  <c r="A21" i="21"/>
  <c r="BD401" i="22"/>
  <c r="H21" i="21" s="1"/>
  <c r="K401" i="22"/>
  <c r="G401" i="22"/>
  <c r="BE396" i="22"/>
  <c r="BD396" i="22"/>
  <c r="BC396" i="22"/>
  <c r="BA396" i="22"/>
  <c r="K396" i="22"/>
  <c r="I396" i="22"/>
  <c r="G396" i="22"/>
  <c r="BB396" i="22" s="1"/>
  <c r="BE393" i="22"/>
  <c r="BD393" i="22"/>
  <c r="BC393" i="22"/>
  <c r="BA393" i="22"/>
  <c r="K393" i="22"/>
  <c r="I393" i="22"/>
  <c r="G393" i="22"/>
  <c r="BB393" i="22" s="1"/>
  <c r="BE389" i="22"/>
  <c r="BD389" i="22"/>
  <c r="BC389" i="22"/>
  <c r="BA389" i="22"/>
  <c r="K389" i="22"/>
  <c r="I389" i="22"/>
  <c r="G389" i="22"/>
  <c r="BB389" i="22" s="1"/>
  <c r="BE385" i="22"/>
  <c r="BD385" i="22"/>
  <c r="BD397" i="22" s="1"/>
  <c r="H20" i="21" s="1"/>
  <c r="BC385" i="22"/>
  <c r="BA385" i="22"/>
  <c r="K385" i="22"/>
  <c r="K397" i="22" s="1"/>
  <c r="I385" i="22"/>
  <c r="G385" i="22"/>
  <c r="G397" i="22" s="1"/>
  <c r="B20" i="21"/>
  <c r="A20" i="21"/>
  <c r="BE397" i="22"/>
  <c r="I20" i="21" s="1"/>
  <c r="BC397" i="22"/>
  <c r="G20" i="21" s="1"/>
  <c r="BA397" i="22"/>
  <c r="E20" i="21" s="1"/>
  <c r="I397" i="22"/>
  <c r="BE382" i="22"/>
  <c r="BD382" i="22"/>
  <c r="BC382" i="22"/>
  <c r="BA382" i="22"/>
  <c r="K382" i="22"/>
  <c r="I382" i="22"/>
  <c r="G382" i="22"/>
  <c r="BB382" i="22" s="1"/>
  <c r="BE381" i="22"/>
  <c r="BE383" i="22" s="1"/>
  <c r="I19" i="21" s="1"/>
  <c r="BD381" i="22"/>
  <c r="BC381" i="22"/>
  <c r="BC383" i="22" s="1"/>
  <c r="G19" i="21" s="1"/>
  <c r="BA381" i="22"/>
  <c r="BA383" i="22" s="1"/>
  <c r="E19" i="21" s="1"/>
  <c r="K381" i="22"/>
  <c r="I381" i="22"/>
  <c r="I383" i="22" s="1"/>
  <c r="G381" i="22"/>
  <c r="BB381" i="22" s="1"/>
  <c r="BB383" i="22" s="1"/>
  <c r="F19" i="21" s="1"/>
  <c r="B19" i="21"/>
  <c r="A19" i="21"/>
  <c r="BD383" i="22"/>
  <c r="H19" i="21" s="1"/>
  <c r="K383" i="22"/>
  <c r="G383" i="22"/>
  <c r="BE378" i="22"/>
  <c r="BD378" i="22"/>
  <c r="BC378" i="22"/>
  <c r="BA378" i="22"/>
  <c r="K378" i="22"/>
  <c r="I378" i="22"/>
  <c r="G378" i="22"/>
  <c r="BB378" i="22" s="1"/>
  <c r="BE377" i="22"/>
  <c r="BD377" i="22"/>
  <c r="BC377" i="22"/>
  <c r="BA377" i="22"/>
  <c r="K377" i="22"/>
  <c r="I377" i="22"/>
  <c r="G377" i="22"/>
  <c r="BB377" i="22" s="1"/>
  <c r="BE376" i="22"/>
  <c r="BD376" i="22"/>
  <c r="BC376" i="22"/>
  <c r="BA376" i="22"/>
  <c r="K376" i="22"/>
  <c r="I376" i="22"/>
  <c r="G376" i="22"/>
  <c r="BB376" i="22" s="1"/>
  <c r="BE375" i="22"/>
  <c r="BD375" i="22"/>
  <c r="BC375" i="22"/>
  <c r="BA375" i="22"/>
  <c r="K375" i="22"/>
  <c r="I375" i="22"/>
  <c r="G375" i="22"/>
  <c r="BB375" i="22" s="1"/>
  <c r="BE374" i="22"/>
  <c r="BD374" i="22"/>
  <c r="BC374" i="22"/>
  <c r="BA374" i="22"/>
  <c r="K374" i="22"/>
  <c r="I374" i="22"/>
  <c r="G374" i="22"/>
  <c r="BB374" i="22" s="1"/>
  <c r="BE373" i="22"/>
  <c r="BD373" i="22"/>
  <c r="BC373" i="22"/>
  <c r="BA373" i="22"/>
  <c r="K373" i="22"/>
  <c r="I373" i="22"/>
  <c r="G373" i="22"/>
  <c r="BB373" i="22" s="1"/>
  <c r="BE372" i="22"/>
  <c r="BD372" i="22"/>
  <c r="BC372" i="22"/>
  <c r="BA372" i="22"/>
  <c r="K372" i="22"/>
  <c r="I372" i="22"/>
  <c r="G372" i="22"/>
  <c r="BB372" i="22" s="1"/>
  <c r="BE369" i="22"/>
  <c r="BD369" i="22"/>
  <c r="BC369" i="22"/>
  <c r="BA369" i="22"/>
  <c r="K369" i="22"/>
  <c r="I369" i="22"/>
  <c r="G369" i="22"/>
  <c r="BB369" i="22" s="1"/>
  <c r="BE366" i="22"/>
  <c r="BD366" i="22"/>
  <c r="BC366" i="22"/>
  <c r="BA366" i="22"/>
  <c r="K366" i="22"/>
  <c r="I366" i="22"/>
  <c r="G366" i="22"/>
  <c r="BB366" i="22" s="1"/>
  <c r="BE360" i="22"/>
  <c r="BD360" i="22"/>
  <c r="BC360" i="22"/>
  <c r="BA360" i="22"/>
  <c r="K360" i="22"/>
  <c r="I360" i="22"/>
  <c r="G360" i="22"/>
  <c r="BB360" i="22" s="1"/>
  <c r="BE354" i="22"/>
  <c r="BD354" i="22"/>
  <c r="BC354" i="22"/>
  <c r="BA354" i="22"/>
  <c r="K354" i="22"/>
  <c r="I354" i="22"/>
  <c r="G354" i="22"/>
  <c r="BB354" i="22" s="1"/>
  <c r="BE351" i="22"/>
  <c r="BD351" i="22"/>
  <c r="BC351" i="22"/>
  <c r="BA351" i="22"/>
  <c r="K351" i="22"/>
  <c r="I351" i="22"/>
  <c r="G351" i="22"/>
  <c r="BB351" i="22" s="1"/>
  <c r="BE348" i="22"/>
  <c r="BD348" i="22"/>
  <c r="BD379" i="22" s="1"/>
  <c r="H18" i="21" s="1"/>
  <c r="BC348" i="22"/>
  <c r="BA348" i="22"/>
  <c r="K348" i="22"/>
  <c r="K379" i="22" s="1"/>
  <c r="I348" i="22"/>
  <c r="G348" i="22"/>
  <c r="G379" i="22" s="1"/>
  <c r="B18" i="21"/>
  <c r="A18" i="21"/>
  <c r="BE379" i="22"/>
  <c r="I18" i="21" s="1"/>
  <c r="BC379" i="22"/>
  <c r="G18" i="21" s="1"/>
  <c r="BA379" i="22"/>
  <c r="E18" i="21" s="1"/>
  <c r="I379" i="22"/>
  <c r="BE345" i="22"/>
  <c r="BD345" i="22"/>
  <c r="BC345" i="22"/>
  <c r="BA345" i="22"/>
  <c r="K345" i="22"/>
  <c r="I345" i="22"/>
  <c r="G345" i="22"/>
  <c r="BB345" i="22" s="1"/>
  <c r="BE338" i="22"/>
  <c r="BD338" i="22"/>
  <c r="BC338" i="22"/>
  <c r="BC346" i="22" s="1"/>
  <c r="BA338" i="22"/>
  <c r="K338" i="22"/>
  <c r="I338" i="22"/>
  <c r="I346" i="22" s="1"/>
  <c r="G338" i="22"/>
  <c r="BB338" i="22" s="1"/>
  <c r="G17" i="21"/>
  <c r="B17" i="21"/>
  <c r="A17" i="21"/>
  <c r="BD346" i="22"/>
  <c r="H17" i="21" s="1"/>
  <c r="BB346" i="22"/>
  <c r="F17" i="21" s="1"/>
  <c r="K346" i="22"/>
  <c r="G346" i="22"/>
  <c r="BE335" i="22"/>
  <c r="BD335" i="22"/>
  <c r="BD336" i="22" s="1"/>
  <c r="H16" i="21" s="1"/>
  <c r="BC335" i="22"/>
  <c r="BB335" i="22"/>
  <c r="BB336" i="22" s="1"/>
  <c r="K335" i="22"/>
  <c r="K336" i="22" s="1"/>
  <c r="I335" i="22"/>
  <c r="G335" i="22"/>
  <c r="F16" i="21"/>
  <c r="B16" i="21"/>
  <c r="A16" i="21"/>
  <c r="BE336" i="22"/>
  <c r="I16" i="21" s="1"/>
  <c r="BC336" i="22"/>
  <c r="G16" i="21" s="1"/>
  <c r="I336" i="22"/>
  <c r="BE332" i="22"/>
  <c r="BD332" i="22"/>
  <c r="BC332" i="22"/>
  <c r="BB332" i="22"/>
  <c r="BA332" i="22"/>
  <c r="K332" i="22"/>
  <c r="I332" i="22"/>
  <c r="G332" i="22"/>
  <c r="BE331" i="22"/>
  <c r="BE333" i="22" s="1"/>
  <c r="BD331" i="22"/>
  <c r="BC331" i="22"/>
  <c r="BC333" i="22" s="1"/>
  <c r="G15" i="21" s="1"/>
  <c r="BB331" i="22"/>
  <c r="BA331" i="22"/>
  <c r="BA333" i="22" s="1"/>
  <c r="K331" i="22"/>
  <c r="I331" i="22"/>
  <c r="I333" i="22" s="1"/>
  <c r="G331" i="22"/>
  <c r="I15" i="21"/>
  <c r="E15" i="21"/>
  <c r="B15" i="21"/>
  <c r="A15" i="21"/>
  <c r="BD333" i="22"/>
  <c r="H15" i="21" s="1"/>
  <c r="BB333" i="22"/>
  <c r="F15" i="21" s="1"/>
  <c r="K333" i="22"/>
  <c r="G333" i="22"/>
  <c r="BE327" i="22"/>
  <c r="BD327" i="22"/>
  <c r="BC327" i="22"/>
  <c r="BB327" i="22"/>
  <c r="K327" i="22"/>
  <c r="I327" i="22"/>
  <c r="G327" i="22"/>
  <c r="BA327" i="22" s="1"/>
  <c r="BE325" i="22"/>
  <c r="BD325" i="22"/>
  <c r="BC325" i="22"/>
  <c r="BB325" i="22"/>
  <c r="K325" i="22"/>
  <c r="I325" i="22"/>
  <c r="G325" i="22"/>
  <c r="BA325" i="22" s="1"/>
  <c r="BE323" i="22"/>
  <c r="BD323" i="22"/>
  <c r="BC323" i="22"/>
  <c r="BB323" i="22"/>
  <c r="K323" i="22"/>
  <c r="I323" i="22"/>
  <c r="G323" i="22"/>
  <c r="BA323" i="22" s="1"/>
  <c r="BE321" i="22"/>
  <c r="BD321" i="22"/>
  <c r="BC321" i="22"/>
  <c r="BB321" i="22"/>
  <c r="K321" i="22"/>
  <c r="I321" i="22"/>
  <c r="G321" i="22"/>
  <c r="BA321" i="22" s="1"/>
  <c r="BE319" i="22"/>
  <c r="BD319" i="22"/>
  <c r="BC319" i="22"/>
  <c r="BB319" i="22"/>
  <c r="K319" i="22"/>
  <c r="I319" i="22"/>
  <c r="G319" i="22"/>
  <c r="BA319" i="22" s="1"/>
  <c r="BE317" i="22"/>
  <c r="BD317" i="22"/>
  <c r="BC317" i="22"/>
  <c r="BB317" i="22"/>
  <c r="K317" i="22"/>
  <c r="I317" i="22"/>
  <c r="G317" i="22"/>
  <c r="BA317" i="22" s="1"/>
  <c r="BE308" i="22"/>
  <c r="BD308" i="22"/>
  <c r="BC308" i="22"/>
  <c r="BB308" i="22"/>
  <c r="BB329" i="22" s="1"/>
  <c r="F14" i="21" s="1"/>
  <c r="K308" i="22"/>
  <c r="I308" i="22"/>
  <c r="G308" i="22"/>
  <c r="B14" i="21"/>
  <c r="A14" i="21"/>
  <c r="BE329" i="22"/>
  <c r="I14" i="21" s="1"/>
  <c r="BC329" i="22"/>
  <c r="G14" i="21" s="1"/>
  <c r="I329" i="22"/>
  <c r="BE305" i="22"/>
  <c r="BD305" i="22"/>
  <c r="BC305" i="22"/>
  <c r="BB305" i="22"/>
  <c r="BA305" i="22"/>
  <c r="K305" i="22"/>
  <c r="I305" i="22"/>
  <c r="G305" i="22"/>
  <c r="BE304" i="22"/>
  <c r="BD304" i="22"/>
  <c r="BC304" i="22"/>
  <c r="BB304" i="22"/>
  <c r="BA304" i="22"/>
  <c r="K304" i="22"/>
  <c r="I304" i="22"/>
  <c r="G304" i="22"/>
  <c r="BE303" i="22"/>
  <c r="BD303" i="22"/>
  <c r="BC303" i="22"/>
  <c r="BB303" i="22"/>
  <c r="BA303" i="22"/>
  <c r="K303" i="22"/>
  <c r="I303" i="22"/>
  <c r="G303" i="22"/>
  <c r="BE302" i="22"/>
  <c r="BD302" i="22"/>
  <c r="BC302" i="22"/>
  <c r="BB302" i="22"/>
  <c r="BA302" i="22"/>
  <c r="K302" i="22"/>
  <c r="I302" i="22"/>
  <c r="G302" i="22"/>
  <c r="BE301" i="22"/>
  <c r="BD301" i="22"/>
  <c r="BC301" i="22"/>
  <c r="BB301" i="22"/>
  <c r="BA301" i="22"/>
  <c r="K301" i="22"/>
  <c r="I301" i="22"/>
  <c r="G301" i="22"/>
  <c r="BE300" i="22"/>
  <c r="BD300" i="22"/>
  <c r="BC300" i="22"/>
  <c r="BB300" i="22"/>
  <c r="BA300" i="22"/>
  <c r="K300" i="22"/>
  <c r="I300" i="22"/>
  <c r="G300" i="22"/>
  <c r="BE299" i="22"/>
  <c r="BD299" i="22"/>
  <c r="BC299" i="22"/>
  <c r="BB299" i="22"/>
  <c r="BA299" i="22"/>
  <c r="K299" i="22"/>
  <c r="I299" i="22"/>
  <c r="G299" i="22"/>
  <c r="BE298" i="22"/>
  <c r="BD298" i="22"/>
  <c r="BC298" i="22"/>
  <c r="BB298" i="22"/>
  <c r="BA298" i="22"/>
  <c r="K298" i="22"/>
  <c r="I298" i="22"/>
  <c r="G298" i="22"/>
  <c r="BE293" i="22"/>
  <c r="BD293" i="22"/>
  <c r="BC293" i="22"/>
  <c r="BB293" i="22"/>
  <c r="BA293" i="22"/>
  <c r="K293" i="22"/>
  <c r="I293" i="22"/>
  <c r="G293" i="22"/>
  <c r="BE289" i="22"/>
  <c r="BD289" i="22"/>
  <c r="BC289" i="22"/>
  <c r="BB289" i="22"/>
  <c r="BA289" i="22"/>
  <c r="K289" i="22"/>
  <c r="I289" i="22"/>
  <c r="G289" i="22"/>
  <c r="BE287" i="22"/>
  <c r="BD287" i="22"/>
  <c r="BC287" i="22"/>
  <c r="BB287" i="22"/>
  <c r="BA287" i="22"/>
  <c r="K287" i="22"/>
  <c r="I287" i="22"/>
  <c r="G287" i="22"/>
  <c r="BE286" i="22"/>
  <c r="BE306" i="22" s="1"/>
  <c r="BD286" i="22"/>
  <c r="BC286" i="22"/>
  <c r="BC306" i="22" s="1"/>
  <c r="G13" i="21" s="1"/>
  <c r="BB286" i="22"/>
  <c r="BA286" i="22"/>
  <c r="BA306" i="22" s="1"/>
  <c r="E13" i="21" s="1"/>
  <c r="K286" i="22"/>
  <c r="I286" i="22"/>
  <c r="I306" i="22" s="1"/>
  <c r="G286" i="22"/>
  <c r="I13" i="21"/>
  <c r="B13" i="21"/>
  <c r="A13" i="21"/>
  <c r="BD306" i="22"/>
  <c r="H13" i="21" s="1"/>
  <c r="BB306" i="22"/>
  <c r="F13" i="21" s="1"/>
  <c r="K306" i="22"/>
  <c r="G306" i="22"/>
  <c r="BE278" i="22"/>
  <c r="BD278" i="22"/>
  <c r="BD284" i="22" s="1"/>
  <c r="BC278" i="22"/>
  <c r="BB278" i="22"/>
  <c r="BB284" i="22" s="1"/>
  <c r="F12" i="21" s="1"/>
  <c r="K278" i="22"/>
  <c r="K284" i="22" s="1"/>
  <c r="I278" i="22"/>
  <c r="G278" i="22"/>
  <c r="H12" i="21"/>
  <c r="B12" i="21"/>
  <c r="A12" i="21"/>
  <c r="BE284" i="22"/>
  <c r="I12" i="21" s="1"/>
  <c r="BC284" i="22"/>
  <c r="G12" i="21" s="1"/>
  <c r="I284" i="22"/>
  <c r="BE257" i="22"/>
  <c r="BD257" i="22"/>
  <c r="BC257" i="22"/>
  <c r="BB257" i="22"/>
  <c r="BA257" i="22"/>
  <c r="K257" i="22"/>
  <c r="I257" i="22"/>
  <c r="G257" i="22"/>
  <c r="BE253" i="22"/>
  <c r="BD253" i="22"/>
  <c r="BC253" i="22"/>
  <c r="BB253" i="22"/>
  <c r="BA253" i="22"/>
  <c r="K253" i="22"/>
  <c r="I253" i="22"/>
  <c r="G253" i="22"/>
  <c r="BE247" i="22"/>
  <c r="BD247" i="22"/>
  <c r="BC247" i="22"/>
  <c r="BB247" i="22"/>
  <c r="BA247" i="22"/>
  <c r="K247" i="22"/>
  <c r="I247" i="22"/>
  <c r="G247" i="22"/>
  <c r="BE244" i="22"/>
  <c r="BD244" i="22"/>
  <c r="BC244" i="22"/>
  <c r="BB244" i="22"/>
  <c r="BA244" i="22"/>
  <c r="K244" i="22"/>
  <c r="I244" i="22"/>
  <c r="G244" i="22"/>
  <c r="BE230" i="22"/>
  <c r="BD230" i="22"/>
  <c r="BC230" i="22"/>
  <c r="BB230" i="22"/>
  <c r="BA230" i="22"/>
  <c r="K230" i="22"/>
  <c r="I230" i="22"/>
  <c r="G230" i="22"/>
  <c r="BE218" i="22"/>
  <c r="BD218" i="22"/>
  <c r="BC218" i="22"/>
  <c r="BB218" i="22"/>
  <c r="BA218" i="22"/>
  <c r="K218" i="22"/>
  <c r="I218" i="22"/>
  <c r="G218" i="22"/>
  <c r="BE209" i="22"/>
  <c r="BD209" i="22"/>
  <c r="BC209" i="22"/>
  <c r="BB209" i="22"/>
  <c r="BA209" i="22"/>
  <c r="K209" i="22"/>
  <c r="I209" i="22"/>
  <c r="G209" i="22"/>
  <c r="BE206" i="22"/>
  <c r="BD206" i="22"/>
  <c r="BC206" i="22"/>
  <c r="BB206" i="22"/>
  <c r="BA206" i="22"/>
  <c r="K206" i="22"/>
  <c r="I206" i="22"/>
  <c r="G206" i="22"/>
  <c r="BE186" i="22"/>
  <c r="BD186" i="22"/>
  <c r="BC186" i="22"/>
  <c r="BB186" i="22"/>
  <c r="BA186" i="22"/>
  <c r="K186" i="22"/>
  <c r="I186" i="22"/>
  <c r="G186" i="22"/>
  <c r="BE177" i="22"/>
  <c r="BD177" i="22"/>
  <c r="BC177" i="22"/>
  <c r="BB177" i="22"/>
  <c r="BA177" i="22"/>
  <c r="K177" i="22"/>
  <c r="I177" i="22"/>
  <c r="G177" i="22"/>
  <c r="BE152" i="22"/>
  <c r="BD152" i="22"/>
  <c r="BC152" i="22"/>
  <c r="BB152" i="22"/>
  <c r="BA152" i="22"/>
  <c r="K152" i="22"/>
  <c r="I152" i="22"/>
  <c r="G152" i="22"/>
  <c r="BE144" i="22"/>
  <c r="BD144" i="22"/>
  <c r="BC144" i="22"/>
  <c r="BB144" i="22"/>
  <c r="BA144" i="22"/>
  <c r="K144" i="22"/>
  <c r="I144" i="22"/>
  <c r="G144" i="22"/>
  <c r="BE139" i="22"/>
  <c r="BD139" i="22"/>
  <c r="BC139" i="22"/>
  <c r="BB139" i="22"/>
  <c r="BA139" i="22"/>
  <c r="K139" i="22"/>
  <c r="I139" i="22"/>
  <c r="G139" i="22"/>
  <c r="BE134" i="22"/>
  <c r="BD134" i="22"/>
  <c r="BC134" i="22"/>
  <c r="BB134" i="22"/>
  <c r="BA134" i="22"/>
  <c r="K134" i="22"/>
  <c r="I134" i="22"/>
  <c r="G134" i="22"/>
  <c r="BE129" i="22"/>
  <c r="BD129" i="22"/>
  <c r="BC129" i="22"/>
  <c r="BB129" i="22"/>
  <c r="BA129" i="22"/>
  <c r="K129" i="22"/>
  <c r="I129" i="22"/>
  <c r="G129" i="22"/>
  <c r="BE123" i="22"/>
  <c r="BD123" i="22"/>
  <c r="BC123" i="22"/>
  <c r="BB123" i="22"/>
  <c r="BA123" i="22"/>
  <c r="K123" i="22"/>
  <c r="I123" i="22"/>
  <c r="G123" i="22"/>
  <c r="BE119" i="22"/>
  <c r="BD119" i="22"/>
  <c r="BC119" i="22"/>
  <c r="BB119" i="22"/>
  <c r="BA119" i="22"/>
  <c r="K119" i="22"/>
  <c r="I119" i="22"/>
  <c r="G119" i="22"/>
  <c r="BE113" i="22"/>
  <c r="BD113" i="22"/>
  <c r="BC113" i="22"/>
  <c r="BB113" i="22"/>
  <c r="BA113" i="22"/>
  <c r="K113" i="22"/>
  <c r="I113" i="22"/>
  <c r="G113" i="22"/>
  <c r="BE106" i="22"/>
  <c r="BD106" i="22"/>
  <c r="BC106" i="22"/>
  <c r="BB106" i="22"/>
  <c r="BA106" i="22"/>
  <c r="K106" i="22"/>
  <c r="I106" i="22"/>
  <c r="G106" i="22"/>
  <c r="BE104" i="22"/>
  <c r="BD104" i="22"/>
  <c r="BC104" i="22"/>
  <c r="BB104" i="22"/>
  <c r="BA104" i="22"/>
  <c r="K104" i="22"/>
  <c r="I104" i="22"/>
  <c r="G104" i="22"/>
  <c r="BE100" i="22"/>
  <c r="BD100" i="22"/>
  <c r="BC100" i="22"/>
  <c r="BB100" i="22"/>
  <c r="BA100" i="22"/>
  <c r="K100" i="22"/>
  <c r="I100" i="22"/>
  <c r="G100" i="22"/>
  <c r="BE84" i="22"/>
  <c r="BE276" i="22" s="1"/>
  <c r="BD84" i="22"/>
  <c r="BC84" i="22"/>
  <c r="BC276" i="22" s="1"/>
  <c r="G11" i="21" s="1"/>
  <c r="BB84" i="22"/>
  <c r="BA84" i="22"/>
  <c r="BA276" i="22" s="1"/>
  <c r="E11" i="21" s="1"/>
  <c r="K84" i="22"/>
  <c r="I84" i="22"/>
  <c r="I276" i="22" s="1"/>
  <c r="G84" i="22"/>
  <c r="I11" i="21"/>
  <c r="B11" i="21"/>
  <c r="A11" i="21"/>
  <c r="BD276" i="22"/>
  <c r="H11" i="21" s="1"/>
  <c r="BB276" i="22"/>
  <c r="F11" i="21" s="1"/>
  <c r="K276" i="22"/>
  <c r="G276" i="22"/>
  <c r="BE80" i="22"/>
  <c r="BD80" i="22"/>
  <c r="BD82" i="22" s="1"/>
  <c r="BC80" i="22"/>
  <c r="BB80" i="22"/>
  <c r="BB82" i="22" s="1"/>
  <c r="F10" i="21" s="1"/>
  <c r="K80" i="22"/>
  <c r="K82" i="22" s="1"/>
  <c r="I80" i="22"/>
  <c r="G80" i="22"/>
  <c r="H10" i="21"/>
  <c r="B10" i="21"/>
  <c r="A10" i="21"/>
  <c r="BE82" i="22"/>
  <c r="I10" i="21" s="1"/>
  <c r="BC82" i="22"/>
  <c r="G10" i="21" s="1"/>
  <c r="I82" i="22"/>
  <c r="BE73" i="22"/>
  <c r="BD73" i="22"/>
  <c r="BC73" i="22"/>
  <c r="BB73" i="22"/>
  <c r="BA73" i="22"/>
  <c r="K73" i="22"/>
  <c r="I73" i="22"/>
  <c r="G73" i="22"/>
  <c r="BE68" i="22"/>
  <c r="BE78" i="22" s="1"/>
  <c r="BD68" i="22"/>
  <c r="BC68" i="22"/>
  <c r="BC78" i="22" s="1"/>
  <c r="G9" i="21" s="1"/>
  <c r="BB68" i="22"/>
  <c r="BA68" i="22"/>
  <c r="BA78" i="22" s="1"/>
  <c r="E9" i="21" s="1"/>
  <c r="K68" i="22"/>
  <c r="I68" i="22"/>
  <c r="I78" i="22" s="1"/>
  <c r="G68" i="22"/>
  <c r="I9" i="21"/>
  <c r="B9" i="21"/>
  <c r="A9" i="21"/>
  <c r="BD78" i="22"/>
  <c r="H9" i="21" s="1"/>
  <c r="BB78" i="22"/>
  <c r="F9" i="21" s="1"/>
  <c r="K78" i="22"/>
  <c r="G78" i="22"/>
  <c r="BE56" i="22"/>
  <c r="BD56" i="22"/>
  <c r="BC56" i="22"/>
  <c r="BB56" i="22"/>
  <c r="K56" i="22"/>
  <c r="I56" i="22"/>
  <c r="G56" i="22"/>
  <c r="BA56" i="22" s="1"/>
  <c r="BE45" i="22"/>
  <c r="BD45" i="22"/>
  <c r="BC45" i="22"/>
  <c r="BB45" i="22"/>
  <c r="K45" i="22"/>
  <c r="K66" i="22" s="1"/>
  <c r="I45" i="22"/>
  <c r="G45" i="22"/>
  <c r="B8" i="21"/>
  <c r="A8" i="21"/>
  <c r="BE66" i="22"/>
  <c r="I8" i="21" s="1"/>
  <c r="BC66" i="22"/>
  <c r="G8" i="21" s="1"/>
  <c r="I66" i="22"/>
  <c r="BE40" i="22"/>
  <c r="BD40" i="22"/>
  <c r="BC40" i="22"/>
  <c r="BB40" i="22"/>
  <c r="BA40" i="22"/>
  <c r="K40" i="22"/>
  <c r="I40" i="22"/>
  <c r="G40" i="22"/>
  <c r="BE38" i="22"/>
  <c r="BD38" i="22"/>
  <c r="BC38" i="22"/>
  <c r="BB38" i="22"/>
  <c r="BA38" i="22"/>
  <c r="K38" i="22"/>
  <c r="I38" i="22"/>
  <c r="G38" i="22"/>
  <c r="BE35" i="22"/>
  <c r="BD35" i="22"/>
  <c r="BC35" i="22"/>
  <c r="BB35" i="22"/>
  <c r="BA35" i="22"/>
  <c r="K35" i="22"/>
  <c r="I35" i="22"/>
  <c r="G35" i="22"/>
  <c r="BE20" i="22"/>
  <c r="BD20" i="22"/>
  <c r="BC20" i="22"/>
  <c r="BB20" i="22"/>
  <c r="BA20" i="22"/>
  <c r="K20" i="22"/>
  <c r="I20" i="22"/>
  <c r="G20" i="22"/>
  <c r="BE17" i="22"/>
  <c r="BD17" i="22"/>
  <c r="BC17" i="22"/>
  <c r="BB17" i="22"/>
  <c r="BA17" i="22"/>
  <c r="K17" i="22"/>
  <c r="I17" i="22"/>
  <c r="G17" i="22"/>
  <c r="BE8" i="22"/>
  <c r="BE43" i="22" s="1"/>
  <c r="BD8" i="22"/>
  <c r="BC8" i="22"/>
  <c r="BC43" i="22" s="1"/>
  <c r="BB8" i="22"/>
  <c r="BA8" i="22"/>
  <c r="BA43" i="22" s="1"/>
  <c r="E7" i="21" s="1"/>
  <c r="K8" i="22"/>
  <c r="I8" i="22"/>
  <c r="I43" i="22" s="1"/>
  <c r="G8" i="22"/>
  <c r="I7" i="21"/>
  <c r="G7" i="21"/>
  <c r="B7" i="21"/>
  <c r="A7" i="21"/>
  <c r="BD43" i="22"/>
  <c r="H7" i="21" s="1"/>
  <c r="BB43" i="22"/>
  <c r="F7" i="21" s="1"/>
  <c r="K43" i="22"/>
  <c r="G43" i="22"/>
  <c r="E4" i="22"/>
  <c r="F3" i="22"/>
  <c r="G23" i="20"/>
  <c r="C33" i="20"/>
  <c r="F33" i="20" s="1"/>
  <c r="C31" i="20"/>
  <c r="G7" i="20"/>
  <c r="H26" i="18"/>
  <c r="I25" i="18"/>
  <c r="G21" i="17"/>
  <c r="D21" i="17"/>
  <c r="I24" i="18"/>
  <c r="D20" i="17"/>
  <c r="I23" i="18"/>
  <c r="G20" i="17" s="1"/>
  <c r="D19" i="17"/>
  <c r="I22" i="18"/>
  <c r="G19" i="17" s="1"/>
  <c r="D18" i="17"/>
  <c r="I21" i="18"/>
  <c r="G18" i="17" s="1"/>
  <c r="G17" i="17"/>
  <c r="D17" i="17"/>
  <c r="I20" i="18"/>
  <c r="G16" i="17"/>
  <c r="D16" i="17"/>
  <c r="I19" i="18"/>
  <c r="D15" i="17"/>
  <c r="I18" i="18"/>
  <c r="G15" i="17" s="1"/>
  <c r="BE63" i="19"/>
  <c r="BE81" i="19" s="1"/>
  <c r="I12" i="18" s="1"/>
  <c r="BD63" i="19"/>
  <c r="BD81" i="19" s="1"/>
  <c r="H12" i="18" s="1"/>
  <c r="BC63" i="19"/>
  <c r="BA63" i="19"/>
  <c r="BA81" i="19" s="1"/>
  <c r="E12" i="18" s="1"/>
  <c r="K63" i="19"/>
  <c r="K81" i="19" s="1"/>
  <c r="I63" i="19"/>
  <c r="G63" i="19"/>
  <c r="BB63" i="19" s="1"/>
  <c r="BB81" i="19" s="1"/>
  <c r="F12" i="18" s="1"/>
  <c r="B12" i="18"/>
  <c r="A12" i="18"/>
  <c r="BC81" i="19"/>
  <c r="G12" i="18" s="1"/>
  <c r="I81" i="19"/>
  <c r="G81" i="19"/>
  <c r="BE60" i="19"/>
  <c r="BD60" i="19"/>
  <c r="BD61" i="19" s="1"/>
  <c r="H11" i="18" s="1"/>
  <c r="BC60" i="19"/>
  <c r="BC61" i="19" s="1"/>
  <c r="G11" i="18" s="1"/>
  <c r="BB60" i="19"/>
  <c r="K60" i="19"/>
  <c r="K61" i="19" s="1"/>
  <c r="I60" i="19"/>
  <c r="I61" i="19" s="1"/>
  <c r="G60" i="19"/>
  <c r="BA60" i="19" s="1"/>
  <c r="BA61" i="19" s="1"/>
  <c r="E11" i="18" s="1"/>
  <c r="B11" i="18"/>
  <c r="A11" i="18"/>
  <c r="BE61" i="19"/>
  <c r="I11" i="18" s="1"/>
  <c r="BB61" i="19"/>
  <c r="F11" i="18" s="1"/>
  <c r="G61" i="19"/>
  <c r="BE52" i="19"/>
  <c r="BD52" i="19"/>
  <c r="BC52" i="19"/>
  <c r="BC58" i="19" s="1"/>
  <c r="G10" i="18" s="1"/>
  <c r="BB52" i="19"/>
  <c r="BB58" i="19" s="1"/>
  <c r="F10" i="18" s="1"/>
  <c r="K52" i="19"/>
  <c r="I52" i="19"/>
  <c r="I58" i="19" s="1"/>
  <c r="G52" i="19"/>
  <c r="G58" i="19" s="1"/>
  <c r="B10" i="18"/>
  <c r="A10" i="18"/>
  <c r="BE58" i="19"/>
  <c r="I10" i="18" s="1"/>
  <c r="BD58" i="19"/>
  <c r="H10" i="18" s="1"/>
  <c r="K58" i="19"/>
  <c r="BE49" i="19"/>
  <c r="BD49" i="19"/>
  <c r="BC49" i="19"/>
  <c r="BB49" i="19"/>
  <c r="BA49" i="19"/>
  <c r="K49" i="19"/>
  <c r="I49" i="19"/>
  <c r="G49" i="19"/>
  <c r="BE48" i="19"/>
  <c r="BD48" i="19"/>
  <c r="BC48" i="19"/>
  <c r="BB48" i="19"/>
  <c r="BA48" i="19"/>
  <c r="K48" i="19"/>
  <c r="I48" i="19"/>
  <c r="G48" i="19"/>
  <c r="BE47" i="19"/>
  <c r="BD47" i="19"/>
  <c r="BC47" i="19"/>
  <c r="BB47" i="19"/>
  <c r="BA47" i="19"/>
  <c r="K47" i="19"/>
  <c r="I47" i="19"/>
  <c r="G47" i="19"/>
  <c r="BE46" i="19"/>
  <c r="BD46" i="19"/>
  <c r="BC46" i="19"/>
  <c r="BB46" i="19"/>
  <c r="BA46" i="19"/>
  <c r="K46" i="19"/>
  <c r="I46" i="19"/>
  <c r="G46" i="19"/>
  <c r="BE45" i="19"/>
  <c r="BD45" i="19"/>
  <c r="BC45" i="19"/>
  <c r="BB45" i="19"/>
  <c r="BA45" i="19"/>
  <c r="K45" i="19"/>
  <c r="I45" i="19"/>
  <c r="G45" i="19"/>
  <c r="BE40" i="19"/>
  <c r="BD40" i="19"/>
  <c r="BC40" i="19"/>
  <c r="BB40" i="19"/>
  <c r="BA40" i="19"/>
  <c r="K40" i="19"/>
  <c r="I40" i="19"/>
  <c r="G40" i="19"/>
  <c r="BE34" i="19"/>
  <c r="BD34" i="19"/>
  <c r="BC34" i="19"/>
  <c r="BB34" i="19"/>
  <c r="BA34" i="19"/>
  <c r="K34" i="19"/>
  <c r="I34" i="19"/>
  <c r="G34" i="19"/>
  <c r="BE32" i="19"/>
  <c r="BD32" i="19"/>
  <c r="BC32" i="19"/>
  <c r="BB32" i="19"/>
  <c r="BA32" i="19"/>
  <c r="K32" i="19"/>
  <c r="I32" i="19"/>
  <c r="G32" i="19"/>
  <c r="BE30" i="19"/>
  <c r="BD30" i="19"/>
  <c r="BC30" i="19"/>
  <c r="BB30" i="19"/>
  <c r="BA30" i="19"/>
  <c r="K30" i="19"/>
  <c r="I30" i="19"/>
  <c r="G30" i="19"/>
  <c r="BE28" i="19"/>
  <c r="BD28" i="19"/>
  <c r="BC28" i="19"/>
  <c r="BB28" i="19"/>
  <c r="BA28" i="19"/>
  <c r="K28" i="19"/>
  <c r="I28" i="19"/>
  <c r="G28" i="19"/>
  <c r="BE26" i="19"/>
  <c r="BD26" i="19"/>
  <c r="BC26" i="19"/>
  <c r="BB26" i="19"/>
  <c r="BA26" i="19"/>
  <c r="K26" i="19"/>
  <c r="I26" i="19"/>
  <c r="G26" i="19"/>
  <c r="BE24" i="19"/>
  <c r="BE50" i="19" s="1"/>
  <c r="I9" i="18" s="1"/>
  <c r="BD24" i="19"/>
  <c r="BC24" i="19"/>
  <c r="BB24" i="19"/>
  <c r="BB50" i="19" s="1"/>
  <c r="F9" i="18" s="1"/>
  <c r="BA24" i="19"/>
  <c r="BA50" i="19" s="1"/>
  <c r="E9" i="18" s="1"/>
  <c r="K24" i="19"/>
  <c r="I24" i="19"/>
  <c r="G24" i="19"/>
  <c r="G50" i="19" s="1"/>
  <c r="B9" i="18"/>
  <c r="A9" i="18"/>
  <c r="BD50" i="19"/>
  <c r="H9" i="18" s="1"/>
  <c r="BC50" i="19"/>
  <c r="G9" i="18" s="1"/>
  <c r="K50" i="19"/>
  <c r="I50" i="19"/>
  <c r="BE16" i="19"/>
  <c r="BD16" i="19"/>
  <c r="BC16" i="19"/>
  <c r="BB16" i="19"/>
  <c r="BA16" i="19"/>
  <c r="K16" i="19"/>
  <c r="I16" i="19"/>
  <c r="G16" i="19"/>
  <c r="BE12" i="19"/>
  <c r="BE22" i="19" s="1"/>
  <c r="I8" i="18" s="1"/>
  <c r="BD12" i="19"/>
  <c r="BD22" i="19" s="1"/>
  <c r="H8" i="18" s="1"/>
  <c r="BC12" i="19"/>
  <c r="BB12" i="19"/>
  <c r="BA12" i="19"/>
  <c r="BA22" i="19" s="1"/>
  <c r="E8" i="18" s="1"/>
  <c r="K12" i="19"/>
  <c r="K22" i="19" s="1"/>
  <c r="I12" i="19"/>
  <c r="G12" i="19"/>
  <c r="B8" i="18"/>
  <c r="A8" i="18"/>
  <c r="BC22" i="19"/>
  <c r="G8" i="18" s="1"/>
  <c r="BB22" i="19"/>
  <c r="F8" i="18" s="1"/>
  <c r="I22" i="19"/>
  <c r="G22" i="19"/>
  <c r="BE8" i="19"/>
  <c r="BD8" i="19"/>
  <c r="BD10" i="19" s="1"/>
  <c r="H7" i="18" s="1"/>
  <c r="BC8" i="19"/>
  <c r="BC10" i="19" s="1"/>
  <c r="G7" i="18" s="1"/>
  <c r="BB8" i="19"/>
  <c r="K8" i="19"/>
  <c r="K10" i="19" s="1"/>
  <c r="I8" i="19"/>
  <c r="I10" i="19" s="1"/>
  <c r="G8" i="19"/>
  <c r="BA8" i="19" s="1"/>
  <c r="BA10" i="19" s="1"/>
  <c r="E7" i="18" s="1"/>
  <c r="B7" i="18"/>
  <c r="A7" i="18"/>
  <c r="BE10" i="19"/>
  <c r="I7" i="18" s="1"/>
  <c r="BB10" i="19"/>
  <c r="F7" i="18" s="1"/>
  <c r="G10" i="19"/>
  <c r="E4" i="19"/>
  <c r="F3" i="19"/>
  <c r="G23" i="17"/>
  <c r="C33" i="17"/>
  <c r="F33" i="17" s="1"/>
  <c r="C31" i="17"/>
  <c r="G7" i="17"/>
  <c r="H27" i="15"/>
  <c r="I26" i="15"/>
  <c r="G21" i="14"/>
  <c r="D21" i="14"/>
  <c r="I25" i="15"/>
  <c r="D20" i="14"/>
  <c r="I24" i="15"/>
  <c r="G20" i="14" s="1"/>
  <c r="D19" i="14"/>
  <c r="I23" i="15"/>
  <c r="G19" i="14" s="1"/>
  <c r="D18" i="14"/>
  <c r="I22" i="15"/>
  <c r="G18" i="14" s="1"/>
  <c r="G17" i="14"/>
  <c r="D17" i="14"/>
  <c r="I21" i="15"/>
  <c r="G16" i="14"/>
  <c r="D16" i="14"/>
  <c r="I20" i="15"/>
  <c r="D15" i="14"/>
  <c r="I19" i="15"/>
  <c r="G15" i="14" s="1"/>
  <c r="BE209" i="16"/>
  <c r="BD209" i="16"/>
  <c r="BC209" i="16"/>
  <c r="BA209" i="16"/>
  <c r="K209" i="16"/>
  <c r="I209" i="16"/>
  <c r="G209" i="16"/>
  <c r="BB209" i="16" s="1"/>
  <c r="BE208" i="16"/>
  <c r="BD208" i="16"/>
  <c r="BC208" i="16"/>
  <c r="BA208" i="16"/>
  <c r="K208" i="16"/>
  <c r="I208" i="16"/>
  <c r="G208" i="16"/>
  <c r="BB208" i="16" s="1"/>
  <c r="BE207" i="16"/>
  <c r="BD207" i="16"/>
  <c r="BC207" i="16"/>
  <c r="BA207" i="16"/>
  <c r="K207" i="16"/>
  <c r="I207" i="16"/>
  <c r="G207" i="16"/>
  <c r="BB207" i="16" s="1"/>
  <c r="BE206" i="16"/>
  <c r="BD206" i="16"/>
  <c r="BC206" i="16"/>
  <c r="BA206" i="16"/>
  <c r="K206" i="16"/>
  <c r="I206" i="16"/>
  <c r="G206" i="16"/>
  <c r="BB206" i="16" s="1"/>
  <c r="BE205" i="16"/>
  <c r="BD205" i="16"/>
  <c r="BC205" i="16"/>
  <c r="BA205" i="16"/>
  <c r="K205" i="16"/>
  <c r="I205" i="16"/>
  <c r="G205" i="16"/>
  <c r="BB205" i="16" s="1"/>
  <c r="BE204" i="16"/>
  <c r="BD204" i="16"/>
  <c r="BC204" i="16"/>
  <c r="BA204" i="16"/>
  <c r="K204" i="16"/>
  <c r="I204" i="16"/>
  <c r="G204" i="16"/>
  <c r="BB204" i="16" s="1"/>
  <c r="BE201" i="16"/>
  <c r="BD201" i="16"/>
  <c r="BC201" i="16"/>
  <c r="BA201" i="16"/>
  <c r="K201" i="16"/>
  <c r="I201" i="16"/>
  <c r="G201" i="16"/>
  <c r="BB201" i="16" s="1"/>
  <c r="BE200" i="16"/>
  <c r="BD200" i="16"/>
  <c r="BC200" i="16"/>
  <c r="BA200" i="16"/>
  <c r="K200" i="16"/>
  <c r="I200" i="16"/>
  <c r="G200" i="16"/>
  <c r="BB200" i="16" s="1"/>
  <c r="BE197" i="16"/>
  <c r="BD197" i="16"/>
  <c r="BC197" i="16"/>
  <c r="BA197" i="16"/>
  <c r="K197" i="16"/>
  <c r="I197" i="16"/>
  <c r="G197" i="16"/>
  <c r="BB197" i="16" s="1"/>
  <c r="BE195" i="16"/>
  <c r="BE210" i="16" s="1"/>
  <c r="I13" i="15" s="1"/>
  <c r="BD195" i="16"/>
  <c r="BC195" i="16"/>
  <c r="BC210" i="16" s="1"/>
  <c r="G13" i="15" s="1"/>
  <c r="BA195" i="16"/>
  <c r="BA210" i="16" s="1"/>
  <c r="E13" i="15" s="1"/>
  <c r="K195" i="16"/>
  <c r="I195" i="16"/>
  <c r="I210" i="16" s="1"/>
  <c r="G195" i="16"/>
  <c r="BB195" i="16" s="1"/>
  <c r="BB210" i="16" s="1"/>
  <c r="F13" i="15" s="1"/>
  <c r="B13" i="15"/>
  <c r="A13" i="15"/>
  <c r="BD210" i="16"/>
  <c r="H13" i="15" s="1"/>
  <c r="K210" i="16"/>
  <c r="G210" i="16"/>
  <c r="BE192" i="16"/>
  <c r="BD192" i="16"/>
  <c r="BC192" i="16"/>
  <c r="BA192" i="16"/>
  <c r="K192" i="16"/>
  <c r="I192" i="16"/>
  <c r="G192" i="16"/>
  <c r="BB192" i="16" s="1"/>
  <c r="BE191" i="16"/>
  <c r="BD191" i="16"/>
  <c r="BC191" i="16"/>
  <c r="BA191" i="16"/>
  <c r="K191" i="16"/>
  <c r="I191" i="16"/>
  <c r="G191" i="16"/>
  <c r="BB191" i="16" s="1"/>
  <c r="BE190" i="16"/>
  <c r="BD190" i="16"/>
  <c r="BC190" i="16"/>
  <c r="BA190" i="16"/>
  <c r="K190" i="16"/>
  <c r="I190" i="16"/>
  <c r="G190" i="16"/>
  <c r="BB190" i="16" s="1"/>
  <c r="BE189" i="16"/>
  <c r="BD189" i="16"/>
  <c r="BC189" i="16"/>
  <c r="BA189" i="16"/>
  <c r="K189" i="16"/>
  <c r="I189" i="16"/>
  <c r="G189" i="16"/>
  <c r="BB189" i="16" s="1"/>
  <c r="BE188" i="16"/>
  <c r="BD188" i="16"/>
  <c r="BC188" i="16"/>
  <c r="BA188" i="16"/>
  <c r="K188" i="16"/>
  <c r="I188" i="16"/>
  <c r="G188" i="16"/>
  <c r="BB188" i="16" s="1"/>
  <c r="BE187" i="16"/>
  <c r="BD187" i="16"/>
  <c r="BC187" i="16"/>
  <c r="BA187" i="16"/>
  <c r="K187" i="16"/>
  <c r="I187" i="16"/>
  <c r="G187" i="16"/>
  <c r="BB187" i="16" s="1"/>
  <c r="BE178" i="16"/>
  <c r="BD178" i="16"/>
  <c r="BC178" i="16"/>
  <c r="BA178" i="16"/>
  <c r="K178" i="16"/>
  <c r="I178" i="16"/>
  <c r="G178" i="16"/>
  <c r="BB178" i="16" s="1"/>
  <c r="BE173" i="16"/>
  <c r="BD173" i="16"/>
  <c r="BC173" i="16"/>
  <c r="BA173" i="16"/>
  <c r="K173" i="16"/>
  <c r="I173" i="16"/>
  <c r="G173" i="16"/>
  <c r="BB173" i="16" s="1"/>
  <c r="BE171" i="16"/>
  <c r="BD171" i="16"/>
  <c r="BC171" i="16"/>
  <c r="BA171" i="16"/>
  <c r="K171" i="16"/>
  <c r="I171" i="16"/>
  <c r="G171" i="16"/>
  <c r="BB171" i="16" s="1"/>
  <c r="BE158" i="16"/>
  <c r="BD158" i="16"/>
  <c r="BD193" i="16" s="1"/>
  <c r="H12" i="15" s="1"/>
  <c r="BC158" i="16"/>
  <c r="BA158" i="16"/>
  <c r="K158" i="16"/>
  <c r="K193" i="16" s="1"/>
  <c r="I158" i="16"/>
  <c r="G158" i="16"/>
  <c r="G193" i="16" s="1"/>
  <c r="B12" i="15"/>
  <c r="A12" i="15"/>
  <c r="BE193" i="16"/>
  <c r="I12" i="15" s="1"/>
  <c r="BC193" i="16"/>
  <c r="G12" i="15" s="1"/>
  <c r="BA193" i="16"/>
  <c r="E12" i="15" s="1"/>
  <c r="I193" i="16"/>
  <c r="BE155" i="16"/>
  <c r="BD155" i="16"/>
  <c r="BC155" i="16"/>
  <c r="BA155" i="16"/>
  <c r="K155" i="16"/>
  <c r="I155" i="16"/>
  <c r="G155" i="16"/>
  <c r="BB155" i="16" s="1"/>
  <c r="BE154" i="16"/>
  <c r="BD154" i="16"/>
  <c r="BC154" i="16"/>
  <c r="BA154" i="16"/>
  <c r="K154" i="16"/>
  <c r="I154" i="16"/>
  <c r="G154" i="16"/>
  <c r="BB154" i="16" s="1"/>
  <c r="BE153" i="16"/>
  <c r="BD153" i="16"/>
  <c r="BC153" i="16"/>
  <c r="BA153" i="16"/>
  <c r="K153" i="16"/>
  <c r="I153" i="16"/>
  <c r="G153" i="16"/>
  <c r="BB153" i="16" s="1"/>
  <c r="BE152" i="16"/>
  <c r="BD152" i="16"/>
  <c r="BC152" i="16"/>
  <c r="BA152" i="16"/>
  <c r="K152" i="16"/>
  <c r="I152" i="16"/>
  <c r="G152" i="16"/>
  <c r="BB152" i="16" s="1"/>
  <c r="BE151" i="16"/>
  <c r="BD151" i="16"/>
  <c r="BC151" i="16"/>
  <c r="BA151" i="16"/>
  <c r="K151" i="16"/>
  <c r="I151" i="16"/>
  <c r="G151" i="16"/>
  <c r="BB151" i="16" s="1"/>
  <c r="BE150" i="16"/>
  <c r="BD150" i="16"/>
  <c r="BC150" i="16"/>
  <c r="BA150" i="16"/>
  <c r="K150" i="16"/>
  <c r="I150" i="16"/>
  <c r="G150" i="16"/>
  <c r="BB150" i="16" s="1"/>
  <c r="BE149" i="16"/>
  <c r="BD149" i="16"/>
  <c r="BC149" i="16"/>
  <c r="BA149" i="16"/>
  <c r="K149" i="16"/>
  <c r="I149" i="16"/>
  <c r="G149" i="16"/>
  <c r="BB149" i="16" s="1"/>
  <c r="BE147" i="16"/>
  <c r="BD147" i="16"/>
  <c r="BC147" i="16"/>
  <c r="BA147" i="16"/>
  <c r="K147" i="16"/>
  <c r="I147" i="16"/>
  <c r="G147" i="16"/>
  <c r="BB147" i="16" s="1"/>
  <c r="BE145" i="16"/>
  <c r="BD145" i="16"/>
  <c r="BC145" i="16"/>
  <c r="BA145" i="16"/>
  <c r="K145" i="16"/>
  <c r="I145" i="16"/>
  <c r="G145" i="16"/>
  <c r="BB145" i="16" s="1"/>
  <c r="BE143" i="16"/>
  <c r="BE156" i="16" s="1"/>
  <c r="I11" i="15" s="1"/>
  <c r="BD143" i="16"/>
  <c r="BC143" i="16"/>
  <c r="BC156" i="16" s="1"/>
  <c r="G11" i="15" s="1"/>
  <c r="BA143" i="16"/>
  <c r="BA156" i="16" s="1"/>
  <c r="E11" i="15" s="1"/>
  <c r="K143" i="16"/>
  <c r="I143" i="16"/>
  <c r="I156" i="16" s="1"/>
  <c r="G143" i="16"/>
  <c r="BB143" i="16" s="1"/>
  <c r="B11" i="15"/>
  <c r="A11" i="15"/>
  <c r="BD156" i="16"/>
  <c r="H11" i="15" s="1"/>
  <c r="K156" i="16"/>
  <c r="G156" i="16"/>
  <c r="BE140" i="16"/>
  <c r="BD140" i="16"/>
  <c r="BC140" i="16"/>
  <c r="BA140" i="16"/>
  <c r="K140" i="16"/>
  <c r="I140" i="16"/>
  <c r="G140" i="16"/>
  <c r="BB140" i="16" s="1"/>
  <c r="BE138" i="16"/>
  <c r="BD138" i="16"/>
  <c r="BC138" i="16"/>
  <c r="BA138" i="16"/>
  <c r="K138" i="16"/>
  <c r="I138" i="16"/>
  <c r="G138" i="16"/>
  <c r="BB138" i="16" s="1"/>
  <c r="BE135" i="16"/>
  <c r="BD135" i="16"/>
  <c r="BC135" i="16"/>
  <c r="BA135" i="16"/>
  <c r="K135" i="16"/>
  <c r="I135" i="16"/>
  <c r="G135" i="16"/>
  <c r="BB135" i="16" s="1"/>
  <c r="BE133" i="16"/>
  <c r="BD133" i="16"/>
  <c r="BC133" i="16"/>
  <c r="BA133" i="16"/>
  <c r="K133" i="16"/>
  <c r="I133" i="16"/>
  <c r="G133" i="16"/>
  <c r="BB133" i="16" s="1"/>
  <c r="BE131" i="16"/>
  <c r="BD131" i="16"/>
  <c r="BC131" i="16"/>
  <c r="BA131" i="16"/>
  <c r="K131" i="16"/>
  <c r="I131" i="16"/>
  <c r="G131" i="16"/>
  <c r="BB131" i="16" s="1"/>
  <c r="BE122" i="16"/>
  <c r="BD122" i="16"/>
  <c r="BC122" i="16"/>
  <c r="BA122" i="16"/>
  <c r="K122" i="16"/>
  <c r="I122" i="16"/>
  <c r="G122" i="16"/>
  <c r="BB122" i="16" s="1"/>
  <c r="BE120" i="16"/>
  <c r="BD120" i="16"/>
  <c r="BC120" i="16"/>
  <c r="BA120" i="16"/>
  <c r="K120" i="16"/>
  <c r="I120" i="16"/>
  <c r="G120" i="16"/>
  <c r="BB120" i="16" s="1"/>
  <c r="BE118" i="16"/>
  <c r="BD118" i="16"/>
  <c r="BC118" i="16"/>
  <c r="BA118" i="16"/>
  <c r="K118" i="16"/>
  <c r="I118" i="16"/>
  <c r="G118" i="16"/>
  <c r="BB118" i="16" s="1"/>
  <c r="BE116" i="16"/>
  <c r="BD116" i="16"/>
  <c r="BC116" i="16"/>
  <c r="BA116" i="16"/>
  <c r="K116" i="16"/>
  <c r="I116" i="16"/>
  <c r="G116" i="16"/>
  <c r="BB116" i="16" s="1"/>
  <c r="BE101" i="16"/>
  <c r="BD101" i="16"/>
  <c r="BC101" i="16"/>
  <c r="BA101" i="16"/>
  <c r="K101" i="16"/>
  <c r="I101" i="16"/>
  <c r="G101" i="16"/>
  <c r="BB101" i="16" s="1"/>
  <c r="BE99" i="16"/>
  <c r="BD99" i="16"/>
  <c r="BD141" i="16" s="1"/>
  <c r="H10" i="15" s="1"/>
  <c r="BC99" i="16"/>
  <c r="BA99" i="16"/>
  <c r="K99" i="16"/>
  <c r="K141" i="16" s="1"/>
  <c r="I99" i="16"/>
  <c r="G99" i="16"/>
  <c r="G141" i="16" s="1"/>
  <c r="B10" i="15"/>
  <c r="A10" i="15"/>
  <c r="BE141" i="16"/>
  <c r="I10" i="15" s="1"/>
  <c r="BC141" i="16"/>
  <c r="G10" i="15" s="1"/>
  <c r="BA141" i="16"/>
  <c r="E10" i="15" s="1"/>
  <c r="I141" i="16"/>
  <c r="BE96" i="16"/>
  <c r="BD96" i="16"/>
  <c r="BC96" i="16"/>
  <c r="BA96" i="16"/>
  <c r="K96" i="16"/>
  <c r="I96" i="16"/>
  <c r="G96" i="16"/>
  <c r="BB96" i="16" s="1"/>
  <c r="BE95" i="16"/>
  <c r="BD95" i="16"/>
  <c r="BC95" i="16"/>
  <c r="BA95" i="16"/>
  <c r="K95" i="16"/>
  <c r="I95" i="16"/>
  <c r="G95" i="16"/>
  <c r="BB95" i="16" s="1"/>
  <c r="BE94" i="16"/>
  <c r="BD94" i="16"/>
  <c r="BC94" i="16"/>
  <c r="BA94" i="16"/>
  <c r="K94" i="16"/>
  <c r="I94" i="16"/>
  <c r="G94" i="16"/>
  <c r="BB94" i="16" s="1"/>
  <c r="BE93" i="16"/>
  <c r="BD93" i="16"/>
  <c r="BC93" i="16"/>
  <c r="BA93" i="16"/>
  <c r="K93" i="16"/>
  <c r="I93" i="16"/>
  <c r="G93" i="16"/>
  <c r="BB93" i="16" s="1"/>
  <c r="BE92" i="16"/>
  <c r="BD92" i="16"/>
  <c r="BC92" i="16"/>
  <c r="BA92" i="16"/>
  <c r="K92" i="16"/>
  <c r="I92" i="16"/>
  <c r="G92" i="16"/>
  <c r="BB92" i="16" s="1"/>
  <c r="BE91" i="16"/>
  <c r="BD91" i="16"/>
  <c r="BC91" i="16"/>
  <c r="BA91" i="16"/>
  <c r="K91" i="16"/>
  <c r="I91" i="16"/>
  <c r="G91" i="16"/>
  <c r="BB91" i="16" s="1"/>
  <c r="BE90" i="16"/>
  <c r="BD90" i="16"/>
  <c r="BC90" i="16"/>
  <c r="BA90" i="16"/>
  <c r="K90" i="16"/>
  <c r="I90" i="16"/>
  <c r="G90" i="16"/>
  <c r="BB90" i="16" s="1"/>
  <c r="BE73" i="16"/>
  <c r="BD73" i="16"/>
  <c r="BC73" i="16"/>
  <c r="BA73" i="16"/>
  <c r="K73" i="16"/>
  <c r="I73" i="16"/>
  <c r="G73" i="16"/>
  <c r="BB73" i="16" s="1"/>
  <c r="BE55" i="16"/>
  <c r="BD55" i="16"/>
  <c r="BC55" i="16"/>
  <c r="BA55" i="16"/>
  <c r="K55" i="16"/>
  <c r="I55" i="16"/>
  <c r="G55" i="16"/>
  <c r="BB55" i="16" s="1"/>
  <c r="BE53" i="16"/>
  <c r="BD53" i="16"/>
  <c r="BC53" i="16"/>
  <c r="BA53" i="16"/>
  <c r="K53" i="16"/>
  <c r="I53" i="16"/>
  <c r="G53" i="16"/>
  <c r="BB53" i="16" s="1"/>
  <c r="BE51" i="16"/>
  <c r="BD51" i="16"/>
  <c r="BC51" i="16"/>
  <c r="BA51" i="16"/>
  <c r="K51" i="16"/>
  <c r="I51" i="16"/>
  <c r="G51" i="16"/>
  <c r="BB51" i="16" s="1"/>
  <c r="BE49" i="16"/>
  <c r="BD49" i="16"/>
  <c r="BC49" i="16"/>
  <c r="BA49" i="16"/>
  <c r="K49" i="16"/>
  <c r="I49" i="16"/>
  <c r="G49" i="16"/>
  <c r="BB49" i="16" s="1"/>
  <c r="BE39" i="16"/>
  <c r="BD39" i="16"/>
  <c r="BC39" i="16"/>
  <c r="BA39" i="16"/>
  <c r="K39" i="16"/>
  <c r="I39" i="16"/>
  <c r="G39" i="16"/>
  <c r="BB39" i="16" s="1"/>
  <c r="BE28" i="16"/>
  <c r="BD28" i="16"/>
  <c r="BC28" i="16"/>
  <c r="BA28" i="16"/>
  <c r="K28" i="16"/>
  <c r="I28" i="16"/>
  <c r="G28" i="16"/>
  <c r="BB28" i="16" s="1"/>
  <c r="BE26" i="16"/>
  <c r="BD26" i="16"/>
  <c r="BC26" i="16"/>
  <c r="BA26" i="16"/>
  <c r="K26" i="16"/>
  <c r="I26" i="16"/>
  <c r="G26" i="16"/>
  <c r="BB26" i="16" s="1"/>
  <c r="BE21" i="16"/>
  <c r="BE97" i="16" s="1"/>
  <c r="I9" i="15" s="1"/>
  <c r="BD21" i="16"/>
  <c r="BC21" i="16"/>
  <c r="BC97" i="16" s="1"/>
  <c r="G9" i="15" s="1"/>
  <c r="BA21" i="16"/>
  <c r="BA97" i="16" s="1"/>
  <c r="E9" i="15" s="1"/>
  <c r="K21" i="16"/>
  <c r="I21" i="16"/>
  <c r="I97" i="16" s="1"/>
  <c r="G21" i="16"/>
  <c r="BB21" i="16" s="1"/>
  <c r="B9" i="15"/>
  <c r="A9" i="15"/>
  <c r="BD97" i="16"/>
  <c r="H9" i="15" s="1"/>
  <c r="K97" i="16"/>
  <c r="G97" i="16"/>
  <c r="BE18" i="16"/>
  <c r="BD18" i="16"/>
  <c r="BD19" i="16" s="1"/>
  <c r="H8" i="15" s="1"/>
  <c r="BC18" i="16"/>
  <c r="BB18" i="16"/>
  <c r="BB19" i="16" s="1"/>
  <c r="F8" i="15" s="1"/>
  <c r="K18" i="16"/>
  <c r="K19" i="16" s="1"/>
  <c r="I18" i="16"/>
  <c r="G18" i="16"/>
  <c r="BA18" i="16" s="1"/>
  <c r="BA19" i="16" s="1"/>
  <c r="E8" i="15" s="1"/>
  <c r="B8" i="15"/>
  <c r="A8" i="15"/>
  <c r="BE19" i="16"/>
  <c r="I8" i="15" s="1"/>
  <c r="BC19" i="16"/>
  <c r="G8" i="15" s="1"/>
  <c r="I19" i="16"/>
  <c r="BE13" i="16"/>
  <c r="BD13" i="16"/>
  <c r="BC13" i="16"/>
  <c r="BB13" i="16"/>
  <c r="BA13" i="16"/>
  <c r="K13" i="16"/>
  <c r="I13" i="16"/>
  <c r="G13" i="16"/>
  <c r="BE10" i="16"/>
  <c r="BD10" i="16"/>
  <c r="BC10" i="16"/>
  <c r="BB10" i="16"/>
  <c r="BA10" i="16"/>
  <c r="K10" i="16"/>
  <c r="I10" i="16"/>
  <c r="G10" i="16"/>
  <c r="BE8" i="16"/>
  <c r="BE16" i="16" s="1"/>
  <c r="I7" i="15" s="1"/>
  <c r="BD8" i="16"/>
  <c r="BC8" i="16"/>
  <c r="BC16" i="16" s="1"/>
  <c r="G7" i="15" s="1"/>
  <c r="BB8" i="16"/>
  <c r="BA8" i="16"/>
  <c r="BA16" i="16" s="1"/>
  <c r="E7" i="15" s="1"/>
  <c r="K8" i="16"/>
  <c r="I8" i="16"/>
  <c r="I16" i="16" s="1"/>
  <c r="G8" i="16"/>
  <c r="B7" i="15"/>
  <c r="A7" i="15"/>
  <c r="BD16" i="16"/>
  <c r="H7" i="15" s="1"/>
  <c r="BB16" i="16"/>
  <c r="F7" i="15" s="1"/>
  <c r="K16" i="16"/>
  <c r="G16" i="16"/>
  <c r="E4" i="16"/>
  <c r="F3" i="16"/>
  <c r="G23" i="14"/>
  <c r="C33" i="14"/>
  <c r="F33" i="14" s="1"/>
  <c r="C31" i="14"/>
  <c r="G7" i="14"/>
  <c r="H31" i="12"/>
  <c r="G23" i="11" s="1"/>
  <c r="I30" i="12"/>
  <c r="G21" i="11"/>
  <c r="D21" i="11"/>
  <c r="I29" i="12"/>
  <c r="D20" i="11"/>
  <c r="I28" i="12"/>
  <c r="G20" i="11" s="1"/>
  <c r="D19" i="11"/>
  <c r="I27" i="12"/>
  <c r="G19" i="11" s="1"/>
  <c r="D18" i="11"/>
  <c r="I26" i="12"/>
  <c r="G18" i="11" s="1"/>
  <c r="G17" i="11"/>
  <c r="D17" i="11"/>
  <c r="I25" i="12"/>
  <c r="G16" i="11"/>
  <c r="D16" i="11"/>
  <c r="I24" i="12"/>
  <c r="D15" i="11"/>
  <c r="I23" i="12"/>
  <c r="G15" i="11" s="1"/>
  <c r="BE234" i="13"/>
  <c r="BD234" i="13"/>
  <c r="BC234" i="13"/>
  <c r="BA234" i="13"/>
  <c r="K234" i="13"/>
  <c r="I234" i="13"/>
  <c r="G234" i="13"/>
  <c r="BB234" i="13" s="1"/>
  <c r="BE233" i="13"/>
  <c r="BD233" i="13"/>
  <c r="BC233" i="13"/>
  <c r="BA233" i="13"/>
  <c r="K233" i="13"/>
  <c r="I233" i="13"/>
  <c r="G233" i="13"/>
  <c r="BB233" i="13" s="1"/>
  <c r="BE232" i="13"/>
  <c r="BD232" i="13"/>
  <c r="BC232" i="13"/>
  <c r="BA232" i="13"/>
  <c r="K232" i="13"/>
  <c r="I232" i="13"/>
  <c r="G232" i="13"/>
  <c r="BB232" i="13" s="1"/>
  <c r="BE231" i="13"/>
  <c r="BD231" i="13"/>
  <c r="BC231" i="13"/>
  <c r="BA231" i="13"/>
  <c r="K231" i="13"/>
  <c r="I231" i="13"/>
  <c r="G231" i="13"/>
  <c r="BB231" i="13" s="1"/>
  <c r="BE230" i="13"/>
  <c r="BD230" i="13"/>
  <c r="BC230" i="13"/>
  <c r="BA230" i="13"/>
  <c r="K230" i="13"/>
  <c r="I230" i="13"/>
  <c r="G230" i="13"/>
  <c r="BB230" i="13" s="1"/>
  <c r="BE229" i="13"/>
  <c r="BD229" i="13"/>
  <c r="BC229" i="13"/>
  <c r="BA229" i="13"/>
  <c r="K229" i="13"/>
  <c r="I229" i="13"/>
  <c r="G229" i="13"/>
  <c r="BB229" i="13" s="1"/>
  <c r="BE221" i="13"/>
  <c r="BD221" i="13"/>
  <c r="BC221" i="13"/>
  <c r="BA221" i="13"/>
  <c r="K221" i="13"/>
  <c r="I221" i="13"/>
  <c r="G221" i="13"/>
  <c r="BB221" i="13" s="1"/>
  <c r="BE213" i="13"/>
  <c r="BE235" i="13" s="1"/>
  <c r="I17" i="12" s="1"/>
  <c r="BD213" i="13"/>
  <c r="BC213" i="13"/>
  <c r="BC235" i="13" s="1"/>
  <c r="G17" i="12" s="1"/>
  <c r="BA213" i="13"/>
  <c r="BA235" i="13" s="1"/>
  <c r="E17" i="12" s="1"/>
  <c r="K213" i="13"/>
  <c r="I213" i="13"/>
  <c r="I235" i="13" s="1"/>
  <c r="G213" i="13"/>
  <c r="BB213" i="13" s="1"/>
  <c r="BB235" i="13" s="1"/>
  <c r="F17" i="12" s="1"/>
  <c r="B17" i="12"/>
  <c r="A17" i="12"/>
  <c r="BD235" i="13"/>
  <c r="H17" i="12" s="1"/>
  <c r="K235" i="13"/>
  <c r="G235" i="13"/>
  <c r="BE210" i="13"/>
  <c r="BD210" i="13"/>
  <c r="BC210" i="13"/>
  <c r="BA210" i="13"/>
  <c r="K210" i="13"/>
  <c r="I210" i="13"/>
  <c r="G210" i="13"/>
  <c r="BB210" i="13" s="1"/>
  <c r="BE205" i="13"/>
  <c r="BD205" i="13"/>
  <c r="BD211" i="13" s="1"/>
  <c r="H16" i="12" s="1"/>
  <c r="BC205" i="13"/>
  <c r="BA205" i="13"/>
  <c r="K205" i="13"/>
  <c r="K211" i="13" s="1"/>
  <c r="I205" i="13"/>
  <c r="G205" i="13"/>
  <c r="G211" i="13" s="1"/>
  <c r="B16" i="12"/>
  <c r="A16" i="12"/>
  <c r="BE211" i="13"/>
  <c r="I16" i="12" s="1"/>
  <c r="BC211" i="13"/>
  <c r="G16" i="12" s="1"/>
  <c r="BA211" i="13"/>
  <c r="E16" i="12" s="1"/>
  <c r="I211" i="13"/>
  <c r="BE202" i="13"/>
  <c r="BE203" i="13" s="1"/>
  <c r="I15" i="12" s="1"/>
  <c r="BD202" i="13"/>
  <c r="BC202" i="13"/>
  <c r="BC203" i="13" s="1"/>
  <c r="G15" i="12" s="1"/>
  <c r="BB202" i="13"/>
  <c r="BA202" i="13"/>
  <c r="BA203" i="13" s="1"/>
  <c r="E15" i="12" s="1"/>
  <c r="K202" i="13"/>
  <c r="I202" i="13"/>
  <c r="I203" i="13" s="1"/>
  <c r="G202" i="13"/>
  <c r="B15" i="12"/>
  <c r="A15" i="12"/>
  <c r="BD203" i="13"/>
  <c r="H15" i="12" s="1"/>
  <c r="BB203" i="13"/>
  <c r="F15" i="12" s="1"/>
  <c r="K203" i="13"/>
  <c r="G203" i="13"/>
  <c r="BE198" i="13"/>
  <c r="BD198" i="13"/>
  <c r="BC198" i="13"/>
  <c r="BB198" i="13"/>
  <c r="K198" i="13"/>
  <c r="I198" i="13"/>
  <c r="G198" i="13"/>
  <c r="BA198" i="13" s="1"/>
  <c r="BE197" i="13"/>
  <c r="BD197" i="13"/>
  <c r="BC197" i="13"/>
  <c r="BB197" i="13"/>
  <c r="K197" i="13"/>
  <c r="I197" i="13"/>
  <c r="G197" i="13"/>
  <c r="BA197" i="13" s="1"/>
  <c r="BE195" i="13"/>
  <c r="BD195" i="13"/>
  <c r="BC195" i="13"/>
  <c r="BB195" i="13"/>
  <c r="K195" i="13"/>
  <c r="I195" i="13"/>
  <c r="G195" i="13"/>
  <c r="BA195" i="13" s="1"/>
  <c r="BE193" i="13"/>
  <c r="BD193" i="13"/>
  <c r="BC193" i="13"/>
  <c r="BB193" i="13"/>
  <c r="K193" i="13"/>
  <c r="I193" i="13"/>
  <c r="G193" i="13"/>
  <c r="BA193" i="13" s="1"/>
  <c r="BE191" i="13"/>
  <c r="BD191" i="13"/>
  <c r="BC191" i="13"/>
  <c r="BB191" i="13"/>
  <c r="K191" i="13"/>
  <c r="I191" i="13"/>
  <c r="G191" i="13"/>
  <c r="BA191" i="13" s="1"/>
  <c r="BE182" i="13"/>
  <c r="BD182" i="13"/>
  <c r="BD200" i="13" s="1"/>
  <c r="H14" i="12" s="1"/>
  <c r="BC182" i="13"/>
  <c r="BB182" i="13"/>
  <c r="BB200" i="13" s="1"/>
  <c r="F14" i="12" s="1"/>
  <c r="K182" i="13"/>
  <c r="K200" i="13" s="1"/>
  <c r="I182" i="13"/>
  <c r="G182" i="13"/>
  <c r="G200" i="13" s="1"/>
  <c r="B14" i="12"/>
  <c r="A14" i="12"/>
  <c r="BE200" i="13"/>
  <c r="I14" i="12" s="1"/>
  <c r="BC200" i="13"/>
  <c r="G14" i="12" s="1"/>
  <c r="I200" i="13"/>
  <c r="BE179" i="13"/>
  <c r="BD179" i="13"/>
  <c r="BC179" i="13"/>
  <c r="BB179" i="13"/>
  <c r="BA179" i="13"/>
  <c r="K179" i="13"/>
  <c r="I179" i="13"/>
  <c r="G179" i="13"/>
  <c r="BE178" i="13"/>
  <c r="BD178" i="13"/>
  <c r="BC178" i="13"/>
  <c r="BB178" i="13"/>
  <c r="BA178" i="13"/>
  <c r="K178" i="13"/>
  <c r="I178" i="13"/>
  <c r="G178" i="13"/>
  <c r="BE177" i="13"/>
  <c r="BD177" i="13"/>
  <c r="BC177" i="13"/>
  <c r="BB177" i="13"/>
  <c r="BA177" i="13"/>
  <c r="K177" i="13"/>
  <c r="I177" i="13"/>
  <c r="G177" i="13"/>
  <c r="BE176" i="13"/>
  <c r="BD176" i="13"/>
  <c r="BC176" i="13"/>
  <c r="BB176" i="13"/>
  <c r="BA176" i="13"/>
  <c r="K176" i="13"/>
  <c r="I176" i="13"/>
  <c r="G176" i="13"/>
  <c r="BE175" i="13"/>
  <c r="BD175" i="13"/>
  <c r="BC175" i="13"/>
  <c r="BB175" i="13"/>
  <c r="BA175" i="13"/>
  <c r="K175" i="13"/>
  <c r="I175" i="13"/>
  <c r="G175" i="13"/>
  <c r="BE174" i="13"/>
  <c r="BD174" i="13"/>
  <c r="BC174" i="13"/>
  <c r="BB174" i="13"/>
  <c r="BA174" i="13"/>
  <c r="K174" i="13"/>
  <c r="I174" i="13"/>
  <c r="G174" i="13"/>
  <c r="BE173" i="13"/>
  <c r="BD173" i="13"/>
  <c r="BC173" i="13"/>
  <c r="BB173" i="13"/>
  <c r="BA173" i="13"/>
  <c r="K173" i="13"/>
  <c r="I173" i="13"/>
  <c r="G173" i="13"/>
  <c r="BE170" i="13"/>
  <c r="BD170" i="13"/>
  <c r="BC170" i="13"/>
  <c r="BB170" i="13"/>
  <c r="BA170" i="13"/>
  <c r="K170" i="13"/>
  <c r="I170" i="13"/>
  <c r="G170" i="13"/>
  <c r="BE168" i="13"/>
  <c r="BE180" i="13" s="1"/>
  <c r="I13" i="12" s="1"/>
  <c r="BD168" i="13"/>
  <c r="BC168" i="13"/>
  <c r="BC180" i="13" s="1"/>
  <c r="G13" i="12" s="1"/>
  <c r="BB168" i="13"/>
  <c r="BA168" i="13"/>
  <c r="BA180" i="13" s="1"/>
  <c r="E13" i="12" s="1"/>
  <c r="K168" i="13"/>
  <c r="I168" i="13"/>
  <c r="I180" i="13" s="1"/>
  <c r="G168" i="13"/>
  <c r="B13" i="12"/>
  <c r="A13" i="12"/>
  <c r="BD180" i="13"/>
  <c r="H13" i="12" s="1"/>
  <c r="BB180" i="13"/>
  <c r="F13" i="12" s="1"/>
  <c r="K180" i="13"/>
  <c r="G180" i="13"/>
  <c r="BE158" i="13"/>
  <c r="BD158" i="13"/>
  <c r="BD166" i="13" s="1"/>
  <c r="H12" i="12" s="1"/>
  <c r="BC158" i="13"/>
  <c r="BB158" i="13"/>
  <c r="BB166" i="13" s="1"/>
  <c r="F12" i="12" s="1"/>
  <c r="K158" i="13"/>
  <c r="K166" i="13" s="1"/>
  <c r="I158" i="13"/>
  <c r="G158" i="13"/>
  <c r="BA158" i="13" s="1"/>
  <c r="BA166" i="13" s="1"/>
  <c r="E12" i="12" s="1"/>
  <c r="B12" i="12"/>
  <c r="A12" i="12"/>
  <c r="BE166" i="13"/>
  <c r="I12" i="12" s="1"/>
  <c r="BC166" i="13"/>
  <c r="G12" i="12" s="1"/>
  <c r="I166" i="13"/>
  <c r="BE147" i="13"/>
  <c r="BD147" i="13"/>
  <c r="BC147" i="13"/>
  <c r="BB147" i="13"/>
  <c r="BA147" i="13"/>
  <c r="K147" i="13"/>
  <c r="I147" i="13"/>
  <c r="G147" i="13"/>
  <c r="BE144" i="13"/>
  <c r="BD144" i="13"/>
  <c r="BC144" i="13"/>
  <c r="BB144" i="13"/>
  <c r="BA144" i="13"/>
  <c r="K144" i="13"/>
  <c r="I144" i="13"/>
  <c r="G144" i="13"/>
  <c r="BE141" i="13"/>
  <c r="BD141" i="13"/>
  <c r="BC141" i="13"/>
  <c r="BB141" i="13"/>
  <c r="BA141" i="13"/>
  <c r="K141" i="13"/>
  <c r="I141" i="13"/>
  <c r="G141" i="13"/>
  <c r="BE136" i="13"/>
  <c r="BD136" i="13"/>
  <c r="BC136" i="13"/>
  <c r="BB136" i="13"/>
  <c r="BA136" i="13"/>
  <c r="K136" i="13"/>
  <c r="I136" i="13"/>
  <c r="G136" i="13"/>
  <c r="BE129" i="13"/>
  <c r="BD129" i="13"/>
  <c r="BC129" i="13"/>
  <c r="BB129" i="13"/>
  <c r="BA129" i="13"/>
  <c r="K129" i="13"/>
  <c r="I129" i="13"/>
  <c r="G129" i="13"/>
  <c r="BE126" i="13"/>
  <c r="BD126" i="13"/>
  <c r="BC126" i="13"/>
  <c r="BB126" i="13"/>
  <c r="BA126" i="13"/>
  <c r="K126" i="13"/>
  <c r="I126" i="13"/>
  <c r="G126" i="13"/>
  <c r="BE118" i="13"/>
  <c r="BD118" i="13"/>
  <c r="BC118" i="13"/>
  <c r="BB118" i="13"/>
  <c r="BA118" i="13"/>
  <c r="K118" i="13"/>
  <c r="I118" i="13"/>
  <c r="G118" i="13"/>
  <c r="BE112" i="13"/>
  <c r="BD112" i="13"/>
  <c r="BC112" i="13"/>
  <c r="BB112" i="13"/>
  <c r="BA112" i="13"/>
  <c r="K112" i="13"/>
  <c r="I112" i="13"/>
  <c r="G112" i="13"/>
  <c r="BE101" i="13"/>
  <c r="BD101" i="13"/>
  <c r="BC101" i="13"/>
  <c r="BB101" i="13"/>
  <c r="BA101" i="13"/>
  <c r="K101" i="13"/>
  <c r="I101" i="13"/>
  <c r="G101" i="13"/>
  <c r="BE97" i="13"/>
  <c r="BD97" i="13"/>
  <c r="BC97" i="13"/>
  <c r="BB97" i="13"/>
  <c r="BA97" i="13"/>
  <c r="K97" i="13"/>
  <c r="I97" i="13"/>
  <c r="G97" i="13"/>
  <c r="BE92" i="13"/>
  <c r="BD92" i="13"/>
  <c r="BC92" i="13"/>
  <c r="BB92" i="13"/>
  <c r="BA92" i="13"/>
  <c r="K92" i="13"/>
  <c r="I92" i="13"/>
  <c r="G92" i="13"/>
  <c r="BE87" i="13"/>
  <c r="BD87" i="13"/>
  <c r="BC87" i="13"/>
  <c r="BB87" i="13"/>
  <c r="BA87" i="13"/>
  <c r="K87" i="13"/>
  <c r="I87" i="13"/>
  <c r="G87" i="13"/>
  <c r="BE82" i="13"/>
  <c r="BD82" i="13"/>
  <c r="BC82" i="13"/>
  <c r="BB82" i="13"/>
  <c r="BA82" i="13"/>
  <c r="K82" i="13"/>
  <c r="I82" i="13"/>
  <c r="G82" i="13"/>
  <c r="BE76" i="13"/>
  <c r="BD76" i="13"/>
  <c r="BC76" i="13"/>
  <c r="BB76" i="13"/>
  <c r="BA76" i="13"/>
  <c r="K76" i="13"/>
  <c r="I76" i="13"/>
  <c r="G76" i="13"/>
  <c r="BE72" i="13"/>
  <c r="BD72" i="13"/>
  <c r="BC72" i="13"/>
  <c r="BB72" i="13"/>
  <c r="BA72" i="13"/>
  <c r="K72" i="13"/>
  <c r="I72" i="13"/>
  <c r="G72" i="13"/>
  <c r="BE68" i="13"/>
  <c r="BD68" i="13"/>
  <c r="BC68" i="13"/>
  <c r="BB68" i="13"/>
  <c r="BA68" i="13"/>
  <c r="K68" i="13"/>
  <c r="I68" i="13"/>
  <c r="G68" i="13"/>
  <c r="BE62" i="13"/>
  <c r="BD62" i="13"/>
  <c r="BC62" i="13"/>
  <c r="BB62" i="13"/>
  <c r="BA62" i="13"/>
  <c r="K62" i="13"/>
  <c r="I62" i="13"/>
  <c r="G62" i="13"/>
  <c r="BE60" i="13"/>
  <c r="BD60" i="13"/>
  <c r="BC60" i="13"/>
  <c r="BB60" i="13"/>
  <c r="BA60" i="13"/>
  <c r="K60" i="13"/>
  <c r="I60" i="13"/>
  <c r="G60" i="13"/>
  <c r="BE57" i="13"/>
  <c r="BD57" i="13"/>
  <c r="BC57" i="13"/>
  <c r="BB57" i="13"/>
  <c r="BA57" i="13"/>
  <c r="K57" i="13"/>
  <c r="I57" i="13"/>
  <c r="G57" i="13"/>
  <c r="BE49" i="13"/>
  <c r="BE156" i="13" s="1"/>
  <c r="I11" i="12" s="1"/>
  <c r="BD49" i="13"/>
  <c r="BC49" i="13"/>
  <c r="BC156" i="13" s="1"/>
  <c r="G11" i="12" s="1"/>
  <c r="BB49" i="13"/>
  <c r="BA49" i="13"/>
  <c r="BA156" i="13" s="1"/>
  <c r="E11" i="12" s="1"/>
  <c r="K49" i="13"/>
  <c r="I49" i="13"/>
  <c r="I156" i="13" s="1"/>
  <c r="G49" i="13"/>
  <c r="B11" i="12"/>
  <c r="A11" i="12"/>
  <c r="BD156" i="13"/>
  <c r="H11" i="12" s="1"/>
  <c r="BB156" i="13"/>
  <c r="F11" i="12" s="1"/>
  <c r="K156" i="13"/>
  <c r="G156" i="13"/>
  <c r="BE45" i="13"/>
  <c r="BD45" i="13"/>
  <c r="BD47" i="13" s="1"/>
  <c r="H10" i="12" s="1"/>
  <c r="BC45" i="13"/>
  <c r="BB45" i="13"/>
  <c r="BB47" i="13" s="1"/>
  <c r="F10" i="12" s="1"/>
  <c r="K45" i="13"/>
  <c r="K47" i="13" s="1"/>
  <c r="I45" i="13"/>
  <c r="G45" i="13"/>
  <c r="G47" i="13" s="1"/>
  <c r="B10" i="12"/>
  <c r="A10" i="12"/>
  <c r="BE47" i="13"/>
  <c r="I10" i="12" s="1"/>
  <c r="BC47" i="13"/>
  <c r="G10" i="12" s="1"/>
  <c r="I47" i="13"/>
  <c r="BE41" i="13"/>
  <c r="BD41" i="13"/>
  <c r="BC41" i="13"/>
  <c r="BB41" i="13"/>
  <c r="BA41" i="13"/>
  <c r="K41" i="13"/>
  <c r="I41" i="13"/>
  <c r="G41" i="13"/>
  <c r="BE39" i="13"/>
  <c r="BE43" i="13" s="1"/>
  <c r="I9" i="12" s="1"/>
  <c r="BD39" i="13"/>
  <c r="BC39" i="13"/>
  <c r="BC43" i="13" s="1"/>
  <c r="G9" i="12" s="1"/>
  <c r="BB39" i="13"/>
  <c r="BA39" i="13"/>
  <c r="BA43" i="13" s="1"/>
  <c r="E9" i="12" s="1"/>
  <c r="K39" i="13"/>
  <c r="I39" i="13"/>
  <c r="I43" i="13" s="1"/>
  <c r="G39" i="13"/>
  <c r="B9" i="12"/>
  <c r="A9" i="12"/>
  <c r="BD43" i="13"/>
  <c r="H9" i="12" s="1"/>
  <c r="BB43" i="13"/>
  <c r="F9" i="12" s="1"/>
  <c r="K43" i="13"/>
  <c r="G43" i="13"/>
  <c r="BE32" i="13"/>
  <c r="BD32" i="13"/>
  <c r="BC32" i="13"/>
  <c r="BB32" i="13"/>
  <c r="K32" i="13"/>
  <c r="I32" i="13"/>
  <c r="G32" i="13"/>
  <c r="BA32" i="13" s="1"/>
  <c r="BE27" i="13"/>
  <c r="BD27" i="13"/>
  <c r="BD37" i="13" s="1"/>
  <c r="H8" i="12" s="1"/>
  <c r="BC27" i="13"/>
  <c r="BB27" i="13"/>
  <c r="BB37" i="13" s="1"/>
  <c r="F8" i="12" s="1"/>
  <c r="K27" i="13"/>
  <c r="K37" i="13" s="1"/>
  <c r="I27" i="13"/>
  <c r="G27" i="13"/>
  <c r="BA27" i="13" s="1"/>
  <c r="BA37" i="13" s="1"/>
  <c r="E8" i="12" s="1"/>
  <c r="B8" i="12"/>
  <c r="A8" i="12"/>
  <c r="BE37" i="13"/>
  <c r="I8" i="12" s="1"/>
  <c r="BC37" i="13"/>
  <c r="G8" i="12" s="1"/>
  <c r="I37" i="13"/>
  <c r="BE16" i="13"/>
  <c r="BD16" i="13"/>
  <c r="BC16" i="13"/>
  <c r="BB16" i="13"/>
  <c r="BA16" i="13"/>
  <c r="K16" i="13"/>
  <c r="I16" i="13"/>
  <c r="G16" i="13"/>
  <c r="BE13" i="13"/>
  <c r="BD13" i="13"/>
  <c r="BC13" i="13"/>
  <c r="BB13" i="13"/>
  <c r="BA13" i="13"/>
  <c r="K13" i="13"/>
  <c r="I13" i="13"/>
  <c r="G13" i="13"/>
  <c r="BE8" i="13"/>
  <c r="BE25" i="13" s="1"/>
  <c r="I7" i="12" s="1"/>
  <c r="BD8" i="13"/>
  <c r="BC8" i="13"/>
  <c r="BC25" i="13" s="1"/>
  <c r="G7" i="12" s="1"/>
  <c r="BB8" i="13"/>
  <c r="BA8" i="13"/>
  <c r="BA25" i="13" s="1"/>
  <c r="E7" i="12" s="1"/>
  <c r="K8" i="13"/>
  <c r="I8" i="13"/>
  <c r="I25" i="13" s="1"/>
  <c r="G8" i="13"/>
  <c r="B7" i="12"/>
  <c r="A7" i="12"/>
  <c r="BD25" i="13"/>
  <c r="H7" i="12" s="1"/>
  <c r="BB25" i="13"/>
  <c r="F7" i="12" s="1"/>
  <c r="K25" i="13"/>
  <c r="G25" i="13"/>
  <c r="E4" i="13"/>
  <c r="F3" i="13"/>
  <c r="C33" i="11"/>
  <c r="F33" i="11" s="1"/>
  <c r="C31" i="11"/>
  <c r="G7" i="11"/>
  <c r="H29" i="9"/>
  <c r="I28" i="9"/>
  <c r="G21" i="8"/>
  <c r="D21" i="8"/>
  <c r="I27" i="9"/>
  <c r="D20" i="8"/>
  <c r="I26" i="9"/>
  <c r="G20" i="8" s="1"/>
  <c r="D19" i="8"/>
  <c r="I25" i="9"/>
  <c r="G19" i="8" s="1"/>
  <c r="D18" i="8"/>
  <c r="I24" i="9"/>
  <c r="G18" i="8" s="1"/>
  <c r="G17" i="8"/>
  <c r="D17" i="8"/>
  <c r="I23" i="9"/>
  <c r="G16" i="8"/>
  <c r="D16" i="8"/>
  <c r="I22" i="9"/>
  <c r="D15" i="8"/>
  <c r="I21" i="9"/>
  <c r="G15" i="8" s="1"/>
  <c r="BE89" i="10"/>
  <c r="BE98" i="10" s="1"/>
  <c r="I15" i="9" s="1"/>
  <c r="BD89" i="10"/>
  <c r="BC89" i="10"/>
  <c r="BC98" i="10" s="1"/>
  <c r="G15" i="9" s="1"/>
  <c r="BA89" i="10"/>
  <c r="BA98" i="10" s="1"/>
  <c r="E15" i="9" s="1"/>
  <c r="K89" i="10"/>
  <c r="I89" i="10"/>
  <c r="I98" i="10" s="1"/>
  <c r="G89" i="10"/>
  <c r="BB89" i="10" s="1"/>
  <c r="BB98" i="10" s="1"/>
  <c r="F15" i="9" s="1"/>
  <c r="B15" i="9"/>
  <c r="A15" i="9"/>
  <c r="BD98" i="10"/>
  <c r="H15" i="9" s="1"/>
  <c r="K98" i="10"/>
  <c r="G98" i="10"/>
  <c r="BE86" i="10"/>
  <c r="BD86" i="10"/>
  <c r="BC86" i="10"/>
  <c r="BA86" i="10"/>
  <c r="K86" i="10"/>
  <c r="I86" i="10"/>
  <c r="G86" i="10"/>
  <c r="BB86" i="10" s="1"/>
  <c r="BE84" i="10"/>
  <c r="BD84" i="10"/>
  <c r="BD87" i="10" s="1"/>
  <c r="H14" i="9" s="1"/>
  <c r="BC84" i="10"/>
  <c r="BA84" i="10"/>
  <c r="K84" i="10"/>
  <c r="K87" i="10" s="1"/>
  <c r="I84" i="10"/>
  <c r="G84" i="10"/>
  <c r="G87" i="10" s="1"/>
  <c r="B14" i="9"/>
  <c r="A14" i="9"/>
  <c r="BE87" i="10"/>
  <c r="I14" i="9" s="1"/>
  <c r="BC87" i="10"/>
  <c r="G14" i="9" s="1"/>
  <c r="BA87" i="10"/>
  <c r="E14" i="9" s="1"/>
  <c r="I87" i="10"/>
  <c r="BE81" i="10"/>
  <c r="BD81" i="10"/>
  <c r="BC81" i="10"/>
  <c r="BA81" i="10"/>
  <c r="K81" i="10"/>
  <c r="I81" i="10"/>
  <c r="G81" i="10"/>
  <c r="BB81" i="10" s="1"/>
  <c r="BE79" i="10"/>
  <c r="BE82" i="10" s="1"/>
  <c r="I13" i="9" s="1"/>
  <c r="BD79" i="10"/>
  <c r="BC79" i="10"/>
  <c r="BC82" i="10" s="1"/>
  <c r="G13" i="9" s="1"/>
  <c r="BA79" i="10"/>
  <c r="BA82" i="10" s="1"/>
  <c r="E13" i="9" s="1"/>
  <c r="K79" i="10"/>
  <c r="I79" i="10"/>
  <c r="I82" i="10" s="1"/>
  <c r="G79" i="10"/>
  <c r="BB79" i="10" s="1"/>
  <c r="BB82" i="10" s="1"/>
  <c r="F13" i="9" s="1"/>
  <c r="B13" i="9"/>
  <c r="A13" i="9"/>
  <c r="BD82" i="10"/>
  <c r="H13" i="9" s="1"/>
  <c r="K82" i="10"/>
  <c r="G82" i="10"/>
  <c r="BE76" i="10"/>
  <c r="BD76" i="10"/>
  <c r="BD77" i="10" s="1"/>
  <c r="H12" i="9" s="1"/>
  <c r="BC76" i="10"/>
  <c r="BB76" i="10"/>
  <c r="BB77" i="10" s="1"/>
  <c r="F12" i="9" s="1"/>
  <c r="K76" i="10"/>
  <c r="K77" i="10" s="1"/>
  <c r="I76" i="10"/>
  <c r="G76" i="10"/>
  <c r="G77" i="10" s="1"/>
  <c r="B12" i="9"/>
  <c r="A12" i="9"/>
  <c r="BE77" i="10"/>
  <c r="I12" i="9" s="1"/>
  <c r="BC77" i="10"/>
  <c r="G12" i="9" s="1"/>
  <c r="I77" i="10"/>
  <c r="BE73" i="10"/>
  <c r="BD73" i="10"/>
  <c r="BC73" i="10"/>
  <c r="BB73" i="10"/>
  <c r="BA73" i="10"/>
  <c r="K73" i="10"/>
  <c r="I73" i="10"/>
  <c r="G73" i="10"/>
  <c r="BE72" i="10"/>
  <c r="BD72" i="10"/>
  <c r="BC72" i="10"/>
  <c r="BB72" i="10"/>
  <c r="BA72" i="10"/>
  <c r="K72" i="10"/>
  <c r="I72" i="10"/>
  <c r="G72" i="10"/>
  <c r="BE70" i="10"/>
  <c r="BE74" i="10" s="1"/>
  <c r="I11" i="9" s="1"/>
  <c r="BD70" i="10"/>
  <c r="BC70" i="10"/>
  <c r="BC74" i="10" s="1"/>
  <c r="G11" i="9" s="1"/>
  <c r="BB70" i="10"/>
  <c r="BA70" i="10"/>
  <c r="BA74" i="10" s="1"/>
  <c r="E11" i="9" s="1"/>
  <c r="K70" i="10"/>
  <c r="I70" i="10"/>
  <c r="I74" i="10" s="1"/>
  <c r="G70" i="10"/>
  <c r="B11" i="9"/>
  <c r="A11" i="9"/>
  <c r="BD74" i="10"/>
  <c r="H11" i="9" s="1"/>
  <c r="BB74" i="10"/>
  <c r="F11" i="9" s="1"/>
  <c r="K74" i="10"/>
  <c r="G74" i="10"/>
  <c r="BE58" i="10"/>
  <c r="BD58" i="10"/>
  <c r="BD68" i="10" s="1"/>
  <c r="H10" i="9" s="1"/>
  <c r="BC58" i="10"/>
  <c r="BB58" i="10"/>
  <c r="BB68" i="10" s="1"/>
  <c r="F10" i="9" s="1"/>
  <c r="K58" i="10"/>
  <c r="K68" i="10" s="1"/>
  <c r="I58" i="10"/>
  <c r="G58" i="10"/>
  <c r="BA58" i="10" s="1"/>
  <c r="BA68" i="10" s="1"/>
  <c r="E10" i="9" s="1"/>
  <c r="B10" i="9"/>
  <c r="A10" i="9"/>
  <c r="BE68" i="10"/>
  <c r="I10" i="9" s="1"/>
  <c r="BC68" i="10"/>
  <c r="G10" i="9" s="1"/>
  <c r="I68" i="10"/>
  <c r="BE55" i="10"/>
  <c r="BD55" i="10"/>
  <c r="BC55" i="10"/>
  <c r="BB55" i="10"/>
  <c r="BA55" i="10"/>
  <c r="K55" i="10"/>
  <c r="I55" i="10"/>
  <c r="G55" i="10"/>
  <c r="BE54" i="10"/>
  <c r="BD54" i="10"/>
  <c r="BC54" i="10"/>
  <c r="BB54" i="10"/>
  <c r="BA54" i="10"/>
  <c r="K54" i="10"/>
  <c r="I54" i="10"/>
  <c r="G54" i="10"/>
  <c r="BE53" i="10"/>
  <c r="BD53" i="10"/>
  <c r="BC53" i="10"/>
  <c r="BB53" i="10"/>
  <c r="BA53" i="10"/>
  <c r="K53" i="10"/>
  <c r="I53" i="10"/>
  <c r="G53" i="10"/>
  <c r="BE52" i="10"/>
  <c r="BD52" i="10"/>
  <c r="BC52" i="10"/>
  <c r="BB52" i="10"/>
  <c r="BA52" i="10"/>
  <c r="K52" i="10"/>
  <c r="I52" i="10"/>
  <c r="G52" i="10"/>
  <c r="BE51" i="10"/>
  <c r="BD51" i="10"/>
  <c r="BC51" i="10"/>
  <c r="BB51" i="10"/>
  <c r="BA51" i="10"/>
  <c r="K51" i="10"/>
  <c r="I51" i="10"/>
  <c r="G51" i="10"/>
  <c r="BE46" i="10"/>
  <c r="BD46" i="10"/>
  <c r="BC46" i="10"/>
  <c r="BB46" i="10"/>
  <c r="BA46" i="10"/>
  <c r="K46" i="10"/>
  <c r="I46" i="10"/>
  <c r="G46" i="10"/>
  <c r="BE40" i="10"/>
  <c r="BD40" i="10"/>
  <c r="BC40" i="10"/>
  <c r="BB40" i="10"/>
  <c r="BA40" i="10"/>
  <c r="K40" i="10"/>
  <c r="I40" i="10"/>
  <c r="G40" i="10"/>
  <c r="BE38" i="10"/>
  <c r="BD38" i="10"/>
  <c r="BC38" i="10"/>
  <c r="BB38" i="10"/>
  <c r="BA38" i="10"/>
  <c r="K38" i="10"/>
  <c r="I38" i="10"/>
  <c r="G38" i="10"/>
  <c r="BE36" i="10"/>
  <c r="BD36" i="10"/>
  <c r="BC36" i="10"/>
  <c r="BB36" i="10"/>
  <c r="BA36" i="10"/>
  <c r="K36" i="10"/>
  <c r="I36" i="10"/>
  <c r="G36" i="10"/>
  <c r="BE34" i="10"/>
  <c r="BD34" i="10"/>
  <c r="BC34" i="10"/>
  <c r="BB34" i="10"/>
  <c r="BA34" i="10"/>
  <c r="K34" i="10"/>
  <c r="I34" i="10"/>
  <c r="G34" i="10"/>
  <c r="BE32" i="10"/>
  <c r="BD32" i="10"/>
  <c r="BC32" i="10"/>
  <c r="BB32" i="10"/>
  <c r="BA32" i="10"/>
  <c r="K32" i="10"/>
  <c r="I32" i="10"/>
  <c r="G32" i="10"/>
  <c r="BE30" i="10"/>
  <c r="BE56" i="10" s="1"/>
  <c r="I9" i="9" s="1"/>
  <c r="BD30" i="10"/>
  <c r="BC30" i="10"/>
  <c r="BC56" i="10" s="1"/>
  <c r="G9" i="9" s="1"/>
  <c r="BB30" i="10"/>
  <c r="BA30" i="10"/>
  <c r="BA56" i="10" s="1"/>
  <c r="E9" i="9" s="1"/>
  <c r="K30" i="10"/>
  <c r="I30" i="10"/>
  <c r="I56" i="10" s="1"/>
  <c r="G30" i="10"/>
  <c r="B9" i="9"/>
  <c r="A9" i="9"/>
  <c r="BD56" i="10"/>
  <c r="H9" i="9" s="1"/>
  <c r="BB56" i="10"/>
  <c r="F9" i="9" s="1"/>
  <c r="K56" i="10"/>
  <c r="G56" i="10"/>
  <c r="BE18" i="10"/>
  <c r="BD18" i="10"/>
  <c r="BC18" i="10"/>
  <c r="BB18" i="10"/>
  <c r="K18" i="10"/>
  <c r="I18" i="10"/>
  <c r="G18" i="10"/>
  <c r="BA18" i="10" s="1"/>
  <c r="BE14" i="10"/>
  <c r="BD14" i="10"/>
  <c r="BD28" i="10" s="1"/>
  <c r="H8" i="9" s="1"/>
  <c r="BC14" i="10"/>
  <c r="BB14" i="10"/>
  <c r="BB28" i="10" s="1"/>
  <c r="F8" i="9" s="1"/>
  <c r="K14" i="10"/>
  <c r="K28" i="10" s="1"/>
  <c r="I14" i="10"/>
  <c r="G14" i="10"/>
  <c r="G28" i="10" s="1"/>
  <c r="B8" i="9"/>
  <c r="A8" i="9"/>
  <c r="BE28" i="10"/>
  <c r="I8" i="9" s="1"/>
  <c r="BC28" i="10"/>
  <c r="G8" i="9" s="1"/>
  <c r="I28" i="10"/>
  <c r="BE8" i="10"/>
  <c r="BE12" i="10" s="1"/>
  <c r="I7" i="9" s="1"/>
  <c r="BD8" i="10"/>
  <c r="BC8" i="10"/>
  <c r="BC12" i="10" s="1"/>
  <c r="G7" i="9" s="1"/>
  <c r="BB8" i="10"/>
  <c r="BA8" i="10"/>
  <c r="BA12" i="10" s="1"/>
  <c r="E7" i="9" s="1"/>
  <c r="K8" i="10"/>
  <c r="I8" i="10"/>
  <c r="I12" i="10" s="1"/>
  <c r="G8" i="10"/>
  <c r="B7" i="9"/>
  <c r="A7" i="9"/>
  <c r="BD12" i="10"/>
  <c r="H7" i="9" s="1"/>
  <c r="BB12" i="10"/>
  <c r="F7" i="9" s="1"/>
  <c r="K12" i="10"/>
  <c r="G12" i="10"/>
  <c r="E4" i="10"/>
  <c r="F3" i="10"/>
  <c r="G23" i="8"/>
  <c r="C33" i="8"/>
  <c r="F33" i="8" s="1"/>
  <c r="C31" i="8"/>
  <c r="G7" i="8"/>
  <c r="H30" i="6"/>
  <c r="G23" i="5" s="1"/>
  <c r="I29" i="6"/>
  <c r="G21" i="5"/>
  <c r="D21" i="5"/>
  <c r="I28" i="6"/>
  <c r="D20" i="5"/>
  <c r="I27" i="6"/>
  <c r="G20" i="5" s="1"/>
  <c r="D19" i="5"/>
  <c r="I26" i="6"/>
  <c r="G19" i="5" s="1"/>
  <c r="D18" i="5"/>
  <c r="I25" i="6"/>
  <c r="G18" i="5" s="1"/>
  <c r="G17" i="5"/>
  <c r="D17" i="5"/>
  <c r="I24" i="6"/>
  <c r="G16" i="5"/>
  <c r="D16" i="5"/>
  <c r="I23" i="6"/>
  <c r="D15" i="5"/>
  <c r="I22" i="6"/>
  <c r="G15" i="5" s="1"/>
  <c r="BE282" i="7"/>
  <c r="BD282" i="7"/>
  <c r="BC282" i="7"/>
  <c r="BA282" i="7"/>
  <c r="K282" i="7"/>
  <c r="I282" i="7"/>
  <c r="G282" i="7"/>
  <c r="BB282" i="7" s="1"/>
  <c r="BE281" i="7"/>
  <c r="BD281" i="7"/>
  <c r="BC281" i="7"/>
  <c r="BA281" i="7"/>
  <c r="K281" i="7"/>
  <c r="I281" i="7"/>
  <c r="G281" i="7"/>
  <c r="BB281" i="7" s="1"/>
  <c r="BE280" i="7"/>
  <c r="BD280" i="7"/>
  <c r="BC280" i="7"/>
  <c r="BA280" i="7"/>
  <c r="K280" i="7"/>
  <c r="I280" i="7"/>
  <c r="G280" i="7"/>
  <c r="BB280" i="7" s="1"/>
  <c r="BE279" i="7"/>
  <c r="BD279" i="7"/>
  <c r="BC279" i="7"/>
  <c r="BA279" i="7"/>
  <c r="K279" i="7"/>
  <c r="I279" i="7"/>
  <c r="G279" i="7"/>
  <c r="BB279" i="7" s="1"/>
  <c r="BE278" i="7"/>
  <c r="BD278" i="7"/>
  <c r="BC278" i="7"/>
  <c r="BA278" i="7"/>
  <c r="K278" i="7"/>
  <c r="I278" i="7"/>
  <c r="G278" i="7"/>
  <c r="BB278" i="7" s="1"/>
  <c r="BE277" i="7"/>
  <c r="BD277" i="7"/>
  <c r="BC277" i="7"/>
  <c r="BA277" i="7"/>
  <c r="K277" i="7"/>
  <c r="I277" i="7"/>
  <c r="G277" i="7"/>
  <c r="BB277" i="7" s="1"/>
  <c r="BE276" i="7"/>
  <c r="BD276" i="7"/>
  <c r="BC276" i="7"/>
  <c r="BA276" i="7"/>
  <c r="K276" i="7"/>
  <c r="I276" i="7"/>
  <c r="G276" i="7"/>
  <c r="BB276" i="7" s="1"/>
  <c r="BE275" i="7"/>
  <c r="BD275" i="7"/>
  <c r="BC275" i="7"/>
  <c r="BC283" i="7" s="1"/>
  <c r="G16" i="6" s="1"/>
  <c r="BA275" i="7"/>
  <c r="K275" i="7"/>
  <c r="I275" i="7"/>
  <c r="G275" i="7"/>
  <c r="BB275" i="7" s="1"/>
  <c r="BB283" i="7" s="1"/>
  <c r="F16" i="6" s="1"/>
  <c r="B16" i="6"/>
  <c r="A16" i="6"/>
  <c r="BD283" i="7"/>
  <c r="H16" i="6" s="1"/>
  <c r="K283" i="7"/>
  <c r="G283" i="7"/>
  <c r="BE272" i="7"/>
  <c r="BD272" i="7"/>
  <c r="BC272" i="7"/>
  <c r="BA272" i="7"/>
  <c r="K272" i="7"/>
  <c r="I272" i="7"/>
  <c r="G272" i="7"/>
  <c r="BB272" i="7" s="1"/>
  <c r="BE271" i="7"/>
  <c r="BD271" i="7"/>
  <c r="BC271" i="7"/>
  <c r="BA271" i="7"/>
  <c r="K271" i="7"/>
  <c r="I271" i="7"/>
  <c r="G271" i="7"/>
  <c r="BB271" i="7" s="1"/>
  <c r="BE270" i="7"/>
  <c r="BD270" i="7"/>
  <c r="BC270" i="7"/>
  <c r="BA270" i="7"/>
  <c r="K270" i="7"/>
  <c r="I270" i="7"/>
  <c r="G270" i="7"/>
  <c r="BB270" i="7" s="1"/>
  <c r="BE269" i="7"/>
  <c r="BD269" i="7"/>
  <c r="BC269" i="7"/>
  <c r="BA269" i="7"/>
  <c r="K269" i="7"/>
  <c r="I269" i="7"/>
  <c r="G269" i="7"/>
  <c r="BB269" i="7" s="1"/>
  <c r="BE268" i="7"/>
  <c r="BD268" i="7"/>
  <c r="BC268" i="7"/>
  <c r="BA268" i="7"/>
  <c r="K268" i="7"/>
  <c r="I268" i="7"/>
  <c r="G268" i="7"/>
  <c r="BB268" i="7" s="1"/>
  <c r="BE267" i="7"/>
  <c r="BD267" i="7"/>
  <c r="BC267" i="7"/>
  <c r="BA267" i="7"/>
  <c r="K267" i="7"/>
  <c r="I267" i="7"/>
  <c r="G267" i="7"/>
  <c r="BB267" i="7" s="1"/>
  <c r="BE265" i="7"/>
  <c r="BD265" i="7"/>
  <c r="BC265" i="7"/>
  <c r="BA265" i="7"/>
  <c r="K265" i="7"/>
  <c r="I265" i="7"/>
  <c r="G265" i="7"/>
  <c r="BB265" i="7" s="1"/>
  <c r="BE262" i="7"/>
  <c r="BD262" i="7"/>
  <c r="BC262" i="7"/>
  <c r="BA262" i="7"/>
  <c r="K262" i="7"/>
  <c r="I262" i="7"/>
  <c r="G262" i="7"/>
  <c r="BB262" i="7" s="1"/>
  <c r="BE259" i="7"/>
  <c r="BD259" i="7"/>
  <c r="BC259" i="7"/>
  <c r="BA259" i="7"/>
  <c r="K259" i="7"/>
  <c r="I259" i="7"/>
  <c r="G259" i="7"/>
  <c r="BB259" i="7" s="1"/>
  <c r="BE256" i="7"/>
  <c r="BD256" i="7"/>
  <c r="BC256" i="7"/>
  <c r="BA256" i="7"/>
  <c r="K256" i="7"/>
  <c r="I256" i="7"/>
  <c r="G256" i="7"/>
  <c r="BB256" i="7" s="1"/>
  <c r="BE254" i="7"/>
  <c r="BD254" i="7"/>
  <c r="BC254" i="7"/>
  <c r="BA254" i="7"/>
  <c r="K254" i="7"/>
  <c r="I254" i="7"/>
  <c r="G254" i="7"/>
  <c r="BB254" i="7" s="1"/>
  <c r="BE251" i="7"/>
  <c r="BD251" i="7"/>
  <c r="BC251" i="7"/>
  <c r="BA251" i="7"/>
  <c r="K251" i="7"/>
  <c r="I251" i="7"/>
  <c r="G251" i="7"/>
  <c r="BB251" i="7" s="1"/>
  <c r="BE248" i="7"/>
  <c r="BD248" i="7"/>
  <c r="BC248" i="7"/>
  <c r="BA248" i="7"/>
  <c r="K248" i="7"/>
  <c r="I248" i="7"/>
  <c r="G248" i="7"/>
  <c r="BB248" i="7" s="1"/>
  <c r="BE245" i="7"/>
  <c r="BD245" i="7"/>
  <c r="BC245" i="7"/>
  <c r="BA245" i="7"/>
  <c r="K245" i="7"/>
  <c r="I245" i="7"/>
  <c r="G245" i="7"/>
  <c r="BB245" i="7" s="1"/>
  <c r="BE242" i="7"/>
  <c r="BD242" i="7"/>
  <c r="BC242" i="7"/>
  <c r="BA242" i="7"/>
  <c r="K242" i="7"/>
  <c r="I242" i="7"/>
  <c r="G242" i="7"/>
  <c r="BB242" i="7" s="1"/>
  <c r="BE240" i="7"/>
  <c r="BD240" i="7"/>
  <c r="BC240" i="7"/>
  <c r="BA240" i="7"/>
  <c r="K240" i="7"/>
  <c r="I240" i="7"/>
  <c r="G240" i="7"/>
  <c r="BB240" i="7" s="1"/>
  <c r="BE238" i="7"/>
  <c r="BD238" i="7"/>
  <c r="BD273" i="7" s="1"/>
  <c r="BC238" i="7"/>
  <c r="BA238" i="7"/>
  <c r="K238" i="7"/>
  <c r="K273" i="7" s="1"/>
  <c r="I238" i="7"/>
  <c r="G238" i="7"/>
  <c r="G273" i="7" s="1"/>
  <c r="H15" i="6"/>
  <c r="B15" i="6"/>
  <c r="A15" i="6"/>
  <c r="BE273" i="7"/>
  <c r="I15" i="6" s="1"/>
  <c r="BC273" i="7"/>
  <c r="G15" i="6" s="1"/>
  <c r="BA273" i="7"/>
  <c r="E15" i="6" s="1"/>
  <c r="I273" i="7"/>
  <c r="BE235" i="7"/>
  <c r="BD235" i="7"/>
  <c r="BC235" i="7"/>
  <c r="BA235" i="7"/>
  <c r="K235" i="7"/>
  <c r="I235" i="7"/>
  <c r="G235" i="7"/>
  <c r="BB235" i="7" s="1"/>
  <c r="BE234" i="7"/>
  <c r="BD234" i="7"/>
  <c r="BC234" i="7"/>
  <c r="BA234" i="7"/>
  <c r="K234" i="7"/>
  <c r="I234" i="7"/>
  <c r="G234" i="7"/>
  <c r="BB234" i="7" s="1"/>
  <c r="BE233" i="7"/>
  <c r="BD233" i="7"/>
  <c r="BC233" i="7"/>
  <c r="BA233" i="7"/>
  <c r="K233" i="7"/>
  <c r="I233" i="7"/>
  <c r="G233" i="7"/>
  <c r="BB233" i="7" s="1"/>
  <c r="BE232" i="7"/>
  <c r="BD232" i="7"/>
  <c r="BC232" i="7"/>
  <c r="BA232" i="7"/>
  <c r="K232" i="7"/>
  <c r="I232" i="7"/>
  <c r="G232" i="7"/>
  <c r="BB232" i="7" s="1"/>
  <c r="BE231" i="7"/>
  <c r="BD231" i="7"/>
  <c r="BC231" i="7"/>
  <c r="BA231" i="7"/>
  <c r="K231" i="7"/>
  <c r="I231" i="7"/>
  <c r="G231" i="7"/>
  <c r="BB231" i="7" s="1"/>
  <c r="BE230" i="7"/>
  <c r="BD230" i="7"/>
  <c r="BC230" i="7"/>
  <c r="BA230" i="7"/>
  <c r="K230" i="7"/>
  <c r="I230" i="7"/>
  <c r="G230" i="7"/>
  <c r="BB230" i="7" s="1"/>
  <c r="BE222" i="7"/>
  <c r="BD222" i="7"/>
  <c r="BC222" i="7"/>
  <c r="BA222" i="7"/>
  <c r="K222" i="7"/>
  <c r="I222" i="7"/>
  <c r="G222" i="7"/>
  <c r="BB222" i="7" s="1"/>
  <c r="BE218" i="7"/>
  <c r="BD218" i="7"/>
  <c r="BC218" i="7"/>
  <c r="BA218" i="7"/>
  <c r="K218" i="7"/>
  <c r="I218" i="7"/>
  <c r="G218" i="7"/>
  <c r="BB218" i="7" s="1"/>
  <c r="BE216" i="7"/>
  <c r="BD216" i="7"/>
  <c r="BC216" i="7"/>
  <c r="BA216" i="7"/>
  <c r="K216" i="7"/>
  <c r="I216" i="7"/>
  <c r="G216" i="7"/>
  <c r="BB216" i="7" s="1"/>
  <c r="BB236" i="7" s="1"/>
  <c r="F14" i="6" s="1"/>
  <c r="BE203" i="7"/>
  <c r="BD203" i="7"/>
  <c r="BC203" i="7"/>
  <c r="BA203" i="7"/>
  <c r="BA236" i="7" s="1"/>
  <c r="E14" i="6" s="1"/>
  <c r="K203" i="7"/>
  <c r="I203" i="7"/>
  <c r="G203" i="7"/>
  <c r="BB203" i="7" s="1"/>
  <c r="B14" i="6"/>
  <c r="A14" i="6"/>
  <c r="BD236" i="7"/>
  <c r="H14" i="6" s="1"/>
  <c r="K236" i="7"/>
  <c r="G236" i="7"/>
  <c r="BE200" i="7"/>
  <c r="BD200" i="7"/>
  <c r="BC200" i="7"/>
  <c r="BA200" i="7"/>
  <c r="K200" i="7"/>
  <c r="I200" i="7"/>
  <c r="G200" i="7"/>
  <c r="BB200" i="7" s="1"/>
  <c r="BE199" i="7"/>
  <c r="BD199" i="7"/>
  <c r="BC199" i="7"/>
  <c r="BA199" i="7"/>
  <c r="K199" i="7"/>
  <c r="I199" i="7"/>
  <c r="G199" i="7"/>
  <c r="BB199" i="7" s="1"/>
  <c r="BE198" i="7"/>
  <c r="BD198" i="7"/>
  <c r="BC198" i="7"/>
  <c r="BA198" i="7"/>
  <c r="K198" i="7"/>
  <c r="I198" i="7"/>
  <c r="G198" i="7"/>
  <c r="BB198" i="7" s="1"/>
  <c r="BE197" i="7"/>
  <c r="BD197" i="7"/>
  <c r="BC197" i="7"/>
  <c r="BA197" i="7"/>
  <c r="K197" i="7"/>
  <c r="I197" i="7"/>
  <c r="G197" i="7"/>
  <c r="BB197" i="7" s="1"/>
  <c r="BE196" i="7"/>
  <c r="BD196" i="7"/>
  <c r="BC196" i="7"/>
  <c r="BA196" i="7"/>
  <c r="K196" i="7"/>
  <c r="I196" i="7"/>
  <c r="G196" i="7"/>
  <c r="BB196" i="7" s="1"/>
  <c r="BE195" i="7"/>
  <c r="BD195" i="7"/>
  <c r="BC195" i="7"/>
  <c r="BA195" i="7"/>
  <c r="K195" i="7"/>
  <c r="I195" i="7"/>
  <c r="G195" i="7"/>
  <c r="BB195" i="7" s="1"/>
  <c r="BE194" i="7"/>
  <c r="BD194" i="7"/>
  <c r="BC194" i="7"/>
  <c r="BA194" i="7"/>
  <c r="K194" i="7"/>
  <c r="I194" i="7"/>
  <c r="G194" i="7"/>
  <c r="BB194" i="7" s="1"/>
  <c r="BE191" i="7"/>
  <c r="BD191" i="7"/>
  <c r="BC191" i="7"/>
  <c r="BA191" i="7"/>
  <c r="K191" i="7"/>
  <c r="I191" i="7"/>
  <c r="G191" i="7"/>
  <c r="BB191" i="7" s="1"/>
  <c r="BE188" i="7"/>
  <c r="BD188" i="7"/>
  <c r="BC188" i="7"/>
  <c r="BA188" i="7"/>
  <c r="K188" i="7"/>
  <c r="I188" i="7"/>
  <c r="G188" i="7"/>
  <c r="BB188" i="7" s="1"/>
  <c r="BE185" i="7"/>
  <c r="BD185" i="7"/>
  <c r="BC185" i="7"/>
  <c r="BA185" i="7"/>
  <c r="K185" i="7"/>
  <c r="I185" i="7"/>
  <c r="G185" i="7"/>
  <c r="BB185" i="7" s="1"/>
  <c r="BE183" i="7"/>
  <c r="BD183" i="7"/>
  <c r="BD201" i="7" s="1"/>
  <c r="H13" i="6" s="1"/>
  <c r="BC183" i="7"/>
  <c r="BA183" i="7"/>
  <c r="K183" i="7"/>
  <c r="K201" i="7" s="1"/>
  <c r="I183" i="7"/>
  <c r="G183" i="7"/>
  <c r="G201" i="7" s="1"/>
  <c r="B13" i="6"/>
  <c r="A13" i="6"/>
  <c r="BE201" i="7"/>
  <c r="I13" i="6" s="1"/>
  <c r="BC201" i="7"/>
  <c r="G13" i="6" s="1"/>
  <c r="BA201" i="7"/>
  <c r="E13" i="6" s="1"/>
  <c r="I201" i="7"/>
  <c r="BE180" i="7"/>
  <c r="BD180" i="7"/>
  <c r="BC180" i="7"/>
  <c r="BA180" i="7"/>
  <c r="K180" i="7"/>
  <c r="I180" i="7"/>
  <c r="G180" i="7"/>
  <c r="BB180" i="7" s="1"/>
  <c r="BE178" i="7"/>
  <c r="BD178" i="7"/>
  <c r="BC178" i="7"/>
  <c r="BA178" i="7"/>
  <c r="K178" i="7"/>
  <c r="I178" i="7"/>
  <c r="G178" i="7"/>
  <c r="BB178" i="7" s="1"/>
  <c r="BE176" i="7"/>
  <c r="BD176" i="7"/>
  <c r="BC176" i="7"/>
  <c r="BA176" i="7"/>
  <c r="K176" i="7"/>
  <c r="I176" i="7"/>
  <c r="G176" i="7"/>
  <c r="BB176" i="7" s="1"/>
  <c r="BE174" i="7"/>
  <c r="BD174" i="7"/>
  <c r="BC174" i="7"/>
  <c r="BA174" i="7"/>
  <c r="K174" i="7"/>
  <c r="I174" i="7"/>
  <c r="G174" i="7"/>
  <c r="BB174" i="7" s="1"/>
  <c r="BE166" i="7"/>
  <c r="BD166" i="7"/>
  <c r="BC166" i="7"/>
  <c r="BA166" i="7"/>
  <c r="K166" i="7"/>
  <c r="I166" i="7"/>
  <c r="G166" i="7"/>
  <c r="BB166" i="7" s="1"/>
  <c r="BE158" i="7"/>
  <c r="BD158" i="7"/>
  <c r="BC158" i="7"/>
  <c r="BA158" i="7"/>
  <c r="K158" i="7"/>
  <c r="I158" i="7"/>
  <c r="G158" i="7"/>
  <c r="BB158" i="7" s="1"/>
  <c r="BE156" i="7"/>
  <c r="BD156" i="7"/>
  <c r="BC156" i="7"/>
  <c r="BA156" i="7"/>
  <c r="K156" i="7"/>
  <c r="I156" i="7"/>
  <c r="G156" i="7"/>
  <c r="BB156" i="7" s="1"/>
  <c r="BE154" i="7"/>
  <c r="BD154" i="7"/>
  <c r="BC154" i="7"/>
  <c r="BA154" i="7"/>
  <c r="K154" i="7"/>
  <c r="I154" i="7"/>
  <c r="G154" i="7"/>
  <c r="BB154" i="7" s="1"/>
  <c r="BE149" i="7"/>
  <c r="BD149" i="7"/>
  <c r="BC149" i="7"/>
  <c r="BA149" i="7"/>
  <c r="K149" i="7"/>
  <c r="I149" i="7"/>
  <c r="G149" i="7"/>
  <c r="BB149" i="7" s="1"/>
  <c r="BE137" i="7"/>
  <c r="BD137" i="7"/>
  <c r="BC137" i="7"/>
  <c r="BA137" i="7"/>
  <c r="K137" i="7"/>
  <c r="I137" i="7"/>
  <c r="G137" i="7"/>
  <c r="BB137" i="7" s="1"/>
  <c r="BE135" i="7"/>
  <c r="BD135" i="7"/>
  <c r="BC135" i="7"/>
  <c r="BA135" i="7"/>
  <c r="K135" i="7"/>
  <c r="I135" i="7"/>
  <c r="I181" i="7" s="1"/>
  <c r="G135" i="7"/>
  <c r="BB135" i="7" s="1"/>
  <c r="B12" i="6"/>
  <c r="A12" i="6"/>
  <c r="BD181" i="7"/>
  <c r="H12" i="6" s="1"/>
  <c r="BB181" i="7"/>
  <c r="F12" i="6" s="1"/>
  <c r="K181" i="7"/>
  <c r="G181" i="7"/>
  <c r="BE132" i="7"/>
  <c r="BD132" i="7"/>
  <c r="BC132" i="7"/>
  <c r="BA132" i="7"/>
  <c r="K132" i="7"/>
  <c r="I132" i="7"/>
  <c r="G132" i="7"/>
  <c r="BB132" i="7" s="1"/>
  <c r="BE131" i="7"/>
  <c r="BD131" i="7"/>
  <c r="BC131" i="7"/>
  <c r="BA131" i="7"/>
  <c r="K131" i="7"/>
  <c r="I131" i="7"/>
  <c r="G131" i="7"/>
  <c r="BB131" i="7" s="1"/>
  <c r="BE130" i="7"/>
  <c r="BD130" i="7"/>
  <c r="BC130" i="7"/>
  <c r="BA130" i="7"/>
  <c r="K130" i="7"/>
  <c r="I130" i="7"/>
  <c r="G130" i="7"/>
  <c r="BB130" i="7" s="1"/>
  <c r="BE129" i="7"/>
  <c r="BD129" i="7"/>
  <c r="BC129" i="7"/>
  <c r="BA129" i="7"/>
  <c r="K129" i="7"/>
  <c r="I129" i="7"/>
  <c r="G129" i="7"/>
  <c r="BB129" i="7" s="1"/>
  <c r="BE128" i="7"/>
  <c r="BD128" i="7"/>
  <c r="BC128" i="7"/>
  <c r="BA128" i="7"/>
  <c r="K128" i="7"/>
  <c r="I128" i="7"/>
  <c r="G128" i="7"/>
  <c r="BB128" i="7" s="1"/>
  <c r="BE127" i="7"/>
  <c r="BD127" i="7"/>
  <c r="BC127" i="7"/>
  <c r="BA127" i="7"/>
  <c r="K127" i="7"/>
  <c r="I127" i="7"/>
  <c r="G127" i="7"/>
  <c r="BB127" i="7" s="1"/>
  <c r="BE126" i="7"/>
  <c r="BD126" i="7"/>
  <c r="BC126" i="7"/>
  <c r="BA126" i="7"/>
  <c r="K126" i="7"/>
  <c r="I126" i="7"/>
  <c r="G126" i="7"/>
  <c r="BB126" i="7" s="1"/>
  <c r="BE113" i="7"/>
  <c r="BD113" i="7"/>
  <c r="BC113" i="7"/>
  <c r="BA113" i="7"/>
  <c r="K113" i="7"/>
  <c r="I113" i="7"/>
  <c r="G113" i="7"/>
  <c r="BB113" i="7" s="1"/>
  <c r="BE89" i="7"/>
  <c r="BD89" i="7"/>
  <c r="BC89" i="7"/>
  <c r="BA89" i="7"/>
  <c r="K89" i="7"/>
  <c r="I89" i="7"/>
  <c r="G89" i="7"/>
  <c r="BB89" i="7" s="1"/>
  <c r="BE86" i="7"/>
  <c r="BD86" i="7"/>
  <c r="BC86" i="7"/>
  <c r="BA86" i="7"/>
  <c r="K86" i="7"/>
  <c r="I86" i="7"/>
  <c r="G86" i="7"/>
  <c r="BB86" i="7" s="1"/>
  <c r="BE84" i="7"/>
  <c r="BD84" i="7"/>
  <c r="BC84" i="7"/>
  <c r="BA84" i="7"/>
  <c r="K84" i="7"/>
  <c r="I84" i="7"/>
  <c r="G84" i="7"/>
  <c r="BB84" i="7" s="1"/>
  <c r="BE81" i="7"/>
  <c r="BD81" i="7"/>
  <c r="BC81" i="7"/>
  <c r="BA81" i="7"/>
  <c r="K81" i="7"/>
  <c r="I81" i="7"/>
  <c r="G81" i="7"/>
  <c r="BB81" i="7" s="1"/>
  <c r="BE72" i="7"/>
  <c r="BD72" i="7"/>
  <c r="BC72" i="7"/>
  <c r="BA72" i="7"/>
  <c r="K72" i="7"/>
  <c r="I72" i="7"/>
  <c r="G72" i="7"/>
  <c r="BB72" i="7" s="1"/>
  <c r="BE55" i="7"/>
  <c r="BD55" i="7"/>
  <c r="BC55" i="7"/>
  <c r="BA55" i="7"/>
  <c r="K55" i="7"/>
  <c r="I55" i="7"/>
  <c r="G55" i="7"/>
  <c r="BB55" i="7" s="1"/>
  <c r="BE53" i="7"/>
  <c r="BD53" i="7"/>
  <c r="BC53" i="7"/>
  <c r="BA53" i="7"/>
  <c r="K53" i="7"/>
  <c r="I53" i="7"/>
  <c r="G53" i="7"/>
  <c r="BB53" i="7" s="1"/>
  <c r="BE47" i="7"/>
  <c r="BD47" i="7"/>
  <c r="BD133" i="7" s="1"/>
  <c r="H11" i="6" s="1"/>
  <c r="BC47" i="7"/>
  <c r="BA47" i="7"/>
  <c r="K47" i="7"/>
  <c r="K133" i="7" s="1"/>
  <c r="I47" i="7"/>
  <c r="G47" i="7"/>
  <c r="G133" i="7" s="1"/>
  <c r="B11" i="6"/>
  <c r="A11" i="6"/>
  <c r="BE133" i="7"/>
  <c r="I11" i="6" s="1"/>
  <c r="BC133" i="7"/>
  <c r="G11" i="6" s="1"/>
  <c r="BA133" i="7"/>
  <c r="E11" i="6" s="1"/>
  <c r="I133" i="7"/>
  <c r="BE44" i="7"/>
  <c r="BE45" i="7" s="1"/>
  <c r="BD44" i="7"/>
  <c r="BC44" i="7"/>
  <c r="BC45" i="7" s="1"/>
  <c r="BB44" i="7"/>
  <c r="BA44" i="7"/>
  <c r="BA45" i="7" s="1"/>
  <c r="E10" i="6" s="1"/>
  <c r="K44" i="7"/>
  <c r="I44" i="7"/>
  <c r="I45" i="7" s="1"/>
  <c r="G44" i="7"/>
  <c r="I10" i="6"/>
  <c r="G10" i="6"/>
  <c r="B10" i="6"/>
  <c r="A10" i="6"/>
  <c r="BD45" i="7"/>
  <c r="H10" i="6" s="1"/>
  <c r="BB45" i="7"/>
  <c r="F10" i="6" s="1"/>
  <c r="K45" i="7"/>
  <c r="G45" i="7"/>
  <c r="BE39" i="7"/>
  <c r="BD39" i="7"/>
  <c r="BC39" i="7"/>
  <c r="BB39" i="7"/>
  <c r="K39" i="7"/>
  <c r="I39" i="7"/>
  <c r="G39" i="7"/>
  <c r="BA39" i="7" s="1"/>
  <c r="BE36" i="7"/>
  <c r="BD36" i="7"/>
  <c r="BC36" i="7"/>
  <c r="BB36" i="7"/>
  <c r="K36" i="7"/>
  <c r="I36" i="7"/>
  <c r="G36" i="7"/>
  <c r="BA36" i="7" s="1"/>
  <c r="BE34" i="7"/>
  <c r="BD34" i="7"/>
  <c r="BC34" i="7"/>
  <c r="BB34" i="7"/>
  <c r="K34" i="7"/>
  <c r="I34" i="7"/>
  <c r="G34" i="7"/>
  <c r="B9" i="6"/>
  <c r="A9" i="6"/>
  <c r="BE42" i="7"/>
  <c r="I9" i="6" s="1"/>
  <c r="BC42" i="7"/>
  <c r="G9" i="6" s="1"/>
  <c r="I42" i="7"/>
  <c r="BE31" i="7"/>
  <c r="BD31" i="7"/>
  <c r="BC31" i="7"/>
  <c r="BB31" i="7"/>
  <c r="BA31" i="7"/>
  <c r="K31" i="7"/>
  <c r="I31" i="7"/>
  <c r="G31" i="7"/>
  <c r="BE30" i="7"/>
  <c r="BD30" i="7"/>
  <c r="BC30" i="7"/>
  <c r="BB30" i="7"/>
  <c r="BA30" i="7"/>
  <c r="K30" i="7"/>
  <c r="I30" i="7"/>
  <c r="G30" i="7"/>
  <c r="BE29" i="7"/>
  <c r="BD29" i="7"/>
  <c r="BC29" i="7"/>
  <c r="BB29" i="7"/>
  <c r="BA29" i="7"/>
  <c r="K29" i="7"/>
  <c r="I29" i="7"/>
  <c r="G29" i="7"/>
  <c r="BE28" i="7"/>
  <c r="BD28" i="7"/>
  <c r="BC28" i="7"/>
  <c r="BB28" i="7"/>
  <c r="BA28" i="7"/>
  <c r="K28" i="7"/>
  <c r="I28" i="7"/>
  <c r="G28" i="7"/>
  <c r="BE27" i="7"/>
  <c r="BD27" i="7"/>
  <c r="BC27" i="7"/>
  <c r="BB27" i="7"/>
  <c r="BA27" i="7"/>
  <c r="K27" i="7"/>
  <c r="I27" i="7"/>
  <c r="G27" i="7"/>
  <c r="BE26" i="7"/>
  <c r="BD26" i="7"/>
  <c r="BC26" i="7"/>
  <c r="BB26" i="7"/>
  <c r="BA26" i="7"/>
  <c r="K26" i="7"/>
  <c r="I26" i="7"/>
  <c r="G26" i="7"/>
  <c r="BE24" i="7"/>
  <c r="BD24" i="7"/>
  <c r="BC24" i="7"/>
  <c r="BB24" i="7"/>
  <c r="BA24" i="7"/>
  <c r="K24" i="7"/>
  <c r="I24" i="7"/>
  <c r="G24" i="7"/>
  <c r="BE22" i="7"/>
  <c r="BD22" i="7"/>
  <c r="BC22" i="7"/>
  <c r="BB22" i="7"/>
  <c r="BA22" i="7"/>
  <c r="K22" i="7"/>
  <c r="I22" i="7"/>
  <c r="G22" i="7"/>
  <c r="BE20" i="7"/>
  <c r="BD20" i="7"/>
  <c r="BC20" i="7"/>
  <c r="BB20" i="7"/>
  <c r="BA20" i="7"/>
  <c r="K20" i="7"/>
  <c r="I20" i="7"/>
  <c r="G20" i="7"/>
  <c r="BE18" i="7"/>
  <c r="BD18" i="7"/>
  <c r="BC18" i="7"/>
  <c r="BB18" i="7"/>
  <c r="BA18" i="7"/>
  <c r="K18" i="7"/>
  <c r="I18" i="7"/>
  <c r="G18" i="7"/>
  <c r="BE16" i="7"/>
  <c r="BE32" i="7" s="1"/>
  <c r="BD16" i="7"/>
  <c r="BC16" i="7"/>
  <c r="BC32" i="7" s="1"/>
  <c r="BB16" i="7"/>
  <c r="BA16" i="7"/>
  <c r="BA32" i="7" s="1"/>
  <c r="K16" i="7"/>
  <c r="I16" i="7"/>
  <c r="I32" i="7" s="1"/>
  <c r="G16" i="7"/>
  <c r="I8" i="6"/>
  <c r="G8" i="6"/>
  <c r="E8" i="6"/>
  <c r="B8" i="6"/>
  <c r="A8" i="6"/>
  <c r="BD32" i="7"/>
  <c r="H8" i="6" s="1"/>
  <c r="BB32" i="7"/>
  <c r="F8" i="6" s="1"/>
  <c r="K32" i="7"/>
  <c r="G32" i="7"/>
  <c r="BE11" i="7"/>
  <c r="BD11" i="7"/>
  <c r="BC11" i="7"/>
  <c r="BB11" i="7"/>
  <c r="K11" i="7"/>
  <c r="I11" i="7"/>
  <c r="G11" i="7"/>
  <c r="BA11" i="7" s="1"/>
  <c r="BE8" i="7"/>
  <c r="BD8" i="7"/>
  <c r="BD14" i="7" s="1"/>
  <c r="BC8" i="7"/>
  <c r="BB8" i="7"/>
  <c r="BB14" i="7" s="1"/>
  <c r="F7" i="6" s="1"/>
  <c r="K8" i="7"/>
  <c r="I8" i="7"/>
  <c r="G8" i="7"/>
  <c r="H7" i="6"/>
  <c r="B7" i="6"/>
  <c r="A7" i="6"/>
  <c r="BE14" i="7"/>
  <c r="I7" i="6" s="1"/>
  <c r="BC14" i="7"/>
  <c r="G7" i="6" s="1"/>
  <c r="I14" i="7"/>
  <c r="E4" i="7"/>
  <c r="F3" i="7"/>
  <c r="C33" i="5"/>
  <c r="F33" i="5" s="1"/>
  <c r="C31" i="5"/>
  <c r="G7" i="5"/>
  <c r="H34" i="3"/>
  <c r="I33" i="3"/>
  <c r="G21" i="2"/>
  <c r="D21" i="2"/>
  <c r="I32" i="3"/>
  <c r="D20" i="2"/>
  <c r="I31" i="3"/>
  <c r="G20" i="2" s="1"/>
  <c r="D19" i="2"/>
  <c r="I30" i="3"/>
  <c r="G19" i="2" s="1"/>
  <c r="D18" i="2"/>
  <c r="I29" i="3"/>
  <c r="G18" i="2" s="1"/>
  <c r="G17" i="2"/>
  <c r="D17" i="2"/>
  <c r="I28" i="3"/>
  <c r="G16" i="2"/>
  <c r="D16" i="2"/>
  <c r="I27" i="3"/>
  <c r="D15" i="2"/>
  <c r="I26" i="3"/>
  <c r="G15" i="2" s="1"/>
  <c r="BE395" i="4"/>
  <c r="BE397" i="4" s="1"/>
  <c r="I20" i="3" s="1"/>
  <c r="BD395" i="4"/>
  <c r="BC395" i="4"/>
  <c r="BA395" i="4"/>
  <c r="BA397" i="4" s="1"/>
  <c r="K395" i="4"/>
  <c r="I395" i="4"/>
  <c r="G395" i="4"/>
  <c r="G397" i="4" s="1"/>
  <c r="E20" i="3"/>
  <c r="B20" i="3"/>
  <c r="A20" i="3"/>
  <c r="BD397" i="4"/>
  <c r="H20" i="3" s="1"/>
  <c r="BC397" i="4"/>
  <c r="G20" i="3" s="1"/>
  <c r="K397" i="4"/>
  <c r="I397" i="4"/>
  <c r="BE392" i="4"/>
  <c r="BD392" i="4"/>
  <c r="BC392" i="4"/>
  <c r="BA392" i="4"/>
  <c r="K392" i="4"/>
  <c r="I392" i="4"/>
  <c r="G392" i="4"/>
  <c r="BB392" i="4" s="1"/>
  <c r="BE389" i="4"/>
  <c r="BD389" i="4"/>
  <c r="BC389" i="4"/>
  <c r="BA389" i="4"/>
  <c r="K389" i="4"/>
  <c r="I389" i="4"/>
  <c r="G389" i="4"/>
  <c r="BB389" i="4" s="1"/>
  <c r="BE385" i="4"/>
  <c r="BD385" i="4"/>
  <c r="BC385" i="4"/>
  <c r="BA385" i="4"/>
  <c r="K385" i="4"/>
  <c r="I385" i="4"/>
  <c r="G385" i="4"/>
  <c r="BB385" i="4" s="1"/>
  <c r="BE381" i="4"/>
  <c r="BD381" i="4"/>
  <c r="BC381" i="4"/>
  <c r="BA381" i="4"/>
  <c r="K381" i="4"/>
  <c r="I381" i="4"/>
  <c r="G381" i="4"/>
  <c r="BB381" i="4" s="1"/>
  <c r="BB393" i="4" s="1"/>
  <c r="F19" i="3" s="1"/>
  <c r="H19" i="3"/>
  <c r="B19" i="3"/>
  <c r="A19" i="3"/>
  <c r="BD393" i="4"/>
  <c r="BC393" i="4"/>
  <c r="G19" i="3" s="1"/>
  <c r="K393" i="4"/>
  <c r="I393" i="4"/>
  <c r="G393" i="4"/>
  <c r="BE378" i="4"/>
  <c r="BD378" i="4"/>
  <c r="BC378" i="4"/>
  <c r="BA378" i="4"/>
  <c r="K378" i="4"/>
  <c r="I378" i="4"/>
  <c r="G378" i="4"/>
  <c r="BB378" i="4" s="1"/>
  <c r="BE377" i="4"/>
  <c r="BD377" i="4"/>
  <c r="BC377" i="4"/>
  <c r="BA377" i="4"/>
  <c r="K377" i="4"/>
  <c r="I377" i="4"/>
  <c r="G377" i="4"/>
  <c r="BB377" i="4" s="1"/>
  <c r="BE376" i="4"/>
  <c r="BD376" i="4"/>
  <c r="BC376" i="4"/>
  <c r="BA376" i="4"/>
  <c r="K376" i="4"/>
  <c r="I376" i="4"/>
  <c r="G376" i="4"/>
  <c r="BB376" i="4" s="1"/>
  <c r="BE375" i="4"/>
  <c r="BD375" i="4"/>
  <c r="BC375" i="4"/>
  <c r="BA375" i="4"/>
  <c r="K375" i="4"/>
  <c r="I375" i="4"/>
  <c r="G375" i="4"/>
  <c r="BB375" i="4" s="1"/>
  <c r="BE374" i="4"/>
  <c r="BD374" i="4"/>
  <c r="BC374" i="4"/>
  <c r="BA374" i="4"/>
  <c r="K374" i="4"/>
  <c r="I374" i="4"/>
  <c r="G374" i="4"/>
  <c r="BB374" i="4" s="1"/>
  <c r="BE373" i="4"/>
  <c r="BD373" i="4"/>
  <c r="BC373" i="4"/>
  <c r="BA373" i="4"/>
  <c r="K373" i="4"/>
  <c r="I373" i="4"/>
  <c r="G373" i="4"/>
  <c r="BB373" i="4" s="1"/>
  <c r="BE370" i="4"/>
  <c r="BD370" i="4"/>
  <c r="BD379" i="4" s="1"/>
  <c r="BC370" i="4"/>
  <c r="BC379" i="4" s="1"/>
  <c r="G18" i="3" s="1"/>
  <c r="BA370" i="4"/>
  <c r="K370" i="4"/>
  <c r="I370" i="4"/>
  <c r="G370" i="4"/>
  <c r="BB370" i="4" s="1"/>
  <c r="H18" i="3"/>
  <c r="B18" i="3"/>
  <c r="A18" i="3"/>
  <c r="BE379" i="4"/>
  <c r="I18" i="3" s="1"/>
  <c r="BB379" i="4"/>
  <c r="F18" i="3" s="1"/>
  <c r="BA379" i="4"/>
  <c r="E18" i="3" s="1"/>
  <c r="I379" i="4"/>
  <c r="G379" i="4"/>
  <c r="BE367" i="4"/>
  <c r="BD367" i="4"/>
  <c r="BC367" i="4"/>
  <c r="BA367" i="4"/>
  <c r="K367" i="4"/>
  <c r="I367" i="4"/>
  <c r="G367" i="4"/>
  <c r="BB367" i="4" s="1"/>
  <c r="BE366" i="4"/>
  <c r="BD366" i="4"/>
  <c r="BC366" i="4"/>
  <c r="BA366" i="4"/>
  <c r="K366" i="4"/>
  <c r="I366" i="4"/>
  <c r="G366" i="4"/>
  <c r="BB366" i="4" s="1"/>
  <c r="BE365" i="4"/>
  <c r="BD365" i="4"/>
  <c r="BC365" i="4"/>
  <c r="BA365" i="4"/>
  <c r="K365" i="4"/>
  <c r="I365" i="4"/>
  <c r="G365" i="4"/>
  <c r="BB365" i="4" s="1"/>
  <c r="BE364" i="4"/>
  <c r="BD364" i="4"/>
  <c r="BC364" i="4"/>
  <c r="BA364" i="4"/>
  <c r="K364" i="4"/>
  <c r="I364" i="4"/>
  <c r="G364" i="4"/>
  <c r="BB364" i="4" s="1"/>
  <c r="BE363" i="4"/>
  <c r="BD363" i="4"/>
  <c r="BC363" i="4"/>
  <c r="BA363" i="4"/>
  <c r="K363" i="4"/>
  <c r="I363" i="4"/>
  <c r="G363" i="4"/>
  <c r="BB363" i="4" s="1"/>
  <c r="BE362" i="4"/>
  <c r="BD362" i="4"/>
  <c r="BC362" i="4"/>
  <c r="BA362" i="4"/>
  <c r="K362" i="4"/>
  <c r="I362" i="4"/>
  <c r="G362" i="4"/>
  <c r="BB362" i="4" s="1"/>
  <c r="BE359" i="4"/>
  <c r="BD359" i="4"/>
  <c r="BC359" i="4"/>
  <c r="BA359" i="4"/>
  <c r="K359" i="4"/>
  <c r="I359" i="4"/>
  <c r="G359" i="4"/>
  <c r="BB359" i="4" s="1"/>
  <c r="BE356" i="4"/>
  <c r="BD356" i="4"/>
  <c r="BC356" i="4"/>
  <c r="BA356" i="4"/>
  <c r="K356" i="4"/>
  <c r="I356" i="4"/>
  <c r="G356" i="4"/>
  <c r="BB356" i="4" s="1"/>
  <c r="BE348" i="4"/>
  <c r="BD348" i="4"/>
  <c r="BC348" i="4"/>
  <c r="BA348" i="4"/>
  <c r="K348" i="4"/>
  <c r="I348" i="4"/>
  <c r="G348" i="4"/>
  <c r="BB348" i="4" s="1"/>
  <c r="BE340" i="4"/>
  <c r="BD340" i="4"/>
  <c r="BC340" i="4"/>
  <c r="BC368" i="4" s="1"/>
  <c r="G17" i="3" s="1"/>
  <c r="BA340" i="4"/>
  <c r="K340" i="4"/>
  <c r="I340" i="4"/>
  <c r="G340" i="4"/>
  <c r="G368" i="4" s="1"/>
  <c r="B17" i="3"/>
  <c r="A17" i="3"/>
  <c r="BE368" i="4"/>
  <c r="I17" i="3" s="1"/>
  <c r="BD368" i="4"/>
  <c r="H17" i="3" s="1"/>
  <c r="BA368" i="4"/>
  <c r="E17" i="3" s="1"/>
  <c r="K368" i="4"/>
  <c r="BE337" i="4"/>
  <c r="BD337" i="4"/>
  <c r="BC337" i="4"/>
  <c r="BA337" i="4"/>
  <c r="K337" i="4"/>
  <c r="I337" i="4"/>
  <c r="G337" i="4"/>
  <c r="BB337" i="4" s="1"/>
  <c r="BE336" i="4"/>
  <c r="BD336" i="4"/>
  <c r="BC336" i="4"/>
  <c r="BA336" i="4"/>
  <c r="K336" i="4"/>
  <c r="I336" i="4"/>
  <c r="G336" i="4"/>
  <c r="BB336" i="4" s="1"/>
  <c r="BE335" i="4"/>
  <c r="BD335" i="4"/>
  <c r="BC335" i="4"/>
  <c r="BA335" i="4"/>
  <c r="BA338" i="4" s="1"/>
  <c r="E16" i="3" s="1"/>
  <c r="K335" i="4"/>
  <c r="I335" i="4"/>
  <c r="G335" i="4"/>
  <c r="G338" i="4" s="1"/>
  <c r="B16" i="3"/>
  <c r="A16" i="3"/>
  <c r="BD338" i="4"/>
  <c r="H16" i="3" s="1"/>
  <c r="BC338" i="4"/>
  <c r="G16" i="3" s="1"/>
  <c r="K338" i="4"/>
  <c r="I338" i="4"/>
  <c r="BE332" i="4"/>
  <c r="BE333" i="4" s="1"/>
  <c r="BD332" i="4"/>
  <c r="BC332" i="4"/>
  <c r="BB332" i="4"/>
  <c r="BA332" i="4"/>
  <c r="BA333" i="4" s="1"/>
  <c r="K332" i="4"/>
  <c r="K333" i="4" s="1"/>
  <c r="I332" i="4"/>
  <c r="G332" i="4"/>
  <c r="I15" i="3"/>
  <c r="E15" i="3"/>
  <c r="B15" i="3"/>
  <c r="A15" i="3"/>
  <c r="BD333" i="4"/>
  <c r="H15" i="3" s="1"/>
  <c r="BC333" i="4"/>
  <c r="G15" i="3" s="1"/>
  <c r="BB333" i="4"/>
  <c r="F15" i="3" s="1"/>
  <c r="I333" i="4"/>
  <c r="G333" i="4"/>
  <c r="BE329" i="4"/>
  <c r="BD329" i="4"/>
  <c r="BC329" i="4"/>
  <c r="BC330" i="4" s="1"/>
  <c r="G14" i="3" s="1"/>
  <c r="BB329" i="4"/>
  <c r="K329" i="4"/>
  <c r="I329" i="4"/>
  <c r="G329" i="4"/>
  <c r="BA329" i="4" s="1"/>
  <c r="BE327" i="4"/>
  <c r="BD327" i="4"/>
  <c r="BD330" i="4" s="1"/>
  <c r="BC327" i="4"/>
  <c r="BB327" i="4"/>
  <c r="K327" i="4"/>
  <c r="I327" i="4"/>
  <c r="I330" i="4" s="1"/>
  <c r="G327" i="4"/>
  <c r="BA327" i="4" s="1"/>
  <c r="H14" i="3"/>
  <c r="B14" i="3"/>
  <c r="A14" i="3"/>
  <c r="BE330" i="4"/>
  <c r="I14" i="3" s="1"/>
  <c r="BB330" i="4"/>
  <c r="F14" i="3" s="1"/>
  <c r="G330" i="4"/>
  <c r="BE323" i="4"/>
  <c r="BD323" i="4"/>
  <c r="BC323" i="4"/>
  <c r="BB323" i="4"/>
  <c r="K323" i="4"/>
  <c r="I323" i="4"/>
  <c r="G323" i="4"/>
  <c r="BA323" i="4" s="1"/>
  <c r="BE321" i="4"/>
  <c r="BD321" i="4"/>
  <c r="BC321" i="4"/>
  <c r="BB321" i="4"/>
  <c r="K321" i="4"/>
  <c r="I321" i="4"/>
  <c r="G321" i="4"/>
  <c r="BA321" i="4" s="1"/>
  <c r="BE316" i="4"/>
  <c r="BD316" i="4"/>
  <c r="BC316" i="4"/>
  <c r="BB316" i="4"/>
  <c r="K316" i="4"/>
  <c r="I316" i="4"/>
  <c r="G316" i="4"/>
  <c r="BA316" i="4" s="1"/>
  <c r="BE312" i="4"/>
  <c r="BD312" i="4"/>
  <c r="BC312" i="4"/>
  <c r="BB312" i="4"/>
  <c r="K312" i="4"/>
  <c r="I312" i="4"/>
  <c r="G312" i="4"/>
  <c r="BA312" i="4" s="1"/>
  <c r="BE310" i="4"/>
  <c r="BD310" i="4"/>
  <c r="BC310" i="4"/>
  <c r="BB310" i="4"/>
  <c r="K310" i="4"/>
  <c r="I310" i="4"/>
  <c r="G310" i="4"/>
  <c r="BA310" i="4" s="1"/>
  <c r="BE308" i="4"/>
  <c r="BD308" i="4"/>
  <c r="BC308" i="4"/>
  <c r="BB308" i="4"/>
  <c r="K308" i="4"/>
  <c r="I308" i="4"/>
  <c r="G308" i="4"/>
  <c r="BE298" i="4"/>
  <c r="BD298" i="4"/>
  <c r="BC298" i="4"/>
  <c r="BB298" i="4"/>
  <c r="BB325" i="4" s="1"/>
  <c r="F13" i="3" s="1"/>
  <c r="K298" i="4"/>
  <c r="I298" i="4"/>
  <c r="G298" i="4"/>
  <c r="BA298" i="4" s="1"/>
  <c r="B13" i="3"/>
  <c r="A13" i="3"/>
  <c r="BE325" i="4"/>
  <c r="I13" i="3" s="1"/>
  <c r="BD325" i="4"/>
  <c r="H13" i="3" s="1"/>
  <c r="K325" i="4"/>
  <c r="BE295" i="4"/>
  <c r="BD295" i="4"/>
  <c r="BC295" i="4"/>
  <c r="BB295" i="4"/>
  <c r="BA295" i="4"/>
  <c r="K295" i="4"/>
  <c r="I295" i="4"/>
  <c r="G295" i="4"/>
  <c r="BE294" i="4"/>
  <c r="BD294" i="4"/>
  <c r="BC294" i="4"/>
  <c r="BB294" i="4"/>
  <c r="BA294" i="4"/>
  <c r="K294" i="4"/>
  <c r="I294" i="4"/>
  <c r="G294" i="4"/>
  <c r="BE293" i="4"/>
  <c r="BD293" i="4"/>
  <c r="BC293" i="4"/>
  <c r="BB293" i="4"/>
  <c r="BA293" i="4"/>
  <c r="K293" i="4"/>
  <c r="I293" i="4"/>
  <c r="G293" i="4"/>
  <c r="BE292" i="4"/>
  <c r="BD292" i="4"/>
  <c r="BC292" i="4"/>
  <c r="BB292" i="4"/>
  <c r="BA292" i="4"/>
  <c r="K292" i="4"/>
  <c r="I292" i="4"/>
  <c r="G292" i="4"/>
  <c r="BE291" i="4"/>
  <c r="BD291" i="4"/>
  <c r="BC291" i="4"/>
  <c r="BB291" i="4"/>
  <c r="BA291" i="4"/>
  <c r="K291" i="4"/>
  <c r="I291" i="4"/>
  <c r="G291" i="4"/>
  <c r="BE290" i="4"/>
  <c r="BD290" i="4"/>
  <c r="BC290" i="4"/>
  <c r="BB290" i="4"/>
  <c r="BA290" i="4"/>
  <c r="K290" i="4"/>
  <c r="I290" i="4"/>
  <c r="G290" i="4"/>
  <c r="BE289" i="4"/>
  <c r="BD289" i="4"/>
  <c r="BC289" i="4"/>
  <c r="BB289" i="4"/>
  <c r="BA289" i="4"/>
  <c r="K289" i="4"/>
  <c r="I289" i="4"/>
  <c r="G289" i="4"/>
  <c r="BE285" i="4"/>
  <c r="BD285" i="4"/>
  <c r="BC285" i="4"/>
  <c r="BB285" i="4"/>
  <c r="BA285" i="4"/>
  <c r="K285" i="4"/>
  <c r="I285" i="4"/>
  <c r="G285" i="4"/>
  <c r="BE275" i="4"/>
  <c r="BD275" i="4"/>
  <c r="BC275" i="4"/>
  <c r="BB275" i="4"/>
  <c r="BA275" i="4"/>
  <c r="K275" i="4"/>
  <c r="I275" i="4"/>
  <c r="G275" i="4"/>
  <c r="BE269" i="4"/>
  <c r="BD269" i="4"/>
  <c r="BC269" i="4"/>
  <c r="BB269" i="4"/>
  <c r="BA269" i="4"/>
  <c r="K269" i="4"/>
  <c r="I269" i="4"/>
  <c r="G269" i="4"/>
  <c r="BE267" i="4"/>
  <c r="BD267" i="4"/>
  <c r="BC267" i="4"/>
  <c r="BB267" i="4"/>
  <c r="BA267" i="4"/>
  <c r="K267" i="4"/>
  <c r="I267" i="4"/>
  <c r="G267" i="4"/>
  <c r="BE265" i="4"/>
  <c r="BD265" i="4"/>
  <c r="BC265" i="4"/>
  <c r="BB265" i="4"/>
  <c r="BA265" i="4"/>
  <c r="K265" i="4"/>
  <c r="I265" i="4"/>
  <c r="G265" i="4"/>
  <c r="BE263" i="4"/>
  <c r="BD263" i="4"/>
  <c r="BC263" i="4"/>
  <c r="BB263" i="4"/>
  <c r="BA263" i="4"/>
  <c r="K263" i="4"/>
  <c r="I263" i="4"/>
  <c r="G263" i="4"/>
  <c r="BE261" i="4"/>
  <c r="BD261" i="4"/>
  <c r="BC261" i="4"/>
  <c r="BB261" i="4"/>
  <c r="BA261" i="4"/>
  <c r="K261" i="4"/>
  <c r="I261" i="4"/>
  <c r="G261" i="4"/>
  <c r="BE259" i="4"/>
  <c r="BE296" i="4" s="1"/>
  <c r="BD259" i="4"/>
  <c r="BC259" i="4"/>
  <c r="BB259" i="4"/>
  <c r="BB296" i="4" s="1"/>
  <c r="F12" i="3" s="1"/>
  <c r="BA259" i="4"/>
  <c r="BA296" i="4" s="1"/>
  <c r="K259" i="4"/>
  <c r="I259" i="4"/>
  <c r="G259" i="4"/>
  <c r="G296" i="4" s="1"/>
  <c r="I12" i="3"/>
  <c r="E12" i="3"/>
  <c r="B12" i="3"/>
  <c r="A12" i="3"/>
  <c r="BD296" i="4"/>
  <c r="H12" i="3" s="1"/>
  <c r="BC296" i="4"/>
  <c r="G12" i="3" s="1"/>
  <c r="K296" i="4"/>
  <c r="I296" i="4"/>
  <c r="BE255" i="4"/>
  <c r="BD255" i="4"/>
  <c r="BC255" i="4"/>
  <c r="BB255" i="4"/>
  <c r="BA255" i="4"/>
  <c r="K255" i="4"/>
  <c r="I255" i="4"/>
  <c r="G255" i="4"/>
  <c r="BE253" i="4"/>
  <c r="BD253" i="4"/>
  <c r="BC253" i="4"/>
  <c r="BB253" i="4"/>
  <c r="BA253" i="4"/>
  <c r="K253" i="4"/>
  <c r="I253" i="4"/>
  <c r="G253" i="4"/>
  <c r="BE251" i="4"/>
  <c r="BD251" i="4"/>
  <c r="BC251" i="4"/>
  <c r="BB251" i="4"/>
  <c r="BA251" i="4"/>
  <c r="K251" i="4"/>
  <c r="I251" i="4"/>
  <c r="G251" i="4"/>
  <c r="BE242" i="4"/>
  <c r="BE257" i="4" s="1"/>
  <c r="BD242" i="4"/>
  <c r="BC242" i="4"/>
  <c r="BB242" i="4"/>
  <c r="BA242" i="4"/>
  <c r="BA257" i="4" s="1"/>
  <c r="E11" i="3" s="1"/>
  <c r="K242" i="4"/>
  <c r="K257" i="4" s="1"/>
  <c r="I242" i="4"/>
  <c r="G242" i="4"/>
  <c r="I11" i="3"/>
  <c r="B11" i="3"/>
  <c r="A11" i="3"/>
  <c r="BD257" i="4"/>
  <c r="H11" i="3" s="1"/>
  <c r="BC257" i="4"/>
  <c r="G11" i="3" s="1"/>
  <c r="BB257" i="4"/>
  <c r="F11" i="3" s="1"/>
  <c r="I257" i="4"/>
  <c r="G257" i="4"/>
  <c r="BE225" i="4"/>
  <c r="BD225" i="4"/>
  <c r="BC225" i="4"/>
  <c r="BB225" i="4"/>
  <c r="K225" i="4"/>
  <c r="I225" i="4"/>
  <c r="G225" i="4"/>
  <c r="BA225" i="4" s="1"/>
  <c r="BE216" i="4"/>
  <c r="BD216" i="4"/>
  <c r="BC216" i="4"/>
  <c r="BB216" i="4"/>
  <c r="K216" i="4"/>
  <c r="I216" i="4"/>
  <c r="G216" i="4"/>
  <c r="BA216" i="4" s="1"/>
  <c r="BE209" i="4"/>
  <c r="BD209" i="4"/>
  <c r="BC209" i="4"/>
  <c r="BB209" i="4"/>
  <c r="K209" i="4"/>
  <c r="I209" i="4"/>
  <c r="G209" i="4"/>
  <c r="BA209" i="4" s="1"/>
  <c r="BE206" i="4"/>
  <c r="BD206" i="4"/>
  <c r="BC206" i="4"/>
  <c r="BB206" i="4"/>
  <c r="K206" i="4"/>
  <c r="I206" i="4"/>
  <c r="G206" i="4"/>
  <c r="BA206" i="4" s="1"/>
  <c r="BE194" i="4"/>
  <c r="BD194" i="4"/>
  <c r="BC194" i="4"/>
  <c r="BB194" i="4"/>
  <c r="K194" i="4"/>
  <c r="I194" i="4"/>
  <c r="G194" i="4"/>
  <c r="BA194" i="4" s="1"/>
  <c r="BE184" i="4"/>
  <c r="BD184" i="4"/>
  <c r="BC184" i="4"/>
  <c r="BB184" i="4"/>
  <c r="K184" i="4"/>
  <c r="I184" i="4"/>
  <c r="G184" i="4"/>
  <c r="BA184" i="4" s="1"/>
  <c r="BE181" i="4"/>
  <c r="BD181" i="4"/>
  <c r="BC181" i="4"/>
  <c r="BB181" i="4"/>
  <c r="K181" i="4"/>
  <c r="I181" i="4"/>
  <c r="G181" i="4"/>
  <c r="BA181" i="4" s="1"/>
  <c r="BE178" i="4"/>
  <c r="BD178" i="4"/>
  <c r="BC178" i="4"/>
  <c r="BB178" i="4"/>
  <c r="K178" i="4"/>
  <c r="I178" i="4"/>
  <c r="G178" i="4"/>
  <c r="BA178" i="4" s="1"/>
  <c r="BE171" i="4"/>
  <c r="BD171" i="4"/>
  <c r="BC171" i="4"/>
  <c r="BB171" i="4"/>
  <c r="K171" i="4"/>
  <c r="I171" i="4"/>
  <c r="G171" i="4"/>
  <c r="BA171" i="4" s="1"/>
  <c r="BE160" i="4"/>
  <c r="BD160" i="4"/>
  <c r="BC160" i="4"/>
  <c r="BB160" i="4"/>
  <c r="K160" i="4"/>
  <c r="I160" i="4"/>
  <c r="G160" i="4"/>
  <c r="BA160" i="4" s="1"/>
  <c r="BE158" i="4"/>
  <c r="BD158" i="4"/>
  <c r="BC158" i="4"/>
  <c r="BB158" i="4"/>
  <c r="BA158" i="4"/>
  <c r="K158" i="4"/>
  <c r="I158" i="4"/>
  <c r="G158" i="4"/>
  <c r="BE154" i="4"/>
  <c r="BD154" i="4"/>
  <c r="BC154" i="4"/>
  <c r="BB154" i="4"/>
  <c r="K154" i="4"/>
  <c r="I154" i="4"/>
  <c r="G154" i="4"/>
  <c r="BA154" i="4" s="1"/>
  <c r="BE138" i="4"/>
  <c r="BD138" i="4"/>
  <c r="BC138" i="4"/>
  <c r="BB138" i="4"/>
  <c r="K138" i="4"/>
  <c r="I138" i="4"/>
  <c r="G138" i="4"/>
  <c r="BA138" i="4" s="1"/>
  <c r="BE134" i="4"/>
  <c r="BD134" i="4"/>
  <c r="BC134" i="4"/>
  <c r="BB134" i="4"/>
  <c r="K134" i="4"/>
  <c r="I134" i="4"/>
  <c r="G134" i="4"/>
  <c r="BA134" i="4" s="1"/>
  <c r="BE130" i="4"/>
  <c r="BD130" i="4"/>
  <c r="BC130" i="4"/>
  <c r="BB130" i="4"/>
  <c r="K130" i="4"/>
  <c r="I130" i="4"/>
  <c r="G130" i="4"/>
  <c r="BA130" i="4" s="1"/>
  <c r="BE124" i="4"/>
  <c r="BD124" i="4"/>
  <c r="BC124" i="4"/>
  <c r="BB124" i="4"/>
  <c r="K124" i="4"/>
  <c r="I124" i="4"/>
  <c r="G124" i="4"/>
  <c r="BA124" i="4" s="1"/>
  <c r="BE118" i="4"/>
  <c r="BD118" i="4"/>
  <c r="BC118" i="4"/>
  <c r="BB118" i="4"/>
  <c r="K118" i="4"/>
  <c r="I118" i="4"/>
  <c r="G118" i="4"/>
  <c r="BA118" i="4" s="1"/>
  <c r="BE112" i="4"/>
  <c r="BD112" i="4"/>
  <c r="BC112" i="4"/>
  <c r="BB112" i="4"/>
  <c r="BA112" i="4"/>
  <c r="K112" i="4"/>
  <c r="I112" i="4"/>
  <c r="G112" i="4"/>
  <c r="BE110" i="4"/>
  <c r="BD110" i="4"/>
  <c r="BC110" i="4"/>
  <c r="BB110" i="4"/>
  <c r="BA110" i="4"/>
  <c r="K110" i="4"/>
  <c r="I110" i="4"/>
  <c r="G110" i="4"/>
  <c r="BE102" i="4"/>
  <c r="BD102" i="4"/>
  <c r="BC102" i="4"/>
  <c r="BB102" i="4"/>
  <c r="BA102" i="4"/>
  <c r="K102" i="4"/>
  <c r="I102" i="4"/>
  <c r="G102" i="4"/>
  <c r="BE98" i="4"/>
  <c r="BD98" i="4"/>
  <c r="BC98" i="4"/>
  <c r="BB98" i="4"/>
  <c r="K98" i="4"/>
  <c r="I98" i="4"/>
  <c r="G98" i="4"/>
  <c r="BA98" i="4" s="1"/>
  <c r="BE91" i="4"/>
  <c r="BD91" i="4"/>
  <c r="BC91" i="4"/>
  <c r="BB91" i="4"/>
  <c r="K91" i="4"/>
  <c r="I91" i="4"/>
  <c r="G91" i="4"/>
  <c r="BA91" i="4" s="1"/>
  <c r="BE89" i="4"/>
  <c r="BD89" i="4"/>
  <c r="BC89" i="4"/>
  <c r="BB89" i="4"/>
  <c r="K89" i="4"/>
  <c r="I89" i="4"/>
  <c r="G89" i="4"/>
  <c r="BA89" i="4" s="1"/>
  <c r="BE81" i="4"/>
  <c r="BD81" i="4"/>
  <c r="BC81" i="4"/>
  <c r="BB81" i="4"/>
  <c r="K81" i="4"/>
  <c r="I81" i="4"/>
  <c r="G81" i="4"/>
  <c r="BA81" i="4" s="1"/>
  <c r="BE79" i="4"/>
  <c r="BD79" i="4"/>
  <c r="BC79" i="4"/>
  <c r="BB79" i="4"/>
  <c r="K79" i="4"/>
  <c r="I79" i="4"/>
  <c r="G79" i="4"/>
  <c r="BA79" i="4" s="1"/>
  <c r="BE75" i="4"/>
  <c r="BD75" i="4"/>
  <c r="BC75" i="4"/>
  <c r="BB75" i="4"/>
  <c r="K75" i="4"/>
  <c r="I75" i="4"/>
  <c r="G75" i="4"/>
  <c r="BA75" i="4" s="1"/>
  <c r="BE65" i="4"/>
  <c r="BD65" i="4"/>
  <c r="BC65" i="4"/>
  <c r="BB65" i="4"/>
  <c r="K65" i="4"/>
  <c r="K240" i="4" s="1"/>
  <c r="I65" i="4"/>
  <c r="G65" i="4"/>
  <c r="BA65" i="4" s="1"/>
  <c r="B10" i="3"/>
  <c r="A10" i="3"/>
  <c r="BE240" i="4"/>
  <c r="I10" i="3" s="1"/>
  <c r="BC240" i="4"/>
  <c r="G10" i="3" s="1"/>
  <c r="BB240" i="4"/>
  <c r="F10" i="3" s="1"/>
  <c r="I240" i="4"/>
  <c r="G240" i="4"/>
  <c r="BE61" i="4"/>
  <c r="BD61" i="4"/>
  <c r="BC61" i="4"/>
  <c r="BC63" i="4" s="1"/>
  <c r="G9" i="3" s="1"/>
  <c r="BB61" i="4"/>
  <c r="BB63" i="4" s="1"/>
  <c r="K61" i="4"/>
  <c r="I61" i="4"/>
  <c r="I63" i="4" s="1"/>
  <c r="G61" i="4"/>
  <c r="BA61" i="4" s="1"/>
  <c r="F9" i="3"/>
  <c r="B9" i="3"/>
  <c r="A9" i="3"/>
  <c r="BE63" i="4"/>
  <c r="I9" i="3" s="1"/>
  <c r="BD63" i="4"/>
  <c r="H9" i="3" s="1"/>
  <c r="BA63" i="4"/>
  <c r="E9" i="3" s="1"/>
  <c r="K63" i="4"/>
  <c r="G63" i="4"/>
  <c r="BE50" i="4"/>
  <c r="BD50" i="4"/>
  <c r="BC50" i="4"/>
  <c r="BB50" i="4"/>
  <c r="K50" i="4"/>
  <c r="I50" i="4"/>
  <c r="G50" i="4"/>
  <c r="BA50" i="4" s="1"/>
  <c r="BE41" i="4"/>
  <c r="BD41" i="4"/>
  <c r="BC41" i="4"/>
  <c r="BB41" i="4"/>
  <c r="K41" i="4"/>
  <c r="I41" i="4"/>
  <c r="G41" i="4"/>
  <c r="B8" i="3"/>
  <c r="A8" i="3"/>
  <c r="BE59" i="4"/>
  <c r="I8" i="3" s="1"/>
  <c r="BD59" i="4"/>
  <c r="H8" i="3" s="1"/>
  <c r="BC59" i="4"/>
  <c r="G8" i="3" s="1"/>
  <c r="K59" i="4"/>
  <c r="I59" i="4"/>
  <c r="BE27" i="4"/>
  <c r="BD27" i="4"/>
  <c r="BC27" i="4"/>
  <c r="BB27" i="4"/>
  <c r="BA27" i="4"/>
  <c r="K27" i="4"/>
  <c r="I27" i="4"/>
  <c r="G27" i="4"/>
  <c r="BE8" i="4"/>
  <c r="BE39" i="4" s="1"/>
  <c r="BD8" i="4"/>
  <c r="BC8" i="4"/>
  <c r="BB8" i="4"/>
  <c r="BA8" i="4"/>
  <c r="BA39" i="4" s="1"/>
  <c r="K8" i="4"/>
  <c r="I8" i="4"/>
  <c r="G8" i="4"/>
  <c r="I7" i="3"/>
  <c r="E7" i="3"/>
  <c r="B7" i="3"/>
  <c r="A7" i="3"/>
  <c r="BD39" i="4"/>
  <c r="H7" i="3" s="1"/>
  <c r="BC39" i="4"/>
  <c r="G7" i="3" s="1"/>
  <c r="BB39" i="4"/>
  <c r="F7" i="3" s="1"/>
  <c r="K39" i="4"/>
  <c r="I39" i="4"/>
  <c r="G39" i="4"/>
  <c r="E4" i="4"/>
  <c r="F3" i="4"/>
  <c r="G23" i="2"/>
  <c r="F33" i="2"/>
  <c r="C33" i="2"/>
  <c r="C31" i="2"/>
  <c r="G7" i="2"/>
  <c r="H124" i="1"/>
  <c r="J106" i="1"/>
  <c r="I106" i="1"/>
  <c r="H106" i="1"/>
  <c r="G106" i="1"/>
  <c r="F106" i="1"/>
  <c r="H65" i="1"/>
  <c r="G65" i="1"/>
  <c r="I64" i="1"/>
  <c r="F64" i="1" s="1"/>
  <c r="I63" i="1"/>
  <c r="F63" i="1" s="1"/>
  <c r="I62" i="1"/>
  <c r="F62" i="1" s="1"/>
  <c r="I61" i="1"/>
  <c r="F61" i="1" s="1"/>
  <c r="I60" i="1"/>
  <c r="F60" i="1" s="1"/>
  <c r="I59" i="1"/>
  <c r="F59" i="1" s="1"/>
  <c r="I58" i="1"/>
  <c r="F58" i="1" s="1"/>
  <c r="I57" i="1"/>
  <c r="F57" i="1" s="1"/>
  <c r="I56" i="1"/>
  <c r="F56" i="1" s="1"/>
  <c r="I55" i="1"/>
  <c r="F55" i="1" s="1"/>
  <c r="I54" i="1"/>
  <c r="F54" i="1" s="1"/>
  <c r="I53" i="1"/>
  <c r="F53" i="1" s="1"/>
  <c r="I52" i="1"/>
  <c r="F52" i="1" s="1"/>
  <c r="I51" i="1"/>
  <c r="F51" i="1" s="1"/>
  <c r="I50" i="1"/>
  <c r="F50" i="1" s="1"/>
  <c r="I49" i="1"/>
  <c r="F49" i="1" s="1"/>
  <c r="I48" i="1"/>
  <c r="F48" i="1" s="1"/>
  <c r="I47" i="1"/>
  <c r="F47" i="1" s="1"/>
  <c r="I46" i="1"/>
  <c r="F46" i="1" s="1"/>
  <c r="I45" i="1"/>
  <c r="F45" i="1" s="1"/>
  <c r="H44" i="1"/>
  <c r="G44" i="1"/>
  <c r="H38" i="1"/>
  <c r="I21" i="1" s="1"/>
  <c r="I22" i="1" s="1"/>
  <c r="G38" i="1"/>
  <c r="I19" i="1" s="1"/>
  <c r="I37" i="1"/>
  <c r="F37" i="1" s="1"/>
  <c r="I36" i="1"/>
  <c r="F36" i="1" s="1"/>
  <c r="I35" i="1"/>
  <c r="F35" i="1" s="1"/>
  <c r="I34" i="1"/>
  <c r="F34" i="1" s="1"/>
  <c r="I33" i="1"/>
  <c r="F33" i="1" s="1"/>
  <c r="I32" i="1"/>
  <c r="F32" i="1" s="1"/>
  <c r="I31" i="1"/>
  <c r="F31" i="1" s="1"/>
  <c r="I30" i="1"/>
  <c r="H29" i="1"/>
  <c r="G29" i="1"/>
  <c r="D22" i="1"/>
  <c r="D20" i="1"/>
  <c r="I2" i="1"/>
  <c r="I9" i="60" l="1"/>
  <c r="C21" i="59" s="1"/>
  <c r="H9" i="60"/>
  <c r="C17" i="59" s="1"/>
  <c r="G22" i="59"/>
  <c r="BB36" i="61"/>
  <c r="F7" i="60" s="1"/>
  <c r="F9" i="60" s="1"/>
  <c r="C16" i="59" s="1"/>
  <c r="G9" i="60"/>
  <c r="C18" i="59" s="1"/>
  <c r="G22" i="56"/>
  <c r="C19" i="56"/>
  <c r="C22" i="56" s="1"/>
  <c r="C23" i="56" s="1"/>
  <c r="F30" i="56" s="1"/>
  <c r="F31" i="56" s="1"/>
  <c r="G22" i="53"/>
  <c r="F13" i="54"/>
  <c r="C16" i="53" s="1"/>
  <c r="H13" i="54"/>
  <c r="C17" i="53" s="1"/>
  <c r="G13" i="54"/>
  <c r="C18" i="53" s="1"/>
  <c r="BA19" i="55"/>
  <c r="E8" i="54" s="1"/>
  <c r="E13" i="54" s="1"/>
  <c r="C15" i="53" s="1"/>
  <c r="I13" i="54"/>
  <c r="C21" i="53" s="1"/>
  <c r="G10" i="55"/>
  <c r="G66" i="55"/>
  <c r="G22" i="50"/>
  <c r="BD15" i="52"/>
  <c r="H7" i="51" s="1"/>
  <c r="BB232" i="52"/>
  <c r="BB271" i="52" s="1"/>
  <c r="F14" i="51" s="1"/>
  <c r="I300" i="52"/>
  <c r="BD310" i="52"/>
  <c r="H16" i="51" s="1"/>
  <c r="I17" i="51"/>
  <c r="C21" i="50" s="1"/>
  <c r="I140" i="52"/>
  <c r="BD215" i="52"/>
  <c r="H12" i="51" s="1"/>
  <c r="BA230" i="52"/>
  <c r="E13" i="51" s="1"/>
  <c r="BA15" i="52"/>
  <c r="E7" i="51" s="1"/>
  <c r="K215" i="52"/>
  <c r="BC300" i="52"/>
  <c r="G15" i="51" s="1"/>
  <c r="G17" i="51" s="1"/>
  <c r="C18" i="50" s="1"/>
  <c r="BB310" i="52"/>
  <c r="F16" i="51" s="1"/>
  <c r="BB217" i="52"/>
  <c r="BB230" i="52" s="1"/>
  <c r="F13" i="51" s="1"/>
  <c r="G22" i="47"/>
  <c r="BA397" i="49"/>
  <c r="E19" i="48" s="1"/>
  <c r="BE397" i="49"/>
  <c r="I19" i="48" s="1"/>
  <c r="I23" i="48" s="1"/>
  <c r="C21" i="47" s="1"/>
  <c r="BB438" i="49"/>
  <c r="F22" i="48" s="1"/>
  <c r="G66" i="49"/>
  <c r="BA82" i="49"/>
  <c r="BA259" i="49" s="1"/>
  <c r="E11" i="48" s="1"/>
  <c r="G338" i="49"/>
  <c r="BD348" i="49"/>
  <c r="H17" i="48" s="1"/>
  <c r="BB357" i="49"/>
  <c r="F18" i="48" s="1"/>
  <c r="BB397" i="49"/>
  <c r="F19" i="48" s="1"/>
  <c r="BD438" i="49"/>
  <c r="H22" i="48" s="1"/>
  <c r="BB399" i="49"/>
  <c r="BB406" i="49" s="1"/>
  <c r="F20" i="48" s="1"/>
  <c r="I66" i="49"/>
  <c r="K76" i="49"/>
  <c r="BA301" i="49"/>
  <c r="E13" i="48" s="1"/>
  <c r="G276" i="49"/>
  <c r="K301" i="49"/>
  <c r="BD301" i="49"/>
  <c r="H13" i="48" s="1"/>
  <c r="BD357" i="49"/>
  <c r="H18" i="48" s="1"/>
  <c r="BC422" i="49"/>
  <c r="G21" i="48" s="1"/>
  <c r="G23" i="48" s="1"/>
  <c r="C18" i="47" s="1"/>
  <c r="H10" i="45"/>
  <c r="C17" i="44" s="1"/>
  <c r="G22" i="44"/>
  <c r="I10" i="45"/>
  <c r="C21" i="44" s="1"/>
  <c r="G10" i="45"/>
  <c r="C18" i="44" s="1"/>
  <c r="F10" i="45"/>
  <c r="C16" i="44" s="1"/>
  <c r="BA40" i="46"/>
  <c r="E8" i="45" s="1"/>
  <c r="E10" i="45" s="1"/>
  <c r="C15" i="44" s="1"/>
  <c r="G40" i="46"/>
  <c r="G22" i="41"/>
  <c r="BB255" i="43"/>
  <c r="BB264" i="43" s="1"/>
  <c r="F16" i="42" s="1"/>
  <c r="BB218" i="43"/>
  <c r="F14" i="42" s="1"/>
  <c r="BE253" i="43"/>
  <c r="I15" i="42" s="1"/>
  <c r="BA8" i="43"/>
  <c r="BA12" i="43" s="1"/>
  <c r="E7" i="42" s="1"/>
  <c r="BB28" i="43"/>
  <c r="F8" i="42" s="1"/>
  <c r="BA124" i="43"/>
  <c r="E11" i="42" s="1"/>
  <c r="BE124" i="43"/>
  <c r="I11" i="42" s="1"/>
  <c r="I18" i="42" s="1"/>
  <c r="C21" i="41" s="1"/>
  <c r="BC183" i="43"/>
  <c r="G13" i="42" s="1"/>
  <c r="BD218" i="43"/>
  <c r="H14" i="42" s="1"/>
  <c r="H18" i="42" s="1"/>
  <c r="C17" i="41" s="1"/>
  <c r="BA253" i="43"/>
  <c r="E15" i="42" s="1"/>
  <c r="G28" i="43"/>
  <c r="BA38" i="43"/>
  <c r="E9" i="42" s="1"/>
  <c r="BC38" i="43"/>
  <c r="G9" i="42" s="1"/>
  <c r="BB124" i="43"/>
  <c r="F11" i="42" s="1"/>
  <c r="BB126" i="43"/>
  <c r="BB166" i="43" s="1"/>
  <c r="F12" i="42" s="1"/>
  <c r="I183" i="43"/>
  <c r="K218" i="43"/>
  <c r="BB220" i="43"/>
  <c r="BB253" i="43" s="1"/>
  <c r="F15" i="42" s="1"/>
  <c r="G22" i="38"/>
  <c r="BC33" i="40"/>
  <c r="G7" i="39" s="1"/>
  <c r="K61" i="40"/>
  <c r="BC265" i="40"/>
  <c r="G11" i="39" s="1"/>
  <c r="I342" i="40"/>
  <c r="BB356" i="40"/>
  <c r="F17" i="39" s="1"/>
  <c r="BB358" i="40"/>
  <c r="BB359" i="40" s="1"/>
  <c r="F18" i="39" s="1"/>
  <c r="BC425" i="40"/>
  <c r="G20" i="39" s="1"/>
  <c r="I33" i="40"/>
  <c r="BA69" i="40"/>
  <c r="BA71" i="40" s="1"/>
  <c r="E10" i="39" s="1"/>
  <c r="E22" i="39" s="1"/>
  <c r="C15" i="38" s="1"/>
  <c r="I265" i="40"/>
  <c r="G342" i="40"/>
  <c r="I425" i="40"/>
  <c r="G33" i="40"/>
  <c r="H22" i="39"/>
  <c r="C17" i="38" s="1"/>
  <c r="G265" i="40"/>
  <c r="BE356" i="40"/>
  <c r="I17" i="39" s="1"/>
  <c r="I22" i="39" s="1"/>
  <c r="C21" i="38" s="1"/>
  <c r="G22" i="35"/>
  <c r="F13" i="36"/>
  <c r="C16" i="35" s="1"/>
  <c r="H13" i="36"/>
  <c r="C17" i="35" s="1"/>
  <c r="G13" i="36"/>
  <c r="C18" i="35" s="1"/>
  <c r="BA23" i="37"/>
  <c r="E8" i="36" s="1"/>
  <c r="E13" i="36" s="1"/>
  <c r="C15" i="35" s="1"/>
  <c r="I13" i="36"/>
  <c r="C21" i="35" s="1"/>
  <c r="G10" i="37"/>
  <c r="G64" i="37"/>
  <c r="G22" i="32"/>
  <c r="BA16" i="34"/>
  <c r="BA29" i="34" s="1"/>
  <c r="E8" i="33" s="1"/>
  <c r="G29" i="34"/>
  <c r="BD29" i="34"/>
  <c r="H8" i="33" s="1"/>
  <c r="BE150" i="34"/>
  <c r="I11" i="33" s="1"/>
  <c r="BE220" i="34"/>
  <c r="I13" i="33" s="1"/>
  <c r="I330" i="34"/>
  <c r="BB332" i="34"/>
  <c r="BB341" i="34" s="1"/>
  <c r="F16" i="33" s="1"/>
  <c r="K29" i="34"/>
  <c r="BA150" i="34"/>
  <c r="E11" i="33" s="1"/>
  <c r="BB152" i="34"/>
  <c r="BB199" i="34" s="1"/>
  <c r="F12" i="33" s="1"/>
  <c r="BA220" i="34"/>
  <c r="E13" i="33" s="1"/>
  <c r="BE330" i="34"/>
  <c r="I15" i="33" s="1"/>
  <c r="BB29" i="34"/>
  <c r="F8" i="33" s="1"/>
  <c r="G43" i="34"/>
  <c r="BA42" i="34"/>
  <c r="BA43" i="34" s="1"/>
  <c r="E10" i="33" s="1"/>
  <c r="BC150" i="34"/>
  <c r="G11" i="33" s="1"/>
  <c r="BC220" i="34"/>
  <c r="G13" i="33" s="1"/>
  <c r="BB222" i="34"/>
  <c r="BB280" i="34" s="1"/>
  <c r="F14" i="33" s="1"/>
  <c r="BA330" i="34"/>
  <c r="E15" i="33" s="1"/>
  <c r="K341" i="34"/>
  <c r="BD341" i="34"/>
  <c r="H16" i="33" s="1"/>
  <c r="G22" i="29"/>
  <c r="BA8" i="31"/>
  <c r="BA40" i="31" s="1"/>
  <c r="E7" i="30" s="1"/>
  <c r="G40" i="31"/>
  <c r="BB344" i="31"/>
  <c r="F11" i="30" s="1"/>
  <c r="BB399" i="31"/>
  <c r="F13" i="30" s="1"/>
  <c r="BD40" i="31"/>
  <c r="H7" i="30" s="1"/>
  <c r="BB74" i="31"/>
  <c r="F9" i="30" s="1"/>
  <c r="BA80" i="31"/>
  <c r="BA344" i="31" s="1"/>
  <c r="E11" i="30" s="1"/>
  <c r="G344" i="31"/>
  <c r="G399" i="31"/>
  <c r="BA379" i="31"/>
  <c r="BA399" i="31" s="1"/>
  <c r="E13" i="30" s="1"/>
  <c r="BB438" i="31"/>
  <c r="F15" i="30" s="1"/>
  <c r="BB443" i="31"/>
  <c r="BB453" i="31" s="1"/>
  <c r="F17" i="30" s="1"/>
  <c r="I526" i="31"/>
  <c r="G21" i="30"/>
  <c r="C18" i="29" s="1"/>
  <c r="G74" i="31"/>
  <c r="BA66" i="31"/>
  <c r="BA74" i="31" s="1"/>
  <c r="E9" i="30" s="1"/>
  <c r="BA436" i="31"/>
  <c r="BA438" i="31" s="1"/>
  <c r="E15" i="30" s="1"/>
  <c r="G438" i="31"/>
  <c r="I21" i="30"/>
  <c r="C21" i="29" s="1"/>
  <c r="BB40" i="31"/>
  <c r="F7" i="30" s="1"/>
  <c r="BD74" i="31"/>
  <c r="H9" i="30" s="1"/>
  <c r="K344" i="31"/>
  <c r="K399" i="31"/>
  <c r="BD438" i="31"/>
  <c r="H15" i="30" s="1"/>
  <c r="BB528" i="31"/>
  <c r="BB535" i="31" s="1"/>
  <c r="F19" i="30" s="1"/>
  <c r="G22" i="26"/>
  <c r="I13" i="27"/>
  <c r="C21" i="26" s="1"/>
  <c r="H13" i="27"/>
  <c r="C17" i="26" s="1"/>
  <c r="G13" i="27"/>
  <c r="C18" i="26" s="1"/>
  <c r="F13" i="27"/>
  <c r="C16" i="26" s="1"/>
  <c r="G10" i="28"/>
  <c r="BA18" i="28"/>
  <c r="BA44" i="28" s="1"/>
  <c r="E9" i="27" s="1"/>
  <c r="E13" i="27" s="1"/>
  <c r="C15" i="26" s="1"/>
  <c r="G51" i="28"/>
  <c r="G17" i="24"/>
  <c r="C18" i="23" s="1"/>
  <c r="G22" i="23"/>
  <c r="I17" i="24"/>
  <c r="C21" i="23" s="1"/>
  <c r="G48" i="25"/>
  <c r="BA47" i="25"/>
  <c r="BA48" i="25" s="1"/>
  <c r="E10" i="24" s="1"/>
  <c r="BD187" i="25"/>
  <c r="H12" i="24" s="1"/>
  <c r="BB291" i="25"/>
  <c r="F16" i="24" s="1"/>
  <c r="BA12" i="25"/>
  <c r="E7" i="24" s="1"/>
  <c r="K187" i="25"/>
  <c r="BD291" i="25"/>
  <c r="H16" i="24" s="1"/>
  <c r="K12" i="25"/>
  <c r="I119" i="25"/>
  <c r="BB187" i="25"/>
  <c r="F12" i="24" s="1"/>
  <c r="BB204" i="25"/>
  <c r="F13" i="24" s="1"/>
  <c r="BB206" i="25"/>
  <c r="BB249" i="25" s="1"/>
  <c r="F14" i="24" s="1"/>
  <c r="I280" i="25"/>
  <c r="G22" i="20"/>
  <c r="BB66" i="22"/>
  <c r="F8" i="21" s="1"/>
  <c r="G82" i="22"/>
  <c r="BA80" i="22"/>
  <c r="BA82" i="22" s="1"/>
  <c r="E10" i="21" s="1"/>
  <c r="BD66" i="22"/>
  <c r="H8" i="21" s="1"/>
  <c r="K329" i="22"/>
  <c r="BA335" i="22"/>
  <c r="BA336" i="22" s="1"/>
  <c r="E16" i="21" s="1"/>
  <c r="G336" i="22"/>
  <c r="G22" i="21"/>
  <c r="C18" i="20" s="1"/>
  <c r="BA278" i="22"/>
  <c r="BA284" i="22" s="1"/>
  <c r="E12" i="21" s="1"/>
  <c r="G284" i="22"/>
  <c r="G329" i="22"/>
  <c r="BA308" i="22"/>
  <c r="BA329" i="22" s="1"/>
  <c r="E14" i="21" s="1"/>
  <c r="BE346" i="22"/>
  <c r="I17" i="21" s="1"/>
  <c r="I22" i="21" s="1"/>
  <c r="C21" i="20" s="1"/>
  <c r="BA45" i="22"/>
  <c r="BA66" i="22" s="1"/>
  <c r="E8" i="21" s="1"/>
  <c r="G66" i="22"/>
  <c r="BD329" i="22"/>
  <c r="H14" i="21" s="1"/>
  <c r="BA346" i="22"/>
  <c r="E17" i="21" s="1"/>
  <c r="BB385" i="22"/>
  <c r="BB397" i="22" s="1"/>
  <c r="F20" i="21" s="1"/>
  <c r="BB348" i="22"/>
  <c r="BB379" i="22" s="1"/>
  <c r="F18" i="21" s="1"/>
  <c r="G22" i="17"/>
  <c r="I13" i="18"/>
  <c r="C21" i="17" s="1"/>
  <c r="H13" i="18"/>
  <c r="C17" i="17" s="1"/>
  <c r="F13" i="18"/>
  <c r="C16" i="17" s="1"/>
  <c r="G13" i="18"/>
  <c r="C18" i="17" s="1"/>
  <c r="BA52" i="19"/>
  <c r="BA58" i="19" s="1"/>
  <c r="E10" i="18" s="1"/>
  <c r="E13" i="18" s="1"/>
  <c r="C15" i="17" s="1"/>
  <c r="G22" i="14"/>
  <c r="E14" i="15"/>
  <c r="C15" i="14" s="1"/>
  <c r="I14" i="15"/>
  <c r="C21" i="14" s="1"/>
  <c r="H14" i="15"/>
  <c r="C17" i="14" s="1"/>
  <c r="G14" i="15"/>
  <c r="C18" i="14" s="1"/>
  <c r="BB97" i="16"/>
  <c r="F9" i="15" s="1"/>
  <c r="BB156" i="16"/>
  <c r="F11" i="15" s="1"/>
  <c r="BB158" i="16"/>
  <c r="BB193" i="16" s="1"/>
  <c r="F12" i="15" s="1"/>
  <c r="G19" i="16"/>
  <c r="BB99" i="16"/>
  <c r="BB141" i="16" s="1"/>
  <c r="F10" i="15" s="1"/>
  <c r="I18" i="12"/>
  <c r="C21" i="11" s="1"/>
  <c r="G22" i="11"/>
  <c r="H18" i="12"/>
  <c r="C17" i="11" s="1"/>
  <c r="G18" i="12"/>
  <c r="C18" i="11" s="1"/>
  <c r="BB205" i="13"/>
  <c r="BB211" i="13" s="1"/>
  <c r="F16" i="12" s="1"/>
  <c r="F18" i="12" s="1"/>
  <c r="C16" i="11" s="1"/>
  <c r="G37" i="13"/>
  <c r="BA45" i="13"/>
  <c r="BA47" i="13" s="1"/>
  <c r="E10" i="12" s="1"/>
  <c r="G166" i="13"/>
  <c r="BA182" i="13"/>
  <c r="BA200" i="13" s="1"/>
  <c r="E14" i="12" s="1"/>
  <c r="G22" i="8"/>
  <c r="G16" i="9"/>
  <c r="C18" i="8" s="1"/>
  <c r="H16" i="9"/>
  <c r="C17" i="8" s="1"/>
  <c r="I16" i="9"/>
  <c r="C21" i="8" s="1"/>
  <c r="BB84" i="10"/>
  <c r="BB87" i="10" s="1"/>
  <c r="F14" i="9" s="1"/>
  <c r="F16" i="9" s="1"/>
  <c r="C16" i="8" s="1"/>
  <c r="BA14" i="10"/>
  <c r="BA28" i="10" s="1"/>
  <c r="E8" i="9" s="1"/>
  <c r="G68" i="10"/>
  <c r="BA76" i="10"/>
  <c r="BA77" i="10" s="1"/>
  <c r="E12" i="9" s="1"/>
  <c r="G22" i="5"/>
  <c r="I38" i="1"/>
  <c r="K42" i="7"/>
  <c r="BB47" i="7"/>
  <c r="BB133" i="7" s="1"/>
  <c r="F11" i="6" s="1"/>
  <c r="BA181" i="7"/>
  <c r="E12" i="6" s="1"/>
  <c r="I236" i="7"/>
  <c r="BE283" i="7"/>
  <c r="I16" i="6" s="1"/>
  <c r="K14" i="7"/>
  <c r="BB42" i="7"/>
  <c r="F9" i="6" s="1"/>
  <c r="BC181" i="7"/>
  <c r="G12" i="6" s="1"/>
  <c r="BE236" i="7"/>
  <c r="I14" i="6" s="1"/>
  <c r="BB238" i="7"/>
  <c r="BB273" i="7" s="1"/>
  <c r="F15" i="6" s="1"/>
  <c r="BA283" i="7"/>
  <c r="E16" i="6" s="1"/>
  <c r="G42" i="7"/>
  <c r="BA34" i="7"/>
  <c r="BA42" i="7" s="1"/>
  <c r="E9" i="6" s="1"/>
  <c r="BB183" i="7"/>
  <c r="BB201" i="7" s="1"/>
  <c r="F13" i="6" s="1"/>
  <c r="BA8" i="7"/>
  <c r="BA14" i="7" s="1"/>
  <c r="E7" i="6" s="1"/>
  <c r="G14" i="7"/>
  <c r="BD42" i="7"/>
  <c r="H9" i="6" s="1"/>
  <c r="H17" i="6" s="1"/>
  <c r="C17" i="5" s="1"/>
  <c r="BE181" i="7"/>
  <c r="I12" i="6" s="1"/>
  <c r="BC236" i="7"/>
  <c r="G14" i="6" s="1"/>
  <c r="I283" i="7"/>
  <c r="E90" i="1"/>
  <c r="E83" i="1"/>
  <c r="E80" i="1"/>
  <c r="E74" i="1"/>
  <c r="E82" i="1"/>
  <c r="E77" i="1"/>
  <c r="E93" i="1"/>
  <c r="E97" i="1"/>
  <c r="E86" i="1"/>
  <c r="E102" i="1"/>
  <c r="E75" i="1"/>
  <c r="E103" i="1"/>
  <c r="E101" i="1"/>
  <c r="E84" i="1"/>
  <c r="E99" i="1"/>
  <c r="E94" i="1"/>
  <c r="E104" i="1"/>
  <c r="F30" i="1"/>
  <c r="F38" i="1" s="1"/>
  <c r="G22" i="2"/>
  <c r="I20" i="1"/>
  <c r="I23" i="1" s="1"/>
  <c r="F65" i="1"/>
  <c r="I65" i="1"/>
  <c r="G59" i="4"/>
  <c r="BA41" i="4"/>
  <c r="BA59" i="4" s="1"/>
  <c r="E8" i="3" s="1"/>
  <c r="E106" i="1"/>
  <c r="E92" i="1"/>
  <c r="E105" i="1"/>
  <c r="E95" i="1"/>
  <c r="E76" i="1"/>
  <c r="E85" i="1"/>
  <c r="E91" i="1"/>
  <c r="E100" i="1"/>
  <c r="E81" i="1"/>
  <c r="E87" i="1"/>
  <c r="E73" i="1"/>
  <c r="E79" i="1"/>
  <c r="E89" i="1"/>
  <c r="E96" i="1"/>
  <c r="E88" i="1"/>
  <c r="E98" i="1"/>
  <c r="E78" i="1"/>
  <c r="I325" i="4"/>
  <c r="BA308" i="4"/>
  <c r="BA325" i="4" s="1"/>
  <c r="E13" i="3" s="1"/>
  <c r="G325" i="4"/>
  <c r="BA240" i="4"/>
  <c r="E10" i="3" s="1"/>
  <c r="BE338" i="4"/>
  <c r="I16" i="3" s="1"/>
  <c r="I368" i="4"/>
  <c r="BE393" i="4"/>
  <c r="I19" i="3" s="1"/>
  <c r="BB59" i="4"/>
  <c r="F8" i="3" s="1"/>
  <c r="BD240" i="4"/>
  <c r="H10" i="3" s="1"/>
  <c r="H21" i="3" s="1"/>
  <c r="C17" i="2" s="1"/>
  <c r="BC325" i="4"/>
  <c r="G13" i="3" s="1"/>
  <c r="G21" i="3" s="1"/>
  <c r="C18" i="2" s="1"/>
  <c r="K330" i="4"/>
  <c r="BB340" i="4"/>
  <c r="BB368" i="4" s="1"/>
  <c r="F17" i="3" s="1"/>
  <c r="K379" i="4"/>
  <c r="BA393" i="4"/>
  <c r="E19" i="3" s="1"/>
  <c r="BB395" i="4"/>
  <c r="BB397" i="4" s="1"/>
  <c r="F20" i="3" s="1"/>
  <c r="BA330" i="4"/>
  <c r="E14" i="3" s="1"/>
  <c r="BB335" i="4"/>
  <c r="BB338" i="4" s="1"/>
  <c r="F16" i="3" s="1"/>
  <c r="C19" i="59" l="1"/>
  <c r="C22" i="59" s="1"/>
  <c r="C23" i="59" s="1"/>
  <c r="F30" i="59" s="1"/>
  <c r="F31" i="59" s="1"/>
  <c r="F34" i="59" s="1"/>
  <c r="F34" i="56"/>
  <c r="C19" i="53"/>
  <c r="C22" i="53" s="1"/>
  <c r="C23" i="53" s="1"/>
  <c r="F30" i="53" s="1"/>
  <c r="F17" i="51"/>
  <c r="C16" i="50" s="1"/>
  <c r="E17" i="51"/>
  <c r="C15" i="50" s="1"/>
  <c r="H17" i="51"/>
  <c r="C17" i="50" s="1"/>
  <c r="H23" i="48"/>
  <c r="C17" i="47" s="1"/>
  <c r="E23" i="48"/>
  <c r="C15" i="47" s="1"/>
  <c r="F23" i="48"/>
  <c r="C16" i="47" s="1"/>
  <c r="C19" i="44"/>
  <c r="C22" i="44" s="1"/>
  <c r="C23" i="44" s="1"/>
  <c r="F30" i="44" s="1"/>
  <c r="F18" i="42"/>
  <c r="C16" i="41" s="1"/>
  <c r="G18" i="42"/>
  <c r="C18" i="41" s="1"/>
  <c r="E18" i="42"/>
  <c r="C15" i="41" s="1"/>
  <c r="C19" i="41" s="1"/>
  <c r="C22" i="41" s="1"/>
  <c r="C23" i="41" s="1"/>
  <c r="F30" i="41" s="1"/>
  <c r="F22" i="39"/>
  <c r="C16" i="38" s="1"/>
  <c r="G22" i="39"/>
  <c r="C18" i="38" s="1"/>
  <c r="C19" i="35"/>
  <c r="C22" i="35" s="1"/>
  <c r="C23" i="35" s="1"/>
  <c r="F30" i="35" s="1"/>
  <c r="F31" i="35" s="1"/>
  <c r="F34" i="35" s="1"/>
  <c r="I18" i="33"/>
  <c r="C21" i="32" s="1"/>
  <c r="F18" i="33"/>
  <c r="C16" i="32" s="1"/>
  <c r="H18" i="33"/>
  <c r="C17" i="32" s="1"/>
  <c r="G18" i="33"/>
  <c r="C18" i="32" s="1"/>
  <c r="E18" i="33"/>
  <c r="C15" i="32" s="1"/>
  <c r="F21" i="30"/>
  <c r="C16" i="29" s="1"/>
  <c r="H21" i="30"/>
  <c r="C17" i="29" s="1"/>
  <c r="E21" i="30"/>
  <c r="C15" i="29" s="1"/>
  <c r="C19" i="26"/>
  <c r="C22" i="26" s="1"/>
  <c r="C23" i="26" s="1"/>
  <c r="F30" i="26" s="1"/>
  <c r="F31" i="26"/>
  <c r="F34" i="26" s="1"/>
  <c r="E17" i="24"/>
  <c r="C15" i="23" s="1"/>
  <c r="F17" i="24"/>
  <c r="C16" i="23" s="1"/>
  <c r="H17" i="24"/>
  <c r="C17" i="23" s="1"/>
  <c r="H22" i="21"/>
  <c r="C17" i="20" s="1"/>
  <c r="E22" i="21"/>
  <c r="C15" i="20" s="1"/>
  <c r="F22" i="21"/>
  <c r="C16" i="20" s="1"/>
  <c r="C19" i="17"/>
  <c r="C22" i="17" s="1"/>
  <c r="C23" i="17" s="1"/>
  <c r="F30" i="17" s="1"/>
  <c r="F14" i="15"/>
  <c r="C16" i="14" s="1"/>
  <c r="C19" i="14"/>
  <c r="C22" i="14" s="1"/>
  <c r="C23" i="14" s="1"/>
  <c r="F30" i="14" s="1"/>
  <c r="E18" i="12"/>
  <c r="C15" i="11" s="1"/>
  <c r="C19" i="11"/>
  <c r="C22" i="11" s="1"/>
  <c r="C23" i="11" s="1"/>
  <c r="F30" i="11" s="1"/>
  <c r="E16" i="9"/>
  <c r="C15" i="8" s="1"/>
  <c r="C19" i="8" s="1"/>
  <c r="C22" i="8" s="1"/>
  <c r="C23" i="8" s="1"/>
  <c r="F30" i="8" s="1"/>
  <c r="F31" i="8"/>
  <c r="F34" i="8" s="1"/>
  <c r="G17" i="6"/>
  <c r="C18" i="5" s="1"/>
  <c r="I17" i="6"/>
  <c r="C21" i="5" s="1"/>
  <c r="F17" i="6"/>
  <c r="C16" i="5" s="1"/>
  <c r="E17" i="6"/>
  <c r="C15" i="5" s="1"/>
  <c r="I21" i="3"/>
  <c r="C21" i="2" s="1"/>
  <c r="E21" i="3"/>
  <c r="C15" i="2" s="1"/>
  <c r="F21" i="3"/>
  <c r="C16" i="2" s="1"/>
  <c r="J65" i="1"/>
  <c r="J61" i="1"/>
  <c r="J57" i="1"/>
  <c r="J53" i="1"/>
  <c r="J49" i="1"/>
  <c r="J45" i="1"/>
  <c r="J62" i="1"/>
  <c r="J58" i="1"/>
  <c r="J54" i="1"/>
  <c r="J50" i="1"/>
  <c r="J46" i="1"/>
  <c r="J38" i="1"/>
  <c r="J60" i="1"/>
  <c r="J55" i="1"/>
  <c r="J63" i="1"/>
  <c r="J52" i="1"/>
  <c r="J47" i="1"/>
  <c r="J35" i="1"/>
  <c r="J31" i="1"/>
  <c r="J59" i="1"/>
  <c r="J48" i="1"/>
  <c r="J34" i="1"/>
  <c r="J36" i="1"/>
  <c r="J33" i="1"/>
  <c r="J56" i="1"/>
  <c r="J37" i="1"/>
  <c r="J32" i="1"/>
  <c r="J64" i="1"/>
  <c r="J30" i="1"/>
  <c r="J51" i="1"/>
  <c r="F31" i="53" l="1"/>
  <c r="F34" i="53" s="1"/>
  <c r="C19" i="50"/>
  <c r="C22" i="50" s="1"/>
  <c r="C23" i="50" s="1"/>
  <c r="F30" i="50" s="1"/>
  <c r="F31" i="50" s="1"/>
  <c r="F34" i="50" s="1"/>
  <c r="C19" i="47"/>
  <c r="C22" i="47" s="1"/>
  <c r="C23" i="47" s="1"/>
  <c r="F30" i="47" s="1"/>
  <c r="F31" i="47" s="1"/>
  <c r="F34" i="47" s="1"/>
  <c r="F31" i="44"/>
  <c r="F34" i="44" s="1"/>
  <c r="F31" i="41"/>
  <c r="F34" i="41" s="1"/>
  <c r="C19" i="38"/>
  <c r="C22" i="38" s="1"/>
  <c r="C23" i="38" s="1"/>
  <c r="F30" i="38" s="1"/>
  <c r="F31" i="38" s="1"/>
  <c r="F34" i="38" s="1"/>
  <c r="C19" i="32"/>
  <c r="C22" i="32" s="1"/>
  <c r="C23" i="32" s="1"/>
  <c r="F30" i="32" s="1"/>
  <c r="F31" i="32"/>
  <c r="F34" i="32" s="1"/>
  <c r="C19" i="29"/>
  <c r="C22" i="29" s="1"/>
  <c r="C23" i="29" s="1"/>
  <c r="F30" i="29" s="1"/>
  <c r="C19" i="23"/>
  <c r="C22" i="23" s="1"/>
  <c r="C23" i="23" s="1"/>
  <c r="F30" i="23" s="1"/>
  <c r="F31" i="23"/>
  <c r="F34" i="23" s="1"/>
  <c r="C19" i="20"/>
  <c r="C22" i="20" s="1"/>
  <c r="C23" i="20" s="1"/>
  <c r="F30" i="20" s="1"/>
  <c r="F31" i="20" s="1"/>
  <c r="F34" i="20" s="1"/>
  <c r="F31" i="17"/>
  <c r="F34" i="17" s="1"/>
  <c r="F31" i="14"/>
  <c r="F34" i="14" s="1"/>
  <c r="F31" i="11"/>
  <c r="F34" i="11" s="1"/>
  <c r="C19" i="5"/>
  <c r="C22" i="5" s="1"/>
  <c r="C23" i="5" s="1"/>
  <c r="F30" i="5" s="1"/>
  <c r="F31" i="5"/>
  <c r="F34" i="5" s="1"/>
  <c r="C19" i="2"/>
  <c r="C22" i="2" s="1"/>
  <c r="C23" i="2" s="1"/>
  <c r="F30" i="2" s="1"/>
  <c r="F31" i="2"/>
  <c r="F34" i="2" s="1"/>
  <c r="F31" i="29" l="1"/>
  <c r="F34" i="29" s="1"/>
</calcChain>
</file>

<file path=xl/sharedStrings.xml><?xml version="1.0" encoding="utf-8"?>
<sst xmlns="http://schemas.openxmlformats.org/spreadsheetml/2006/main" count="12853" uniqueCount="2341">
  <si>
    <t xml:space="preserve">Datum: </t>
  </si>
  <si>
    <t xml:space="preserve"> </t>
  </si>
  <si>
    <t>Stavba :</t>
  </si>
  <si>
    <t xml:space="preserve">Objednatel : </t>
  </si>
  <si>
    <t>IČO :</t>
  </si>
  <si>
    <t>DIČ :</t>
  </si>
  <si>
    <t xml:space="preserve">Zhotovitel : </t>
  </si>
  <si>
    <t>Za zhotovitele :</t>
  </si>
  <si>
    <t>Za objednatele :</t>
  </si>
  <si>
    <t>_______________</t>
  </si>
  <si>
    <t>Rozpočtové náklady</t>
  </si>
  <si>
    <t>Základ pro DPH</t>
  </si>
  <si>
    <t>%</t>
  </si>
  <si>
    <t xml:space="preserve">DPH </t>
  </si>
  <si>
    <t>Cena celkem za stavbu</t>
  </si>
  <si>
    <t>Rekapitulace stavebních objektů a provozních souborů</t>
  </si>
  <si>
    <t>Číslo a název objektu / provozního souboru</t>
  </si>
  <si>
    <t>Cena celkem</t>
  </si>
  <si>
    <t>DPH celkem</t>
  </si>
  <si>
    <t>Celkem za stavbu</t>
  </si>
  <si>
    <t>Rekapitulace stavebních rozpočtů</t>
  </si>
  <si>
    <t>Číslo objektu</t>
  </si>
  <si>
    <t>Číslo a název rozpočtu</t>
  </si>
  <si>
    <t>Rekapitulace stavebních dílů</t>
  </si>
  <si>
    <t>Číslo a název dílu</t>
  </si>
  <si>
    <t>HSV</t>
  </si>
  <si>
    <t>PSV</t>
  </si>
  <si>
    <t>Dodávka</t>
  </si>
  <si>
    <t>Montáž</t>
  </si>
  <si>
    <t>HZS</t>
  </si>
  <si>
    <t>Rekapitulace vedlejších rozpočtových nákladů</t>
  </si>
  <si>
    <t>Název vedlejšího nákladu</t>
  </si>
  <si>
    <t>Rozpočet</t>
  </si>
  <si>
    <t xml:space="preserve">JKSO </t>
  </si>
  <si>
    <t>Objekt</t>
  </si>
  <si>
    <t xml:space="preserve">SKP </t>
  </si>
  <si>
    <t>Měrná jednotka</t>
  </si>
  <si>
    <t>Stavba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</si>
  <si>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</si>
  <si>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</si>
  <si>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</si>
  <si>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</si>
  <si>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</si>
  <si>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</si>
  <si>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</si>
  <si>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</si>
  <si>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</si>
  <si>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</si>
  <si>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</si>
  <si>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</si>
  <si>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</si>
  <si>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</si>
  <si>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</si>
  <si>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</si>
  <si>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</si>
  <si>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</si>
  <si>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</si>
  <si>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</si>
  <si>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</si>
  <si>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ZRN+HZS</t>
  </si>
  <si>
    <t>Ostatní náklady neuvedené</t>
  </si>
  <si>
    <t>ZRN+ost.náklady+HZS</t>
  </si>
  <si>
    <t>Ostatní náklady celkem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</si>
  <si>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</si>
  <si>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</si>
  <si>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</si>
  <si>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</si>
  <si>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</si>
  <si>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</si>
  <si>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</si>
  <si>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 xml:space="preserve">%  </t>
  </si>
  <si>
    <t>DPH</t>
  </si>
  <si>
    <t xml:space="preserve">% </t>
  </si>
  <si>
    <t>CENA ZA OBJEKT CELKEM</t>
  </si>
  <si>
    <t>Poznámka :</t>
  </si>
  <si>
    <t>Rozpočet :</t>
  </si>
  <si>
    <t>Objekt :</t>
  </si>
  <si>
    <t>REKAPITULACE  STAVEBNÍCH  DÍLŮ</t>
  </si>
  <si>
    <t>Stavební díl</t>
  </si>
  <si>
    <t>CELKEM  OBJEKT</t>
  </si>
  <si>
    <t>VEDLEJŠÍ ROZPOČTOVÉ  NÁKLADY</t>
  </si>
  <si>
    <t>Název VRN</t>
  </si>
  <si>
    <t>Kč</t>
  </si>
  <si>
    <t>Základna</t>
  </si>
  <si>
    <t>CELKEM VRN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</si>
  <si>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</si>
  <si>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</si>
  <si>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</si>
  <si>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</si>
  <si>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</si>
  <si>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</si>
  <si>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</si>
  <si>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</si>
  <si>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Jednotková hmotnost</t>
  </si>
  <si>
    <t>Celková hmotnost</t>
  </si>
  <si>
    <t>Jednotková dem.hmot.</t>
  </si>
  <si>
    <t>Celková dem.hmot.</t>
  </si>
  <si>
    <t>Díl:</t>
  </si>
  <si>
    <t>1</t>
  </si>
  <si>
    <t>Zemní práce</t>
  </si>
  <si>
    <t>ks</t>
  </si>
  <si>
    <t>Celkem za</t>
  </si>
  <si>
    <t>SLEPÝ ROZPOČET</t>
  </si>
  <si>
    <t>Slepý rozpočet</t>
  </si>
  <si>
    <t>1310137</t>
  </si>
  <si>
    <t>ZŠ Bosonožská 9, Brno-Starý Lískovec</t>
  </si>
  <si>
    <t>1310137 ZŠ Bosonožská 9, Brno-Starý Lískovec</t>
  </si>
  <si>
    <t>01</t>
  </si>
  <si>
    <t>Pavilon A</t>
  </si>
  <si>
    <t>01 Pavilon A</t>
  </si>
  <si>
    <t>Vnější zateplení obvod. pláště- Rozpočtové náklady</t>
  </si>
  <si>
    <t>281</t>
  </si>
  <si>
    <t>SANACE KONSTRUKCÍ</t>
  </si>
  <si>
    <t>281 SANACE KONSTRUKCÍ</t>
  </si>
  <si>
    <t>216-001</t>
  </si>
  <si>
    <t xml:space="preserve">Očištění a příprava podkladu, penetrace </t>
  </si>
  <si>
    <t>m2</t>
  </si>
  <si>
    <t>pod zateplovaný (i pouze nově omítaný) povrch, skladby:</t>
  </si>
  <si>
    <t>A,B:EPS160sPÚ</t>
  </si>
  <si>
    <t>D:</t>
  </si>
  <si>
    <t xml:space="preserve"> jižní pohled - u sloupu za bouranou konstrukcí:(0,25+0,4)*2,95</t>
  </si>
  <si>
    <t>severní pohled  - fasáda stříšky :0,85*(2,74+12,2+2,74)</t>
  </si>
  <si>
    <t xml:space="preserve">                           podhled stříšky vč. závětří:1,17*12,2+1,9*5,4+2*0,3*1,405</t>
  </si>
  <si>
    <t xml:space="preserve">                           fasáda v závětří:(1,85+0,67)*2,45</t>
  </si>
  <si>
    <t>E:XPS160stěr</t>
  </si>
  <si>
    <t>G:</t>
  </si>
  <si>
    <t xml:space="preserve">   severní pohled sokl:0,2*(11,31+10,21)</t>
  </si>
  <si>
    <t xml:space="preserve">                            sloupy:5*2,95*4*0,4</t>
  </si>
  <si>
    <t xml:space="preserve">    jižní pohled  sokl:9,2*0,45+0,3*0,35+2,55*0,7+3,0*0,7+0,5*1,8+7,65*0,4</t>
  </si>
  <si>
    <t xml:space="preserve">                        sloupy:5*2,95*4*0,4-2,95*0,4</t>
  </si>
  <si>
    <t>0</t>
  </si>
  <si>
    <t>K:XPS40stěrS</t>
  </si>
  <si>
    <t>L:0,73*2*0,78</t>
  </si>
  <si>
    <t>řez A(skladba "c"):XPS160sPÚ</t>
  </si>
  <si>
    <t>dle řezu "b" podhled z MIN tl. 260mm s PÚ:MIN260sPÚ</t>
  </si>
  <si>
    <t>21099-0010</t>
  </si>
  <si>
    <t>Reprofilace narušených ploch po odbourání obkladu sanační hmotou</t>
  </si>
  <si>
    <t>severní pohled skladba "G" sokl, předpokládaný rozsah vyspravení sanační hmotou 100%:0,2*(11,31+10,21)</t>
  </si>
  <si>
    <t xml:space="preserve">                                             sloupy předpokládaný rozsah vyspravení sanační hmotou 30%:5*2,95*4*0,4*0,3</t>
  </si>
  <si>
    <t>jižní pohled skladba "G" sokl, předpokládaný rozsah vyspravení sanační hmotou 100%:9,2*0,45+0,3*0,35+2,55*0,7+3,0*0,7+0,5*1,8+7,65*0,4</t>
  </si>
  <si>
    <t xml:space="preserve">                                       sloupy předpokládaný rozsah vyspravení sanační hmotou 30%:(5*2,95*4*0,4-2,95*0,4)*0,3</t>
  </si>
  <si>
    <t>část skladby "L"sokl, předpokládaný rozsah vyspravení sanační hmotou 100%:0,73*2*0,78</t>
  </si>
  <si>
    <t>pavilon A - část skladeb "E,K", předpokládaný rozsah reprofilace 5%:</t>
  </si>
  <si>
    <t>skladba E severní pohled:2,7*(13,2+2,545+0,41+0,485+12,64)*0,05</t>
  </si>
  <si>
    <t xml:space="preserve">                  - odpočet otvory:-(16*1,14*1,17)*0,05</t>
  </si>
  <si>
    <t>skladba "K":</t>
  </si>
  <si>
    <t>severní pohled:2,7*(3,25+0,3+0,3+1,9)*0,05</t>
  </si>
  <si>
    <t xml:space="preserve">   - odpočet okno v závětří:-1*1,14*1,17*0,05</t>
  </si>
  <si>
    <t>6</t>
  </si>
  <si>
    <t>Úpravy povrchu, podlahy</t>
  </si>
  <si>
    <t>6 Úpravy povrchu, podlahy</t>
  </si>
  <si>
    <t>602012102R00</t>
  </si>
  <si>
    <t xml:space="preserve">Postřik cementový ručně </t>
  </si>
  <si>
    <t>odhad 30% z celkové dotčené plochy :0,3*očištění</t>
  </si>
  <si>
    <t>vyspravení stávající omítky sanační hmotou, skladba "D":</t>
  </si>
  <si>
    <t xml:space="preserve">                           fasáda v závětří:(1,85*0,67)*2,45</t>
  </si>
  <si>
    <t>vyspravení po odbourání konstrukce květináče, skladba "L":0,73*2*0,78</t>
  </si>
  <si>
    <t>602013111RT5</t>
  </si>
  <si>
    <t>Omítka jádrová MV 2 ručně tloušťka vrstvy 20 mm</t>
  </si>
  <si>
    <t>62</t>
  </si>
  <si>
    <t>Úpravy povrchů vnější</t>
  </si>
  <si>
    <t>62 Úpravy povrchů vnější</t>
  </si>
  <si>
    <t>622904112R00</t>
  </si>
  <si>
    <t xml:space="preserve">Očištění fasád tlakovou vodou složitost 1 - 2 </t>
  </si>
  <si>
    <t>pod zateplované a nově omítané plochy:očištění</t>
  </si>
  <si>
    <t>621</t>
  </si>
  <si>
    <t>Zateplení vnější</t>
  </si>
  <si>
    <t>621 Zateplení vnější</t>
  </si>
  <si>
    <t>622405941U00</t>
  </si>
  <si>
    <t xml:space="preserve">KZS začišťovací okenní lišta </t>
  </si>
  <si>
    <t>m</t>
  </si>
  <si>
    <t>pavilon A:</t>
  </si>
  <si>
    <t xml:space="preserve"> jižní pohled, okenní pásy 2.NP:2*(5,5+2*2,4)+(5,5+2*2,4)+(4,065+2*2,4)</t>
  </si>
  <si>
    <t xml:space="preserve">                    okenní pásy 1.NP:2*(5,55+2*2,1)+(4,95+2*2,1)+(5,1+2*2,1)</t>
  </si>
  <si>
    <t>Mezisoučet</t>
  </si>
  <si>
    <t xml:space="preserve"> severní pohled, okenní pás 2.NP:(36,7+2*2,4)</t>
  </si>
  <si>
    <t xml:space="preserve">                          okna 1.NP:17*(1,2+2*1,2)</t>
  </si>
  <si>
    <t xml:space="preserve">                          vstup:5,4+2*2,95</t>
  </si>
  <si>
    <t>62199-0001</t>
  </si>
  <si>
    <t xml:space="preserve">Tmelení spar </t>
  </si>
  <si>
    <t>ve styku zateplení a nezateplovaných konstrukcí:</t>
  </si>
  <si>
    <t>pod parapety:3*5,5+2*5,55+4,95+5,1+36,7+16*1,2+5,4</t>
  </si>
  <si>
    <t>ve styku zateplované konstrukce s konstrukcemi bez úprav, severní pohled:2,7*2</t>
  </si>
  <si>
    <t>62199-0011</t>
  </si>
  <si>
    <t xml:space="preserve">Montáž zateplení - soklová lišta </t>
  </si>
  <si>
    <t>dtto pol. "DOD - soklová lišta":SoklováLiš</t>
  </si>
  <si>
    <t>62199-0012A</t>
  </si>
  <si>
    <t>Montáž zateplení - lepení tep. izolace a broušení EPS, XPS</t>
  </si>
  <si>
    <t>skladba "A" fasáda, EPS tl. 160mm s PÚ :EPS160sPÚ</t>
  </si>
  <si>
    <t>ostění a nadpraží otvorů XPS tl. 20mm s PÚse silikonovu omítkou:XPS20sPÚ</t>
  </si>
  <si>
    <t>ostění a nadpraží otvorů XPS tl. 20mm stěrka síťovina + dekorat. mozaiková omítka:XPS20StěrS</t>
  </si>
  <si>
    <t>skladba "E" severní průčelí pod mozaikovou omítkou XPS tl. 160mm se stěrkou a síťovinou:XPS160stěr</t>
  </si>
  <si>
    <t>skladba "K" severní průčelí zateplení u vstupu a místn. školníka pod mozaik. omítkou, XPS tl. 40mm se stěrkou a síťovinou:XPS40stěrS</t>
  </si>
  <si>
    <t>skladba (dle řezu) "c" jižní průčelí XPS tl. 160mm s PÚ,:XPS160sPÚ</t>
  </si>
  <si>
    <t>zateplení nad atikou B:XPS160bezP</t>
  </si>
  <si>
    <t>62199-0012B</t>
  </si>
  <si>
    <t>Montáž zateplení- tepelná izolace a broušení izolace z minerálních vláken</t>
  </si>
  <si>
    <t>skladba (dle řezu) "b" podhled u obou průčelí se sloupy, MIN tl. 260mm s PÚ:MIN260sPÚ</t>
  </si>
  <si>
    <t>62199-0013</t>
  </si>
  <si>
    <t xml:space="preserve">Montáž zateplení - hmoždinky </t>
  </si>
  <si>
    <t>62199-0014</t>
  </si>
  <si>
    <t xml:space="preserve">Montáž zateplení - rohovníky </t>
  </si>
  <si>
    <t>rohovníky, dtto pol."DOD-rohový profil":Rohovníky</t>
  </si>
  <si>
    <t>okenní profily, dtto pol. "DOD-okenní profil":OkProfil</t>
  </si>
  <si>
    <t>dilatační profil, dtto pol. "DOD-dilatační profil":dilatační</t>
  </si>
  <si>
    <t>62199-0015</t>
  </si>
  <si>
    <t>Montáž zateplení - síťovina EPS, XPS</t>
  </si>
  <si>
    <t>ostění a nadpraží otvorů XPS tl. 20mm s PÚ:XPS20sPÚ</t>
  </si>
  <si>
    <t>skladba (dle řezu) "c" jižní průčelí XPS tl. 160mm s PÚ:XPS160sPÚ</t>
  </si>
  <si>
    <t>povrchová úprava na hranách zateplení u ostění, a nadpraží + skladba "D":PÚ</t>
  </si>
  <si>
    <t>62199-0015B</t>
  </si>
  <si>
    <t>Montáž zateplení - síťovina izolace z minerálních vláken</t>
  </si>
  <si>
    <t>62199-0016</t>
  </si>
  <si>
    <t xml:space="preserve">Montáž zateplení - penetrace </t>
  </si>
  <si>
    <t>62199-0017</t>
  </si>
  <si>
    <t xml:space="preserve">Montáž zateplení - omítkovina </t>
  </si>
  <si>
    <t>62199-0018</t>
  </si>
  <si>
    <t xml:space="preserve">Montáž zateplení - detaily </t>
  </si>
  <si>
    <t>62199-0604a</t>
  </si>
  <si>
    <t>DOD-zateplení vnější XPS 40 mm stěrka+síťovina (pod dekor. mozaikovou omítku) bez penetrace</t>
  </si>
  <si>
    <t>pavilon A - část skladby "K":</t>
  </si>
  <si>
    <t>severní pohled:2,7*(3,25+0,3+0,3+1,9)</t>
  </si>
  <si>
    <t xml:space="preserve">   - odpočet okno v závětří:-1*1,14*1,17</t>
  </si>
  <si>
    <t>62199-0616a</t>
  </si>
  <si>
    <t>DOD-zateplení vnější XPS 160 mm stěrka+síťovina (pod dekor. mozaikovou omítku) bez penetrace</t>
  </si>
  <si>
    <t>pavilon A - část skladby "E":</t>
  </si>
  <si>
    <t>severní pohled:2,7*(13,2+2,545+0,41+0,485+12,64)</t>
  </si>
  <si>
    <t xml:space="preserve">   - odpočet otvory:-16*1,14*1,17</t>
  </si>
  <si>
    <t>62199-0216</t>
  </si>
  <si>
    <t>DOD-zateplení vnější EPS 160 mm s PÚ silikonová omítka</t>
  </si>
  <si>
    <t>pavilon A, skladby A a B:</t>
  </si>
  <si>
    <t>jižní pohled:(1,4+12,0+12,8)*2,7+4,9*37,55</t>
  </si>
  <si>
    <t xml:space="preserve"> - odpočet soklové části z XPS:-XPS160sPÚ</t>
  </si>
  <si>
    <t xml:space="preserve"> - odpočet okenní sestavy 1.NP:-2*5,49*1,82-4,75*1,82-5,04*1,82</t>
  </si>
  <si>
    <t xml:space="preserve"> - odpočet okenní sestavy 2.NP:-2*5,44*2,37-5,44*2,37-4,01*2,37</t>
  </si>
  <si>
    <t xml:space="preserve"> - odpočet části B zasahující do 2.NP:-3,7*12,0</t>
  </si>
  <si>
    <t>severní pohled (bez části s mozaik. omítkou):4,9*37,26</t>
  </si>
  <si>
    <t xml:space="preserve">  - odpočet okenní pás:-36,64*2,34</t>
  </si>
  <si>
    <t xml:space="preserve">  - odpočet nad stříškou :-0,42*12,2</t>
  </si>
  <si>
    <t>východní pohled:4,9*1,25</t>
  </si>
  <si>
    <t>západní pohled:4,9*5,0</t>
  </si>
  <si>
    <t>62199-0426</t>
  </si>
  <si>
    <t>DOD- zateplení vnější MIN 260 mm s PÚ silikonová omítka, podhled na průčelích se sloupy</t>
  </si>
  <si>
    <t>pavilon A :</t>
  </si>
  <si>
    <t>jižní pohled :1,37*(13,35+12,0)</t>
  </si>
  <si>
    <t>severní pohled:1,8*(13,2+12,4)</t>
  </si>
  <si>
    <t>62199-0516</t>
  </si>
  <si>
    <t xml:space="preserve">DOD- zateplení vnější XPS 160 mm bez PÚ </t>
  </si>
  <si>
    <t>zateplení nad atikou B:12,34*0,35</t>
  </si>
  <si>
    <t>62199-0602</t>
  </si>
  <si>
    <t>DOD-zateplení vnější XPS 20 mm s PÚ silikonová omítka, ostění a nadpraží</t>
  </si>
  <si>
    <t>jižní pohled:</t>
  </si>
  <si>
    <t xml:space="preserve"> okenní pásy 2.NP:0,19*2*(2*2,4+5,5)</t>
  </si>
  <si>
    <t>0,19*(5,5+2*2,4+4,065+2*2,4)</t>
  </si>
  <si>
    <t xml:space="preserve"> okenní pásy 1.NP:0,19*2*(5,55+2*2,1)</t>
  </si>
  <si>
    <t>0,19*(4,95+2*2,1+5,1+2*2,1)</t>
  </si>
  <si>
    <t>severní pohled:</t>
  </si>
  <si>
    <t xml:space="preserve">  okenní pásy 2.NP:0,19*(36,7+2*2,4)</t>
  </si>
  <si>
    <t>62199-0602a</t>
  </si>
  <si>
    <t>DOD-zateplení vnější XPS 20 mm stěrka+síťovina (pod dekor. mozaikovou omítku) bez penetrace</t>
  </si>
  <si>
    <t xml:space="preserve">  okna 1.NP:0,3*(17*1,2+1,2)</t>
  </si>
  <si>
    <t xml:space="preserve">  vstup:0,19*(5,4+2*2,95)</t>
  </si>
  <si>
    <t>62199-0616</t>
  </si>
  <si>
    <t>DOD-zateplení vnější XPS 160 mm s PÚ silikonová omítka, sokl</t>
  </si>
  <si>
    <t>pavilon A (dle řezu skladba "c"):</t>
  </si>
  <si>
    <t>sokl jižní pohled:0,6*(12,0+1,4+0,4+12,8)</t>
  </si>
  <si>
    <t>62199-0901</t>
  </si>
  <si>
    <t xml:space="preserve">DOD- soklová lišta </t>
  </si>
  <si>
    <t>založení nad stříškou, severní průčelí:11,9</t>
  </si>
  <si>
    <t>62199-0902</t>
  </si>
  <si>
    <t xml:space="preserve">DOD- okenní profil </t>
  </si>
  <si>
    <t>z vrchu nechráněné (vodorovné) hrany otvorů:</t>
  </si>
  <si>
    <t>jižní pohled - nad okenními pásy 2.NP:3*5,5+4,065</t>
  </si>
  <si>
    <t xml:space="preserve">                     hrana odskoku:12,1+13,18</t>
  </si>
  <si>
    <t>severní pohled - nad okenním pásem 2.NP:36,7</t>
  </si>
  <si>
    <t xml:space="preserve">                          u stříšky na severním průčelí:2,74*2+12,2</t>
  </si>
  <si>
    <t xml:space="preserve">                          hrana odskoku:12,9+12,1</t>
  </si>
  <si>
    <t>62199-0903</t>
  </si>
  <si>
    <t xml:space="preserve">DOD- rohový profil </t>
  </si>
  <si>
    <t>z vrchu chráněné vodorovné hrany + všechny svislé hrany kde bude omítka:</t>
  </si>
  <si>
    <t>jižní pohled, okenní pásy 1. NP:2*(5,55+2*2,1)+4,95+2*2,1+5,1+2*2,1</t>
  </si>
  <si>
    <t xml:space="preserve">    svislé hrany u okenních pásu 2.NP:2*2*2,4+2*2*2,4</t>
  </si>
  <si>
    <t xml:space="preserve">    nároží:4,9*2</t>
  </si>
  <si>
    <t>severní pohled, okna 1.NP:17*(1,2*2+1,2)</t>
  </si>
  <si>
    <t xml:space="preserve">      svislé hrany u okenních pásu 2.NP:2*2,4</t>
  </si>
  <si>
    <t xml:space="preserve">       nároží u vstupu:2,5*4</t>
  </si>
  <si>
    <t xml:space="preserve">       nároží u stříšky:0,85*2</t>
  </si>
  <si>
    <t>62199-0904</t>
  </si>
  <si>
    <t xml:space="preserve">DOD- dilatační profil </t>
  </si>
  <si>
    <t>oddělující zateplené pavilony:</t>
  </si>
  <si>
    <t xml:space="preserve"> ve styku pavilonů A s  pavilony B a D:4*7,55</t>
  </si>
  <si>
    <t>62199-1001</t>
  </si>
  <si>
    <t>D+M mozaiková dekorativní omítka, bez vyrovnání vč. penetrace pod omítkovinu</t>
  </si>
  <si>
    <t>pavilon A - část skladeb "E" a "K":</t>
  </si>
  <si>
    <t>skladba E:XPS160stěr</t>
  </si>
  <si>
    <t>skladba K:XPS40stěrS</t>
  </si>
  <si>
    <t>ostění a nadpraží severní pohled:</t>
  </si>
  <si>
    <t>62199-1002</t>
  </si>
  <si>
    <t xml:space="preserve">D+M mozaiková dekorativní omítka, včetně vyrovnání </t>
  </si>
  <si>
    <t>pavilon A - část skladby "G":</t>
  </si>
  <si>
    <t xml:space="preserve">                  severní pohled sokl:0,2*(11,31+10,21)</t>
  </si>
  <si>
    <t xml:space="preserve">                   sloupy:5*2,95*4*0,4</t>
  </si>
  <si>
    <t xml:space="preserve">                   jižní pohled  sokl:9,2*0,45+0,3*0,35+2,55*0,7+3,0*0,7+0,5*1,8+7,65*0,4</t>
  </si>
  <si>
    <t xml:space="preserve">                                       sloupy:5*2,95*4*0,4-2,95*0,4</t>
  </si>
  <si>
    <t xml:space="preserve">                 část skladby "L":0,73*2*0,78</t>
  </si>
  <si>
    <t>62199-19044a</t>
  </si>
  <si>
    <t xml:space="preserve">Dodávka povrchová úprava,silikonová omítka </t>
  </si>
  <si>
    <t>pavilon A hrany TI - ostění a nadpraží:</t>
  </si>
  <si>
    <t xml:space="preserve"> jižní pohled, okenní pásy 1.NP:2*(5,55+2*2,1)*0,17</t>
  </si>
  <si>
    <t>((4,95+2*2,1)+(5,1+2*2,1))*0,17</t>
  </si>
  <si>
    <t xml:space="preserve">                     okenní pásy 2.NP:2*(5,5+2*2,4)*0,17</t>
  </si>
  <si>
    <t>((5,5+2*2,4)+(4,065+2*2,4))*0,17</t>
  </si>
  <si>
    <t xml:space="preserve"> severní pohled, okenní pás 2.NP:(36,7+2*2,4)*0,17</t>
  </si>
  <si>
    <t xml:space="preserve">                          okna 1.NP:16*(1,2+2*1,2)*0,17+1*(1,2+2*1,2)*0,05</t>
  </si>
  <si>
    <t>skladba "D":</t>
  </si>
  <si>
    <t>63</t>
  </si>
  <si>
    <t>Podlahy a podlahové konstrukce</t>
  </si>
  <si>
    <t>63 Podlahy a podlahové konstrukce</t>
  </si>
  <si>
    <t>632451021R00</t>
  </si>
  <si>
    <t>Vyrovnávací potěr MC 15, v pásu, tl. 20 mm parapety</t>
  </si>
  <si>
    <t>pavilon A, pod parapety:</t>
  </si>
  <si>
    <t xml:space="preserve"> jižní pohled, okenní pásy 2.NP:(2*5,5+5,5+4,065)*0,36</t>
  </si>
  <si>
    <t xml:space="preserve">                    okenní pásy 1.NP:(2*5,55+4,95+5,1)*0,36</t>
  </si>
  <si>
    <t xml:space="preserve"> severní pohled, okenní pás 2.NP:36,7*0,36</t>
  </si>
  <si>
    <t xml:space="preserve">                          okna 1.NP:17*1,2*0,36</t>
  </si>
  <si>
    <t>6324510RRR</t>
  </si>
  <si>
    <t xml:space="preserve">Vyrovnávací vrstva sanační stěrkou </t>
  </si>
  <si>
    <t>oprava dlažby okolo hlavního vstupu, odhadovaný rozsah 15%:0,15*(1,8*0,35+2,35*7,5+3,35*5,4+1,5*0,67+1,93*4,175)</t>
  </si>
  <si>
    <t>771220131RRR</t>
  </si>
  <si>
    <t>Kladení dlažby kamenné do flexibilního lepidla pro venkovní prostředí</t>
  </si>
  <si>
    <t>odhadovaný rozsah 15%:0,15*(1,8*0,35+2,35*7,5+3,35*5,4+1,5*0,67+1,93*4,175)</t>
  </si>
  <si>
    <t>58385781.A</t>
  </si>
  <si>
    <t>Deska obkladová mramor broušená  tl. 3 cm</t>
  </si>
  <si>
    <t>odhadovaný rozsah 15%:0,15*(1,8*0,35+2,35*7,5+3,35*5,4+1,5*0,67+1,93*4,175)*1,1</t>
  </si>
  <si>
    <t>9</t>
  </si>
  <si>
    <t>Ostatní konstrukce, bourání</t>
  </si>
  <si>
    <t>9 Ostatní konstrukce, bourání</t>
  </si>
  <si>
    <t>113106122R00</t>
  </si>
  <si>
    <t>Rozebrání dlažeb z kamenných desek mramorové desky</t>
  </si>
  <si>
    <t>113107111R00</t>
  </si>
  <si>
    <t xml:space="preserve">Odstranění podkladu pl. 200 m2,kam.těžené tl.10 cm </t>
  </si>
  <si>
    <t>962042321R00</t>
  </si>
  <si>
    <t xml:space="preserve">Bourání zdiva nadzákladového z betonu prostého </t>
  </si>
  <si>
    <t>m3</t>
  </si>
  <si>
    <t>bourání květináče - označeno "L":0,95*0,77*0,8</t>
  </si>
  <si>
    <t>976072221R00</t>
  </si>
  <si>
    <t xml:space="preserve">Vybourání větracích mřížek </t>
  </si>
  <si>
    <t>kus</t>
  </si>
  <si>
    <t>2</t>
  </si>
  <si>
    <t>978036141R00</t>
  </si>
  <si>
    <t xml:space="preserve">Otlučení omítek břízolitových v rozsahu 30 % </t>
  </si>
  <si>
    <t>odhad 30% z celkové plochy :očištění</t>
  </si>
  <si>
    <t>978036191R00</t>
  </si>
  <si>
    <t xml:space="preserve">Otlučení omítek břízolitových v rozsahu 100 % </t>
  </si>
  <si>
    <t>vyspravení stávající omítky, skladba "D":</t>
  </si>
  <si>
    <t>978059231R00</t>
  </si>
  <si>
    <t xml:space="preserve">Odsekání obkladů stěn z uměl.kamene nad 2 m2 </t>
  </si>
  <si>
    <t>pavilon A - skladby"E,G":</t>
  </si>
  <si>
    <t>severní pohled skladba "E":XPS160stěr</t>
  </si>
  <si>
    <t>severní pohled skladba "G" sokl:0,2*(11,31+10,21)</t>
  </si>
  <si>
    <t xml:space="preserve">                                             sloupy:5*2,95*4*0,4</t>
  </si>
  <si>
    <t>jižní pohled skladba "G" sokl:9,2*0,45+0,3*0,35+2,55*0,7+3,0*0,7+0,5*1,8+7,65*0,4</t>
  </si>
  <si>
    <t>766421812RRR</t>
  </si>
  <si>
    <t xml:space="preserve">Demontáž obložení podhledů nad 1,5 m2 </t>
  </si>
  <si>
    <t>9001RRR</t>
  </si>
  <si>
    <t>Demontáž a zpětná montáž popisových tabulek cedulí a držáků praporů</t>
  </si>
  <si>
    <t>kpl</t>
  </si>
  <si>
    <t>979011111R00</t>
  </si>
  <si>
    <t xml:space="preserve">Svislá doprava suti a vybour. hmot za 2.NP a 1.PP </t>
  </si>
  <si>
    <t>t</t>
  </si>
  <si>
    <t>979081111R00</t>
  </si>
  <si>
    <t xml:space="preserve">Odvoz suti a vybour. hmot na skládku do 1 km </t>
  </si>
  <si>
    <t>979081121R00</t>
  </si>
  <si>
    <t xml:space="preserve">Příplatek k odvozu za každý další 1 km </t>
  </si>
  <si>
    <t>979082111R00</t>
  </si>
  <si>
    <t xml:space="preserve">Vnitrostaveništní doprava suti do 10 m </t>
  </si>
  <si>
    <t>979082121R00</t>
  </si>
  <si>
    <t xml:space="preserve">Příplatek k vnitrost. dopravě suti za dalších 5 m </t>
  </si>
  <si>
    <t>979990001R00</t>
  </si>
  <si>
    <t xml:space="preserve">Poplatek za skládku stavební suti </t>
  </si>
  <si>
    <t>94</t>
  </si>
  <si>
    <t>Lešení a stavební výtahy</t>
  </si>
  <si>
    <t>94 Lešení a stavební výtahy</t>
  </si>
  <si>
    <t>941941032RT4</t>
  </si>
  <si>
    <t xml:space="preserve">Montáž lešení leh.řad.s podlahami,š.do 1 m, H 30 m </t>
  </si>
  <si>
    <t>Začátek provozního součtu</t>
  </si>
  <si>
    <t>obvod lešení severní průčelí:13,01-1,0+2,6+1,0+1,0+12,2+1,0+1,0+2,6+12,33-1,0</t>
  </si>
  <si>
    <t>obvod lešení jižní průčelí:13,18+11,69</t>
  </si>
  <si>
    <t>obvod lešení východní + západní části štítu:1,25+4,8</t>
  </si>
  <si>
    <t>výška lešení severní průčelí po odpočtu pracovní výšky:7,75-1,8</t>
  </si>
  <si>
    <t>výška lešení jižní průčelí po odpočtu pracovní výšky:8,3-1,8</t>
  </si>
  <si>
    <t>Konec provozního součtu</t>
  </si>
  <si>
    <t>plocha lešení + úžlabí x výška:44,74*5,95+24,87*6,5+6,05*6,5+2*2*1,0*6,5+2*2*1,0*3,3</t>
  </si>
  <si>
    <t>941941192RT4</t>
  </si>
  <si>
    <t xml:space="preserve">Příplatek za každý měsíc použití lešení </t>
  </si>
  <si>
    <t>lešení*2/1</t>
  </si>
  <si>
    <t>941941832RT4</t>
  </si>
  <si>
    <t xml:space="preserve">Demontáž lešení leh.řad.s podlahami,š.1 m, H 30 m </t>
  </si>
  <si>
    <t>lešení</t>
  </si>
  <si>
    <t>941955001R00</t>
  </si>
  <si>
    <t xml:space="preserve">Lešení lehké pomocné, výška podlahy do 1,2 m </t>
  </si>
  <si>
    <t>lešení v podchodech a pod odskoky na provedení zateplení (resp. omítky) stropů:</t>
  </si>
  <si>
    <t>podhledy na jižní straně :1,37*(12,0+13,35)</t>
  </si>
  <si>
    <t>podhledy na severní straně :1,8*(13,2+12,65)+2*0,3*1,405+1,17*12,2+1,9*5,35</t>
  </si>
  <si>
    <t>944944011R00</t>
  </si>
  <si>
    <t xml:space="preserve">Montáž ochranné sítě z umělých vláken </t>
  </si>
  <si>
    <t>obvod leše</t>
  </si>
  <si>
    <t>944944031R00</t>
  </si>
  <si>
    <t xml:space="preserve">Příplatek za každý měsíc použití sítí k pol. 4011 </t>
  </si>
  <si>
    <t>944944081R00</t>
  </si>
  <si>
    <t xml:space="preserve">Demontáž ochranné sítě z umělých vláken </t>
  </si>
  <si>
    <t>pavilon A:lešení</t>
  </si>
  <si>
    <t>95</t>
  </si>
  <si>
    <t>Dokončovací konstrukce na pozemních stavbách</t>
  </si>
  <si>
    <t>95 Dokončovací konstrukce na pozemních stavbách</t>
  </si>
  <si>
    <t>953946111R00</t>
  </si>
  <si>
    <t xml:space="preserve">Osazení větracích mřížek </t>
  </si>
  <si>
    <t>284 4/Z</t>
  </si>
  <si>
    <t xml:space="preserve">DOD - větrací mřížka se síťkou plastová </t>
  </si>
  <si>
    <t>99</t>
  </si>
  <si>
    <t>Staveništní přesun hmot</t>
  </si>
  <si>
    <t>99 Staveništní přesun hmot</t>
  </si>
  <si>
    <t>999281211R00</t>
  </si>
  <si>
    <t xml:space="preserve">Přesun hmot, opravy vněj. plášťů výšky do 25 m </t>
  </si>
  <si>
    <t>725</t>
  </si>
  <si>
    <t>Zařizovací předměty</t>
  </si>
  <si>
    <t>725 Zařizovací předměty</t>
  </si>
  <si>
    <t>725980122RRR</t>
  </si>
  <si>
    <t xml:space="preserve">Revizní dvířka z plastu, 300 x 500 mm </t>
  </si>
  <si>
    <t>725980123RRR</t>
  </si>
  <si>
    <t xml:space="preserve">Revizní dvířka z plastu, 300 x 300 mm </t>
  </si>
  <si>
    <t>998725102R00</t>
  </si>
  <si>
    <t xml:space="preserve">Přesun hmot pro zařizovací předměty, výšky do 12 m </t>
  </si>
  <si>
    <t>764</t>
  </si>
  <si>
    <t>Konstrukce klempířské</t>
  </si>
  <si>
    <t>764 Konstrukce klempířské</t>
  </si>
  <si>
    <t>764410270R00</t>
  </si>
  <si>
    <t>Oplechování parapetů včetně rohů Pz s PE nástřikem rš 500 mm</t>
  </si>
  <si>
    <t>pavilon A, parapety:</t>
  </si>
  <si>
    <t xml:space="preserve"> jižní pohled, okenní pásy 2.NP:2*5,5+5,5+4,065</t>
  </si>
  <si>
    <t xml:space="preserve">                    okenní pásy 1.NP:2*5,55+4,95+5,1</t>
  </si>
  <si>
    <t xml:space="preserve"> severní pohled, okenní pás 2.NP:36,7</t>
  </si>
  <si>
    <t>764410850R00</t>
  </si>
  <si>
    <t xml:space="preserve">Demontáž oplechování parapetů,rš od 100 do 330 mm </t>
  </si>
  <si>
    <t>764454202R00</t>
  </si>
  <si>
    <t>Odpadní trouby z Pz plechu s PE nástřikem kruhové, D 100 mm</t>
  </si>
  <si>
    <t xml:space="preserve"> svod u vstupu:2,6</t>
  </si>
  <si>
    <t>764454801R00</t>
  </si>
  <si>
    <t xml:space="preserve">Demontáž odpadních trub kruhových,D 75 a 100 mm </t>
  </si>
  <si>
    <t>998764202R00</t>
  </si>
  <si>
    <t xml:space="preserve">Přesun hmot pro klempířské konstr., výšky do 12 m </t>
  </si>
  <si>
    <t>767</t>
  </si>
  <si>
    <t>Konstrukce zámečnické</t>
  </si>
  <si>
    <t>767 Konstrukce zámečnické</t>
  </si>
  <si>
    <t>767996804R00</t>
  </si>
  <si>
    <t xml:space="preserve">Demontáž atypických ocelových konstr. do 500 kg </t>
  </si>
  <si>
    <t>kg</t>
  </si>
  <si>
    <t>stávající podhled :</t>
  </si>
  <si>
    <t>předpoklad 2x L 100/100, hmotnost 1m = 15,0kg:2*(13,88+12,03+12,43+13,2)*15,0</t>
  </si>
  <si>
    <t>998767202R00</t>
  </si>
  <si>
    <t xml:space="preserve">Přesun hmot pro zámečnické konstr., výšky do 12 m </t>
  </si>
  <si>
    <t>771</t>
  </si>
  <si>
    <t>Podlahy z dlaždic a obklady</t>
  </si>
  <si>
    <t>771 Podlahy z dlaždic a obklady</t>
  </si>
  <si>
    <t>771445014R00</t>
  </si>
  <si>
    <t xml:space="preserve">Obklad soklíků hutných, rovných,tmel, v.150 mm </t>
  </si>
  <si>
    <t>soklík ve styku zateplené (resp. nově omtínuté) stěny se silikonovou omítkou a podlahou:</t>
  </si>
  <si>
    <t>sever - pouze v závětří (jinde je dekor. mozaik. omítka):1,9+0,67</t>
  </si>
  <si>
    <t>jih :12,8+0,25+0,4+0,4+1,03+11,7</t>
  </si>
  <si>
    <t>771578011R00</t>
  </si>
  <si>
    <t xml:space="preserve">Spára podlaha - stěna, silikonem </t>
  </si>
  <si>
    <t>59764049</t>
  </si>
  <si>
    <t>Sokl neglazovaný slinutý v 150 mm</t>
  </si>
  <si>
    <t>soklík ve styku zateplené stěny se silikonovou omítkou a podlahou:</t>
  </si>
  <si>
    <t>závětří:29,15*0,15*1,1</t>
  </si>
  <si>
    <t>998771202R00</t>
  </si>
  <si>
    <t xml:space="preserve">Přesun hmot pro podlahy z dlaždic, výšky do 12 m </t>
  </si>
  <si>
    <t>783</t>
  </si>
  <si>
    <t>Nátěry</t>
  </si>
  <si>
    <t>783 Nátěry</t>
  </si>
  <si>
    <t>783225100R00</t>
  </si>
  <si>
    <t xml:space="preserve">Nátěr syntetický kovových konstrukcí 2x + 1x email </t>
  </si>
  <si>
    <t>el. skříň na východní fasádě :0,9*1,2</t>
  </si>
  <si>
    <t>Ztížené výrobní podmínky</t>
  </si>
  <si>
    <t>Oborová přirážka</t>
  </si>
  <si>
    <t>Přesun stavebních kapacit</t>
  </si>
  <si>
    <t>Mimostaveništní doprava</t>
  </si>
  <si>
    <t>Zařízení staveniště</t>
  </si>
  <si>
    <t>Provoz investora</t>
  </si>
  <si>
    <t>Kompletační činnost (IČD)</t>
  </si>
  <si>
    <t>Rezerva rozpočtu</t>
  </si>
  <si>
    <t xml:space="preserve">
Rozsah reprofilace je určen odborným odhadem a bude upřesněn po postavení lešení, na základě destruktivní zkoušky pevnosti omítky a po podrobné prohlídce obvodového pláště.</t>
  </si>
  <si>
    <t>Statutární město Brno ÚMČ Starý Lískovec</t>
  </si>
  <si>
    <t>1 Vnější zateplení obvod. pláště- Rozpočtové náklady</t>
  </si>
  <si>
    <t>Doteplení střešního pláště - Rozpočtové náklady</t>
  </si>
  <si>
    <t>622454311R00</t>
  </si>
  <si>
    <t xml:space="preserve">Oprava vnějších omítek vápenocementových </t>
  </si>
  <si>
    <t>omítnutí VZT komor:3*2*0,7*(0,75+0,45)</t>
  </si>
  <si>
    <t>1*2*0,7*(0,6+0,45)</t>
  </si>
  <si>
    <t>631990050</t>
  </si>
  <si>
    <t>D+M povrchová úprava, tenkovrstvá omítka na původním povrchu</t>
  </si>
  <si>
    <t>953943111R00</t>
  </si>
  <si>
    <t xml:space="preserve">Osazení kovových předmětů do zdiva </t>
  </si>
  <si>
    <t>mřížky u VZT komor:10</t>
  </si>
  <si>
    <t>976072221RRR</t>
  </si>
  <si>
    <t xml:space="preserve">Vybourání odvětrávacích mřížek </t>
  </si>
  <si>
    <t>284 52</t>
  </si>
  <si>
    <t>DOD - větrací mřížka se síťkou kovová 150/150 s protidešťovými žaluziemi</t>
  </si>
  <si>
    <t>mřížky u VZT komor:4</t>
  </si>
  <si>
    <t>284 54</t>
  </si>
  <si>
    <t>DOD - větrací mřížka se síťkou kovová 200/200 s protidešťovými žaluziemi</t>
  </si>
  <si>
    <t>mřížky u VZT komor:2</t>
  </si>
  <si>
    <t>284 55</t>
  </si>
  <si>
    <t>DOD - větrací mřížka se síťkou kovová 300/300 s protidešťovými žaluziemi</t>
  </si>
  <si>
    <t>771575109T00</t>
  </si>
  <si>
    <t xml:space="preserve">Lepení dlaždic flexibilním mrazuvzdorným lepidlem </t>
  </si>
  <si>
    <t>2 vrstvy:372*0,3*0,3</t>
  </si>
  <si>
    <t>953921111R00</t>
  </si>
  <si>
    <t xml:space="preserve">Dlaždice betonové volně na střechu, 30 x 30 x 5 cm </t>
  </si>
  <si>
    <t>1 vrstva:630</t>
  </si>
  <si>
    <t>2 vrstvy:2*372</t>
  </si>
  <si>
    <t>953921112R00</t>
  </si>
  <si>
    <t xml:space="preserve">Příplatek za čtverce z asfaltové lepenky k - 1111 </t>
  </si>
  <si>
    <t>pod 1 vrstvu dlaždic:630</t>
  </si>
  <si>
    <t>pod 2 vrstvy dlaždic:372</t>
  </si>
  <si>
    <t>999281108R00</t>
  </si>
  <si>
    <t xml:space="preserve">Přesun hmot pro opravy a údržbu do výšky 12 m </t>
  </si>
  <si>
    <t>712</t>
  </si>
  <si>
    <t>Živičné krytiny</t>
  </si>
  <si>
    <t>712 Živičné krytiny</t>
  </si>
  <si>
    <t>711111001R00</t>
  </si>
  <si>
    <t>Izolace proti vlhkosti vodor. nátěr za studena polyuretanová penetrace</t>
  </si>
  <si>
    <t>plocha střechy S1:Výměra stř</t>
  </si>
  <si>
    <t>atika - horní strana:atikaHorní</t>
  </si>
  <si>
    <t>vniřní strana atiky:atikaVnitř</t>
  </si>
  <si>
    <t>vytažení na VZT komory:0,2*(3*2*(0,75+45)+2*(0,45+0,6))</t>
  </si>
  <si>
    <t>712300832R00</t>
  </si>
  <si>
    <t xml:space="preserve">Odstranění živičné krytiny střech do 10° 2vrstvé </t>
  </si>
  <si>
    <t>stávající hydroizolace, vč. vytažení na atiku skladba "S1":17,5*36,7+2*0,15*(17,5+36,7)</t>
  </si>
  <si>
    <t>712341559R00</t>
  </si>
  <si>
    <t xml:space="preserve">Povlaková krytina střech do 10°, NAIP přitavením </t>
  </si>
  <si>
    <t>2. HI vrstva po celé střeše skladby S1 vč. atiky:</t>
  </si>
  <si>
    <t>vnitřní plocha střechy po odpočtu VZT komor :Výměra stř-3*0,45*0,75-0,45*0,6</t>
  </si>
  <si>
    <t>vytažení na VZTkomory:0,3*(3*2*(0,45+0,75)+2*(0,6+0,45))</t>
  </si>
  <si>
    <t>horní strana atiky vč. přesahů přes boční zateplení:</t>
  </si>
  <si>
    <t xml:space="preserve">     kde není napojena na pavilon C:0,52*(18,1+37,3+4,63+37,16)</t>
  </si>
  <si>
    <t xml:space="preserve">     v napojení na pavilon C:0,21*13,64+0,14*2,94</t>
  </si>
  <si>
    <t>svislá část atiky:atikaVnitř</t>
  </si>
  <si>
    <t>vytažení okolo světlíků:4*2*(1,32+0,87)*0,3</t>
  </si>
  <si>
    <t xml:space="preserve"> v celé ploše S3 vč. vytažení na (a přes) atiku:2,59*11,9+(0,25+0,15)*(2,59*2+12,2)</t>
  </si>
  <si>
    <t xml:space="preserve">                                 vytažení na stěnu pavilonu:11,9*0,3</t>
  </si>
  <si>
    <t>po odstranění vyboulenin natavení oxidovaného asf. pásu:</t>
  </si>
  <si>
    <t>skladba S1:Výměra stř*0,5</t>
  </si>
  <si>
    <t>skladba S3:11,9*2,59*0,5</t>
  </si>
  <si>
    <t>712831100</t>
  </si>
  <si>
    <t xml:space="preserve">Samostatné vytažení izolace, samolepící pásy </t>
  </si>
  <si>
    <t>skladba S1:</t>
  </si>
  <si>
    <t>vniřní strana atiky vč. vytažení přes náběhové klíny a napojení na střechu:(0,25+0,15)*2*(17,5+36,7)</t>
  </si>
  <si>
    <t>vytažení okolo VZT komor:0,3*(2*2*(0,75+0,45)+2*(0,6+0,45))</t>
  </si>
  <si>
    <t>okolo vpustí :3*0,5*0,5</t>
  </si>
  <si>
    <t>71299-0102</t>
  </si>
  <si>
    <t>Odstranění vyboulenin cca 50% z celkové plochy</t>
  </si>
  <si>
    <t>11163150</t>
  </si>
  <si>
    <t>DOD - lak izolační - polyuretanová penetrace</t>
  </si>
  <si>
    <t>spotřeba 0,2kg/m2:750,8795*0,2*1,1</t>
  </si>
  <si>
    <t>62833159</t>
  </si>
  <si>
    <t>DOD - pás asfaltovaný oxidovaný, typ S vložka ze skelné tkaniny;doplnění po seříz. boulí</t>
  </si>
  <si>
    <t>skladba S1:Výměra stř*0,5*1,1</t>
  </si>
  <si>
    <t>skladba S3:11,9*2,59*0,5*1,1</t>
  </si>
  <si>
    <t>628522581</t>
  </si>
  <si>
    <t>DOD - SBS pás modifikovaný asfaltový vložka z polyesterové rohože</t>
  </si>
  <si>
    <t>(729,9283+41,343)*1,2</t>
  </si>
  <si>
    <t>62852268</t>
  </si>
  <si>
    <t>DOD - SBS modifikovaný asfaltový samolepící pás</t>
  </si>
  <si>
    <t>105,2508*1,1</t>
  </si>
  <si>
    <t>998712202R00</t>
  </si>
  <si>
    <t xml:space="preserve">Přesun hmot pro povlakové krytiny, výšky do 12 m </t>
  </si>
  <si>
    <t>713</t>
  </si>
  <si>
    <t>Izolace tepelné</t>
  </si>
  <si>
    <t>713 Izolace tepelné</t>
  </si>
  <si>
    <t>713141125R00</t>
  </si>
  <si>
    <t>Izolace tepelná střech, desky s kašírovaným SBS modifikovaným asf. pásem, lepení</t>
  </si>
  <si>
    <t>vnitřní plocha střechy S1:Výměra stř</t>
  </si>
  <si>
    <t>713141131R00</t>
  </si>
  <si>
    <t xml:space="preserve">Izolace tepelná střech plně lep.za studena,1vrstvá </t>
  </si>
  <si>
    <t>horní strana atiky:</t>
  </si>
  <si>
    <t xml:space="preserve"> XPS tl. 100mm v místech kde není napojena na pavilon C:0,25*(18,1+37,3+4,63+37,16)</t>
  </si>
  <si>
    <t xml:space="preserve"> XPS tl. 100mm v napojení na pavilon C:0,11*13,64+0,14*2,94</t>
  </si>
  <si>
    <t>vniřní plocha střechy EPS 100S-vyrovnání tl.40mm:Výměra stř</t>
  </si>
  <si>
    <t>1. vrstva na vyrovnanou vrstvu EPS200S tl. 100mm:Výměra stř</t>
  </si>
  <si>
    <t>vniřní strana atiky EPS 100S tl.100mm:0,25*2*(17,5+36,7)</t>
  </si>
  <si>
    <t>kolem vpustí XPS tl. 200mm:3*0,5*0,5</t>
  </si>
  <si>
    <t>713191221R00</t>
  </si>
  <si>
    <t>Izolace tepelná podlah obložení stěn pásky 80 mm atikový, přechodový klín</t>
  </si>
  <si>
    <t>S1 vnitřní strana atiky:2*(36,5+17,3)</t>
  </si>
  <si>
    <t xml:space="preserve"> okolo VZT komor:3*2*(0,75+0,45)+2*(0,6+0,46)</t>
  </si>
  <si>
    <t xml:space="preserve"> okolo světlíků:4*2*(1,32+0,09)</t>
  </si>
  <si>
    <t>S3 vnitřní strany:2*(2,59+11,9)</t>
  </si>
  <si>
    <t>28375427</t>
  </si>
  <si>
    <t xml:space="preserve">DOD - deska XPS tl. 200mm kolem vpustí </t>
  </si>
  <si>
    <t>3*0,5*0,5*1,1</t>
  </si>
  <si>
    <t>28376787</t>
  </si>
  <si>
    <t>Dílec střešní s kašírovaným modifik. asfalt. pásem SBS, EPS 200 S tl.160mm</t>
  </si>
  <si>
    <t>vniřní plocha střechy:Výměra stř*1,1</t>
  </si>
  <si>
    <t>28395</t>
  </si>
  <si>
    <t>DOD - deska XPS tl. 100mm atika horní strana</t>
  </si>
  <si>
    <t xml:space="preserve"> XPS v místech kde není napojena na pavilon C:0,25*(18,1+37,3+4,63+37,16)</t>
  </si>
  <si>
    <t xml:space="preserve"> XPS v napojení na pavilon C:0,11*13,64+0,14*2,94</t>
  </si>
  <si>
    <t>26,2095*1,1</t>
  </si>
  <si>
    <t>63145723</t>
  </si>
  <si>
    <t xml:space="preserve">DOD - Klín atikový izolační 1000x80x80mm </t>
  </si>
  <si>
    <t>157,18*1,1</t>
  </si>
  <si>
    <t>71399-0728</t>
  </si>
  <si>
    <t xml:space="preserve">DOD - zateplení EPS 200 S tl. 40 mm </t>
  </si>
  <si>
    <t>vniřní plocha střechy vyrovnání:Výměra stř*1,1</t>
  </si>
  <si>
    <t>71399-1008</t>
  </si>
  <si>
    <t xml:space="preserve">DOD - zateplení EPS 100 S tl. 100 mm </t>
  </si>
  <si>
    <t>vniřní strana atiky:0,25*2*(17,5+36,7)*1,1</t>
  </si>
  <si>
    <t>71399-1018</t>
  </si>
  <si>
    <t xml:space="preserve">DOD - zateplení EPS 200 S tl. 100 mm </t>
  </si>
  <si>
    <t>1. vrstva na vyrovnávající vrstvu:Výměra stř*1,1</t>
  </si>
  <si>
    <t>998713202R00</t>
  </si>
  <si>
    <t xml:space="preserve">Přesun hmot pro izolace tepelné, výšky do 12 m </t>
  </si>
  <si>
    <t>720</t>
  </si>
  <si>
    <t>Zdravotechnická instalace</t>
  </si>
  <si>
    <t>720 Zdravotechnická instalace</t>
  </si>
  <si>
    <t>721140802R00</t>
  </si>
  <si>
    <t xml:space="preserve">Demontáž potrubí litinového DN 100 </t>
  </si>
  <si>
    <t>odstranění stávajících větracích komínků:3*0,35</t>
  </si>
  <si>
    <t>721210823R00</t>
  </si>
  <si>
    <t xml:space="preserve">Demontáž střešní vpusti </t>
  </si>
  <si>
    <t>na S1:2</t>
  </si>
  <si>
    <t>na S3:1</t>
  </si>
  <si>
    <t>721234154R00</t>
  </si>
  <si>
    <t xml:space="preserve">Vtoky střešní renovační, izolační živič. pás </t>
  </si>
  <si>
    <t>720990012</t>
  </si>
  <si>
    <t xml:space="preserve">Košíky do vpustí lapající nečistoty </t>
  </si>
  <si>
    <t>998721202R00</t>
  </si>
  <si>
    <t xml:space="preserve">Přesun hmot pro vnitřní kanalizaci, výšky do 12 m </t>
  </si>
  <si>
    <t>762</t>
  </si>
  <si>
    <t>Konstrukce tesařské</t>
  </si>
  <si>
    <t>762 Konstrukce tesařské</t>
  </si>
  <si>
    <t>762331812R00</t>
  </si>
  <si>
    <t xml:space="preserve">Demontáž konstrukcí krovů z hranolů do 224 cm2 </t>
  </si>
  <si>
    <t>předpokládané navýšení z důvodu dnes neviditelných konstrukcí 20%:</t>
  </si>
  <si>
    <t>vaznice ve stávající střeše 8ks (120/120mm):8*36,71*1,2</t>
  </si>
  <si>
    <t>krokve ve stávající střeše osová vzd. 700mm (120/120mm):53*17,5*1,2</t>
  </si>
  <si>
    <t xml:space="preserve"> počet ks :36,71/0,7</t>
  </si>
  <si>
    <t xml:space="preserve"> zaokrouhleno na celé ks:53</t>
  </si>
  <si>
    <t>dřevěné hranoly podporudjící vaznice, výška 0,4m, počet (8*37=296ks):0,4*296*1,2</t>
  </si>
  <si>
    <t>762341811R00</t>
  </si>
  <si>
    <t xml:space="preserve">Demontáž bednění střech rovných z prken hrubých </t>
  </si>
  <si>
    <t>36,71*17,5</t>
  </si>
  <si>
    <t>763611232R00</t>
  </si>
  <si>
    <t xml:space="preserve">Bednění střech z desek nad tl.18 mm </t>
  </si>
  <si>
    <t>pavilon A, horní strana atiky na XPS:</t>
  </si>
  <si>
    <t>60725016</t>
  </si>
  <si>
    <t>Deska dřevoštěpková OSB 3 N tl. 22 mm</t>
  </si>
  <si>
    <t>pavilon A, na XPS na atice z vrchu:</t>
  </si>
  <si>
    <t>53,8148*1,1</t>
  </si>
  <si>
    <t>998762202R00</t>
  </si>
  <si>
    <t xml:space="preserve">Přesun hmot pro tesařské konstrukce, výšky do 12 m </t>
  </si>
  <si>
    <t>764311831RT1</t>
  </si>
  <si>
    <t xml:space="preserve">Demontáž oplechování VZT komor </t>
  </si>
  <si>
    <t>VZT komory střecha pavilonu A:2*0,8*0,5+0,5*0,65+0,8*0,5</t>
  </si>
  <si>
    <t>764430220R00</t>
  </si>
  <si>
    <t>Oplechování zdí z Pz plechu s PE nástřikem rš 330, atika S3</t>
  </si>
  <si>
    <t>atika na vstupem :2*2,74+12,2</t>
  </si>
  <si>
    <t>764430840R00</t>
  </si>
  <si>
    <t xml:space="preserve">Demontáž oplechování zdí,rš od 330 do 500 mm </t>
  </si>
  <si>
    <t>atika na vstupem, pouze atika na S3:2*2,74+12,2</t>
  </si>
  <si>
    <t>(na S1 je přes atiku přetažen vrchní plech):</t>
  </si>
  <si>
    <t>767392803R00</t>
  </si>
  <si>
    <t xml:space="preserve">Demontáž krytin střech z plechů, přistřelených </t>
  </si>
  <si>
    <t>S1 vnější plocha střechy + lemování :37,2*18,0+0,15*2*(37,2+18,0)</t>
  </si>
  <si>
    <t xml:space="preserve">      - odpočet lemování v návaznosti na sousední objekty:-0,15*(17,64+12,34+13,64)</t>
  </si>
  <si>
    <t>76379</t>
  </si>
  <si>
    <t xml:space="preserve">Tmelení - připojovací lišta </t>
  </si>
  <si>
    <t>okolo VZT komor:3*(2*(0,75+0,45))+2*(0,45+0,6)</t>
  </si>
  <si>
    <t>při napojení na pavilon C:13,64</t>
  </si>
  <si>
    <t>764-002</t>
  </si>
  <si>
    <t>Krycí a přítlačná lišta z Pz plechu tl. 0,6 mm s PE nástřikem, rš 120 mm</t>
  </si>
  <si>
    <t>764311202</t>
  </si>
  <si>
    <t>Oplechování  VZT komor z Pz plechu s PE nástřikem</t>
  </si>
  <si>
    <t>764430250RRR</t>
  </si>
  <si>
    <t>Oplechování zdí z Pz plechu s PE nástřikem rš 750 mm, atika S1</t>
  </si>
  <si>
    <t>oplechování atiky vš. přesahu na horní hrany zateplení:</t>
  </si>
  <si>
    <t>pavilon A:1,25+13,25+12,05+12,34+4,8+37,05</t>
  </si>
  <si>
    <t>Oplechování zdí z Pz plechu s PE nástřikem rš 1000 mm, napojení atiky na objekt "D"</t>
  </si>
  <si>
    <t>oplechování atiky vč. přesahu na sousední objekt:</t>
  </si>
  <si>
    <t>pavilon A:17,19</t>
  </si>
  <si>
    <t>Oplechování zdí z Pz plechu s PE nástřikem rš 750 mm, napojení atiky na objekt "C"</t>
  </si>
  <si>
    <t>pavilon A:13,64</t>
  </si>
  <si>
    <t>764891126RRR</t>
  </si>
  <si>
    <t>D+M komínek odvětrávací, DN 125 mm, izolovaný s integrovanou manžetou, vč. dešťové krytky</t>
  </si>
  <si>
    <t>3</t>
  </si>
  <si>
    <t>998764203R00</t>
  </si>
  <si>
    <t xml:space="preserve">Přesun hmot pro klempířské konstr., výšky do 24 m </t>
  </si>
  <si>
    <t>1000001</t>
  </si>
  <si>
    <t xml:space="preserve">Demontáž výlezu na střechu </t>
  </si>
  <si>
    <t>767-001</t>
  </si>
  <si>
    <t>D+M střešní světlík, přesklívací kopule vrstvené dvojsklo, vnitř. tepelná folie,U=0,9W/m2K</t>
  </si>
  <si>
    <t>2 Doteplení střešního pláště - Rozpočtové náklady</t>
  </si>
  <si>
    <t>Související práce - Rozpočtové náklady</t>
  </si>
  <si>
    <t>18</t>
  </si>
  <si>
    <t>Povrchové úpravy terénu</t>
  </si>
  <si>
    <t>18 Povrchové úpravy terénu</t>
  </si>
  <si>
    <t>181300010RA0</t>
  </si>
  <si>
    <t xml:space="preserve">Rekultivace pozemku kompletní </t>
  </si>
  <si>
    <t>cca 3,0m od dotčeného objektu:</t>
  </si>
  <si>
    <t>jižní průčelí:3,0*(13,35+12,0)</t>
  </si>
  <si>
    <t>severní průčelí:3,0*(11,4-3,0+2*(3,7+3,0)+3,0+15,5+3,0+10,3-3,0)</t>
  </si>
  <si>
    <t>Svislé a kompletní konstrukce</t>
  </si>
  <si>
    <t>3 Svislé a kompletní konstrukce</t>
  </si>
  <si>
    <t>95-001</t>
  </si>
  <si>
    <t>D+M Ocelových nerezových pásků včetně spojovacího materiálu</t>
  </si>
  <si>
    <t>spojení nosného zdiva a příčky (do každé spáry):</t>
  </si>
  <si>
    <t xml:space="preserve">           3x napojení po celé výšce (cca 12 spár):12*3</t>
  </si>
  <si>
    <t xml:space="preserve">           1x napojení pouze do výšky parapetu  (cca 3 spáry):3</t>
  </si>
  <si>
    <t>311271175RRR</t>
  </si>
  <si>
    <t>Zdivo z tvárnic porobetonových tl. 20 cm tvárnice P 2 - 500, 599 x 249 x 200 mm</t>
  </si>
  <si>
    <t xml:space="preserve"> m2</t>
  </si>
  <si>
    <t>pavilon A - dozdívky u vyměňovaných výplní otvorů,jižní průčelí:</t>
  </si>
  <si>
    <t>1. NP, část vpravo:12,0*2,95</t>
  </si>
  <si>
    <t xml:space="preserve">                        - odpočet otvorů:-2*(5,49*1,82)</t>
  </si>
  <si>
    <t xml:space="preserve">                    část vlevo:11,4*2,95</t>
  </si>
  <si>
    <t xml:space="preserve">                        - odpočet otvorů:-4,75*1,82-5,01*1,82</t>
  </si>
  <si>
    <t>2. NP, část vpravo - meziokenní pilířky:2,4*(0,6+0,5)</t>
  </si>
  <si>
    <t xml:space="preserve">           část vlevo - meziokenní pilířky:2,4*(0,6+0,5)</t>
  </si>
  <si>
    <t>5a</t>
  </si>
  <si>
    <t>Okapový chodník</t>
  </si>
  <si>
    <t>5a Okapový chodník</t>
  </si>
  <si>
    <t>113106121R00</t>
  </si>
  <si>
    <t xml:space="preserve">Rozebrání dlažeb z betonových dlaždic na sucho </t>
  </si>
  <si>
    <t>pavilon A stávající okapový chodník:0,5*(1,33+13,71+12,18+10,3+11,4)</t>
  </si>
  <si>
    <t>451571111R00</t>
  </si>
  <si>
    <t xml:space="preserve">Lože dlažby ze štěrkopísků tl. do 10 cm </t>
  </si>
  <si>
    <t>pavilon A pod nový okapový chodník:0,5*(1,33+13,71+12,18+10,3+11,4)</t>
  </si>
  <si>
    <t>596811111R00</t>
  </si>
  <si>
    <t xml:space="preserve">Kladení dlaždic kom.pro pěší, lože z kameniva těž. </t>
  </si>
  <si>
    <t>pavilon A nový okapový chodník:0,5*(1,33+13,71+12,18+10,3+11,4)</t>
  </si>
  <si>
    <t>916561111R00</t>
  </si>
  <si>
    <t xml:space="preserve">Osazení záhon.obrubníků do lože z B 12,5 s opěrou </t>
  </si>
  <si>
    <t>podél nového okapového chodníku:1,33+13,71+12,18+10,3+11,4</t>
  </si>
  <si>
    <t>59217330</t>
  </si>
  <si>
    <t>Obrubník záhonový  ABO 100-5/25 1000x50x250 mm</t>
  </si>
  <si>
    <t>1 ks/ 1m + ztratné:48,92*1,1</t>
  </si>
  <si>
    <t>54</t>
  </si>
  <si>
    <t>59245315</t>
  </si>
  <si>
    <t>Dlaždice betonová  30x30x4,5 cm šedá</t>
  </si>
  <si>
    <t>nový okapový chodník:0,5*(1,33+13,71+12,18+10,3+11,4)</t>
  </si>
  <si>
    <t>vč. ztratného:24,46*1,1</t>
  </si>
  <si>
    <t>61</t>
  </si>
  <si>
    <t>Upravy povrchů vnitřní</t>
  </si>
  <si>
    <t>61 Upravy povrchů vnitřní</t>
  </si>
  <si>
    <t>612473182R00</t>
  </si>
  <si>
    <t xml:space="preserve">Omítka vnitřního zdiva ze suché směsi, štuková </t>
  </si>
  <si>
    <t>pavilon A - dozdívky u vyměňovaných výplní otvorů, jižní průčelí:</t>
  </si>
  <si>
    <t>1.NP část vpravo:12,0*2,95</t>
  </si>
  <si>
    <t>96</t>
  </si>
  <si>
    <t>Bourání konstrukcí</t>
  </si>
  <si>
    <t>96 Bourání konstrukcí</t>
  </si>
  <si>
    <t>965081813RT1</t>
  </si>
  <si>
    <t>Bourání dlaždic teracových tl. nad 1 cm, nad 1 m2 ručně, dlaždice teracové, pro znovu použití</t>
  </si>
  <si>
    <t>pavilon A, demontáž jedné řady teracových dlaždic na jižním podloubí:0,2*(12,0+12,8)</t>
  </si>
  <si>
    <t>771551025R00</t>
  </si>
  <si>
    <t xml:space="preserve">Montáž podlah z dlaždic teracových do MC, 25x25 cm </t>
  </si>
  <si>
    <t>pavilon A, zpětná montáž jedné řady teracových dlaždic na jižním podloubí:0,2*(12,0+12,8)</t>
  </si>
  <si>
    <t>773</t>
  </si>
  <si>
    <t>Podlahy teracové</t>
  </si>
  <si>
    <t>773 Podlahy teracové</t>
  </si>
  <si>
    <t>773994000R00</t>
  </si>
  <si>
    <t xml:space="preserve">Řezání spár v teracové podlaze tl. do 3 cm </t>
  </si>
  <si>
    <t>pavilon A, řezání teracových dlaždic na jižním podloubí:12,0+12,8</t>
  </si>
  <si>
    <t>998773202R00</t>
  </si>
  <si>
    <t xml:space="preserve">Přesun hmot pro podlahy teracové, výšky do 12 m </t>
  </si>
  <si>
    <t>784</t>
  </si>
  <si>
    <t>Malby</t>
  </si>
  <si>
    <t>784 Malby</t>
  </si>
  <si>
    <t>784442001RT1</t>
  </si>
  <si>
    <t>Malba disperzní interiérová, výška do 3,8 m 1x nátěr, 1x penetrace</t>
  </si>
  <si>
    <t>pavilon A - jižní průčelí:</t>
  </si>
  <si>
    <t>1.NP :</t>
  </si>
  <si>
    <t xml:space="preserve"> malba celé stěny kde budou dozdívky:(20,95+12,55)*2,95</t>
  </si>
  <si>
    <t xml:space="preserve">       - odpočet výpní otvorů:-2*5,49*1,82-4,75*1,82-5,04*1,82</t>
  </si>
  <si>
    <t>2.NP:</t>
  </si>
  <si>
    <t xml:space="preserve"> malba celých stěn v učebnách + sloupů:2*3,25*(0,575+0,55+5,575+2*0,55+0,4+2,74)</t>
  </si>
  <si>
    <t>3 Související práce - Rozpočtové náklady</t>
  </si>
  <si>
    <t>02</t>
  </si>
  <si>
    <t>Pavilon B</t>
  </si>
  <si>
    <t>02 Pavilon B</t>
  </si>
  <si>
    <t>1 Zemní práce</t>
  </si>
  <si>
    <t>13299-0001</t>
  </si>
  <si>
    <t xml:space="preserve">Hloubení výkopů vč.svislého a vod.přemístěn </t>
  </si>
  <si>
    <t>odkop zeminy pro provedení zateplení pod terénem:</t>
  </si>
  <si>
    <t>pavilon B :</t>
  </si>
  <si>
    <t>západní pohled:0,35*25,23*0,6</t>
  </si>
  <si>
    <t>východní pohled:0,45*21,88*0,6</t>
  </si>
  <si>
    <t>162702199R00</t>
  </si>
  <si>
    <t xml:space="preserve">Poplatek za skládku zeminy </t>
  </si>
  <si>
    <t>tepelná izolace v zemi:XPS160bezP*0,16</t>
  </si>
  <si>
    <t xml:space="preserve">   okapový chodník vč. podloží:23,4*0,15</t>
  </si>
  <si>
    <t>174101101R00</t>
  </si>
  <si>
    <t xml:space="preserve">Zásyp jam, rýh, šachet se zhutněním </t>
  </si>
  <si>
    <t>- odpočet tepelné izolace v zemi:-XPS160bezP*0,16</t>
  </si>
  <si>
    <t>- odpočet okapový chodní vč. lože:-0,15*23,4</t>
  </si>
  <si>
    <t>pod zateplovaný povrch, skladby:</t>
  </si>
  <si>
    <t>sokl pod terénem:XPS160bezP</t>
  </si>
  <si>
    <t>předpokládaný rozsah reprofilace 30% na skladbě E:</t>
  </si>
  <si>
    <t>pavilon B - část skladby "E":</t>
  </si>
  <si>
    <t>západní pohled:0,25*25,23*0,3</t>
  </si>
  <si>
    <t>východní pohled:0,15*21,88*0,3</t>
  </si>
  <si>
    <t>pavilon B:</t>
  </si>
  <si>
    <t xml:space="preserve"> východní pohled okenní pásy 1.NP:4*(5,5+2*1,8)</t>
  </si>
  <si>
    <t xml:space="preserve">                             okenní pásy 2.NP                 :4*(5,5+2*2,4)</t>
  </si>
  <si>
    <t xml:space="preserve">  západní pohled okenní pásy 1.NP:3*(5,5+2*2,1)</t>
  </si>
  <si>
    <t xml:space="preserve">                            okenní pásy 2.NP                 :3*(5,5+2*2,4)+1*(2,63+2*2,4)</t>
  </si>
  <si>
    <t>pod parapety:8*5,5+6*5,5+1*2,63</t>
  </si>
  <si>
    <t>dtto pol. "DOD - soklová lišta":SoklováLiš_imp1</t>
  </si>
  <si>
    <t xml:space="preserve">Montáž zateplení - lepení tep. izolace a broušení </t>
  </si>
  <si>
    <t>sokl pod terénem XPS tl. 160mm bez PÚ:XPS160bezP</t>
  </si>
  <si>
    <t>skladba "E" sokl pod mozaikovou omítkou XPS tl. 160mm se stěrkou a síťovinou:XPS160stěr</t>
  </si>
  <si>
    <t xml:space="preserve">Montáž zateplení - síťovina </t>
  </si>
  <si>
    <t>povrchová úprava na hranách zateplení u ostění, a nadpraží:PÚ</t>
  </si>
  <si>
    <t>povrchová úprava na hranách zateplení u ostění a nadpraží:PÚ</t>
  </si>
  <si>
    <t>západní pohled:0,25*25,23</t>
  </si>
  <si>
    <t>východní pohled:0,15*21,88</t>
  </si>
  <si>
    <t>pavilon B, skladby A a B:</t>
  </si>
  <si>
    <t>východní pohled:25,2*7,65</t>
  </si>
  <si>
    <t xml:space="preserve">  - odpočet okenní sestavy:-4*5,44*1,77-4*5,44*2,37</t>
  </si>
  <si>
    <t>jižní pohled (z jižního pohledu pavilonu F):3,69*3,8</t>
  </si>
  <si>
    <t>západní pohled:21,9*7,65</t>
  </si>
  <si>
    <t xml:space="preserve"> - odpočet okenní sestavy:-3*5,44*2,07-3*5,44*2,37-1*2,57*2,37</t>
  </si>
  <si>
    <t>DOD- zateplení vnější XPS 160 mm bez PÚ sokl pod terénem + skladba I</t>
  </si>
  <si>
    <t>západní pohled:0,35*25,23</t>
  </si>
  <si>
    <t>východní pohled:0,45*21,88</t>
  </si>
  <si>
    <t>skladba I na jižním pohledu :3,69*0,3</t>
  </si>
  <si>
    <t xml:space="preserve"> východní průčelí,1.NP:4*0,19*(5,5+2*1,8)</t>
  </si>
  <si>
    <t xml:space="preserve">                             2.NP:4*0,19*(5,5+2*2,4)</t>
  </si>
  <si>
    <t xml:space="preserve"> západní průčelí 1.NP:3*0,19*(5,5+2*2,1)</t>
  </si>
  <si>
    <t xml:space="preserve">                           2.NP:3*0,19*((5,5+2*2,4)+1*(2,63+2*2,4))</t>
  </si>
  <si>
    <t>založení nad XPS :25,2+21,9</t>
  </si>
  <si>
    <t xml:space="preserve"> východní pohled, okenní sestavy  2.NP:4*5,5</t>
  </si>
  <si>
    <t xml:space="preserve">                              odskok nad 1.NP průběžně podél průčelí:25,2</t>
  </si>
  <si>
    <t xml:space="preserve"> západní pohled, okenní sestavy 2.NP:3*5,5+1*2,64</t>
  </si>
  <si>
    <t xml:space="preserve">                              odskok nad 1.NP průběžně podél průčelí:21,9</t>
  </si>
  <si>
    <t>z vrchu chráněné vodorovné hrany (pozn. na tomto pavilonu nejsou) + všechny svislé hrany otvorů:</t>
  </si>
  <si>
    <t xml:space="preserve">  svislé hrany okenních sestav, východní pohled:4*2*1,8+4*2*2,4</t>
  </si>
  <si>
    <t xml:space="preserve">                                                  západní pohled:3*2*2,1+4*2*2,4</t>
  </si>
  <si>
    <t xml:space="preserve"> ve styku pavilonů B s  pavilony F a E:2*7,9</t>
  </si>
  <si>
    <t>pavilon B hrany TI - ostění a nadpraží:</t>
  </si>
  <si>
    <t xml:space="preserve"> východní pohled, okenní sestavy 1.NP (pouze ostění nadpraží je součástí níže napočítaných odskoků):0,17*4*2*1,8</t>
  </si>
  <si>
    <t xml:space="preserve">                              okenní sestavy 2.NP:0,17*4*(5,5+2*2,4)</t>
  </si>
  <si>
    <t>západní pohled, okenní sestavy 1.NP (pouze ostění nadpraží je součástí níže napočítaných odskoků):0,17*3*2*2,1</t>
  </si>
  <si>
    <t xml:space="preserve">                           okenní sestavy 2.NP:0,17*(3*(5,5+2*2,4)+(2,63+2*2,4))</t>
  </si>
  <si>
    <t>spodní hrana odskoků:0,17*(25,2+21,9)</t>
  </si>
  <si>
    <t>pavilon B, pod parapety:</t>
  </si>
  <si>
    <t xml:space="preserve"> východní pohled okenní pásy 1.NP:4*5,5*0,36</t>
  </si>
  <si>
    <t xml:space="preserve">                             okenní pásy 2.NP                 :4*5,5*0,36</t>
  </si>
  <si>
    <t xml:space="preserve">  západní pohled okenní pásy 1.NP:3*5,5*0,36</t>
  </si>
  <si>
    <t xml:space="preserve">                            okenní pásy 2.NP                 :3*5,5*0,36+1*2,63*0,36</t>
  </si>
  <si>
    <t>pavilon B - skladba"E":XPS160stěr</t>
  </si>
  <si>
    <t xml:space="preserve">                  západní pohled nad skladbou E (po ohraničení):21,9*0,35</t>
  </si>
  <si>
    <t>obvod lešení východní průčelí:25,2</t>
  </si>
  <si>
    <t>obvod lešení západní průčelí:21,9</t>
  </si>
  <si>
    <t>výška lešení východní průčelí po odpočtu pracovní výšky:7,9-1,8</t>
  </si>
  <si>
    <t>výška lešení západní průčelí po odpočtu pracovní výšky:7,8-1,8</t>
  </si>
  <si>
    <t>plocha lešení :25,2*5,95+21,9*6,5</t>
  </si>
  <si>
    <t>pavilon B:lešení</t>
  </si>
  <si>
    <t>711</t>
  </si>
  <si>
    <t>Izolace proti vodě</t>
  </si>
  <si>
    <t>711 Izolace proti vodě</t>
  </si>
  <si>
    <t>711482011RZ1</t>
  </si>
  <si>
    <t>Izolační systém fólií, svisle včetně dodávky fólie, lišty a doplňků</t>
  </si>
  <si>
    <t>vč. vytažení 10cm nad terén:</t>
  </si>
  <si>
    <t>západní pohled:(0,35+0,1)*25,23</t>
  </si>
  <si>
    <t>východní pohled:(0,45+0,1)*21,88</t>
  </si>
  <si>
    <t>998711202R00</t>
  </si>
  <si>
    <t xml:space="preserve">Přesun hmot pro izolace proti vodě, výšky do 12 m </t>
  </si>
  <si>
    <t>pavilon B, parapety:</t>
  </si>
  <si>
    <t xml:space="preserve"> východní pohled okenní pásy 1.NP:4*5,5</t>
  </si>
  <si>
    <t xml:space="preserve">                             okenní pásy 2.NP                 :4*5,5</t>
  </si>
  <si>
    <t xml:space="preserve">  západní pohled okenní pásy 1.NP:3*5,5</t>
  </si>
  <si>
    <t xml:space="preserve">                            okenní pásy 2.NP                 :3*5,5+1*2,63</t>
  </si>
  <si>
    <t>pavilon B, stávající parapety:</t>
  </si>
  <si>
    <t>2 vrstvy:234*0,3*0,3</t>
  </si>
  <si>
    <t>1 vrstva:198</t>
  </si>
  <si>
    <t>2 vrstvy:2*234</t>
  </si>
  <si>
    <t>pod 1 vrstvu dlaždic:198</t>
  </si>
  <si>
    <t>pod 2 vrstvy dlaždic:234</t>
  </si>
  <si>
    <t>stávající hydroizolace, vč. vytažení na atiku skladba "S1":11,5*24,7+2*0,15*(11,5+24,7)</t>
  </si>
  <si>
    <t>vnitřní plocha střechy po :Výměra stř</t>
  </si>
  <si>
    <t xml:space="preserve">    v místech kde není napojena na pavilony A,E a F:0,52*(24,92+3,51+21,54)</t>
  </si>
  <si>
    <t xml:space="preserve">    v napojení na pavilony A a F:0,21*(12,34+8,66)</t>
  </si>
  <si>
    <t xml:space="preserve">    v napojení na pavilon E:0,38*3,56</t>
  </si>
  <si>
    <t>vniřní strana atiky vč. vytažení přes náběhové klíny a napojení na střechu:(0,25+0,15)*2*(11,5+24,7)</t>
  </si>
  <si>
    <t>spotřeba 0,2kg/m2:318,0525*0,2*1,1</t>
  </si>
  <si>
    <t>vnitřní plocha střechy :Výměra stř</t>
  </si>
  <si>
    <t>(333,8972)*1,2</t>
  </si>
  <si>
    <t>(31,7472+28,96+0,75)*1,1</t>
  </si>
  <si>
    <t xml:space="preserve"> XPS tl. 100mm v místech kde není napojena na pavilony A,E a F:0,25*(24,92+3,51+21,54)</t>
  </si>
  <si>
    <t xml:space="preserve"> XPS tl. 100mm v napojení na pavilony A a F:0,12*(12,34+8,66)</t>
  </si>
  <si>
    <t xml:space="preserve"> XPS tl. 100mm v napojení na pavilon E:0,25*3,56</t>
  </si>
  <si>
    <t>vniřní plocha střechy - vyrovnání, EPS 100S tl.40mm:Výměra stř</t>
  </si>
  <si>
    <t>první vrstva na vyrovnání EPS 200S tl. 100mm:Výměra stř</t>
  </si>
  <si>
    <t>vniřní strana atiky EPS 100S tl.100mm:0,25*2*(11,5+24,7)</t>
  </si>
  <si>
    <t>vnitřní strana atiky:2*(11,5+24,7)</t>
  </si>
  <si>
    <t>2*0,5*0,5*1,1</t>
  </si>
  <si>
    <t>15,9025*1,1</t>
  </si>
  <si>
    <t>vnitřní strana atiky:2*(11,5+24,7)*1,1</t>
  </si>
  <si>
    <t>vniřní strana atiky:0,25*2*(11,5+24,7)*1,1</t>
  </si>
  <si>
    <t>první vrstva na vyrovnání:Výměra stř*1,1</t>
  </si>
  <si>
    <t>vaznice ve stávající střeše 5ks (120/120mm):5*24,7*1,2</t>
  </si>
  <si>
    <t>krokve ve stávající střeše osová vzd. 700mm (120/120mm):36*11,5*1,2</t>
  </si>
  <si>
    <t xml:space="preserve"> počet ks :24,7/0,7</t>
  </si>
  <si>
    <t xml:space="preserve"> zaokrouhleno na celé ks:36</t>
  </si>
  <si>
    <t>dřevěné hranoly podporudjící vaznice, výška 0,4m, počet (5*25=125ks):0,4*125*1,2</t>
  </si>
  <si>
    <t>25,2*12,0</t>
  </si>
  <si>
    <t>31,7472*1,1</t>
  </si>
  <si>
    <t>764395291R00</t>
  </si>
  <si>
    <t>Střešní dilatace z Pz plechu s PE nástřikem třídílná, rš 2x 500 mm +180mm</t>
  </si>
  <si>
    <t>mezi atikou pavilonu B a pavilonu E :3,7</t>
  </si>
  <si>
    <t>vnější plocha střechy + lemování :25,2*12,0+0,15*2*(25,2+12,0)</t>
  </si>
  <si>
    <t xml:space="preserve">      - odpočet lemování v návaznosti na sousední objekty:-0,15*(8,66+12,34)</t>
  </si>
  <si>
    <t>Oplechování zdí z Pz plechu s PE nástřikem rš 1200 mm, napojení atiky na pavilon A</t>
  </si>
  <si>
    <t>oplechování atiky vč. přesahu na horní hrany zateplení:</t>
  </si>
  <si>
    <t>pavilon B:3,54+21,54+24,92</t>
  </si>
  <si>
    <t>cca 3,0m od dotčeného objektu:3,0*(21,9+25,2)</t>
  </si>
  <si>
    <t>spojení nosného zdiva a příčky:</t>
  </si>
  <si>
    <t xml:space="preserve"> západní průčelí, 1.NP (cca 12ks-do každé spáry):2*12</t>
  </si>
  <si>
    <t xml:space="preserve"> východní průčelí - meziokenní pilířky:3*0,5*2,4+3*0,5*1,8</t>
  </si>
  <si>
    <t xml:space="preserve"> západní průčelí, 1.NP:18,0*2,95</t>
  </si>
  <si>
    <t xml:space="preserve">                              - odpočet okna 1.NP:-3*(5,44*2,07)</t>
  </si>
  <si>
    <t xml:space="preserve">                           2.NP, meziokenní pilířky:3*0,5*2,4</t>
  </si>
  <si>
    <t>pavilon B stávající okapový chodník:0,5*(25,06+21,74)</t>
  </si>
  <si>
    <t>pavilon B pod nový  okapový chodník:0,5*(25,06+21,74)</t>
  </si>
  <si>
    <t>pavilon B nový  okapový chodník:0,5*(25,06+21,74)</t>
  </si>
  <si>
    <t>pavilon B podél nového okapového chodníku:25,06+21,74</t>
  </si>
  <si>
    <t>46,8*1,1</t>
  </si>
  <si>
    <t>52</t>
  </si>
  <si>
    <t>pavilon B nový okapový chodník:0,5*(25,06+21,74)</t>
  </si>
  <si>
    <t>vč. ztratného:23,4*1,1</t>
  </si>
  <si>
    <t>po dozdívce:</t>
  </si>
  <si>
    <t>východní průčelí:</t>
  </si>
  <si>
    <t>1.NP malba celé stěny, učebna:(0,55+0,55+5,6+0,55+0,15)*2,95</t>
  </si>
  <si>
    <t xml:space="preserve">                                     kanceláře:5*(0,15+0,55+2,74)*2,95</t>
  </si>
  <si>
    <t xml:space="preserve">                                     - odpočet okenní sestavy:-3*5,44*1,77-1*2,66*1,77</t>
  </si>
  <si>
    <t>2.NP malba celé stěny, učebna u pavilonu F:(0,55+0,55+5,6+0,55*2+0,4+2,7)*2,95</t>
  </si>
  <si>
    <t xml:space="preserve">                                     učebna urpostřed:(2,7+0,55*2+0,4+5,6)*2,95</t>
  </si>
  <si>
    <t xml:space="preserve">                                     učebna u pavilonu A:(0,24+0,55+5,6+0,55+0,675)*2,95</t>
  </si>
  <si>
    <t xml:space="preserve">                                     - odpočet okenní sestavy:-4*5,44*2,37</t>
  </si>
  <si>
    <t>západní průčelí:</t>
  </si>
  <si>
    <t>1.NP malba celé stěny, chodba:(21,8+0,25+3,03)*2,95</t>
  </si>
  <si>
    <t xml:space="preserve">                                      - odpočet okenní sestavy:-3*5,44*2,07</t>
  </si>
  <si>
    <t>2.NP malba celé stěny, chodba:(3*5,6+3*2*0,55+0,4+2,73)*2,95</t>
  </si>
  <si>
    <t xml:space="preserve">                                      - odpočet okenní sestavy:-3*5,44*2,37-1*2,57*2,37</t>
  </si>
  <si>
    <t>03</t>
  </si>
  <si>
    <t>Pavilon C</t>
  </si>
  <si>
    <t>03 Pavilon C</t>
  </si>
  <si>
    <t>pavilon C :</t>
  </si>
  <si>
    <t>jižní pohled:0,2*36,55*0,6</t>
  </si>
  <si>
    <t>severní pohled:0,4*41,14*0,6</t>
  </si>
  <si>
    <t>západní pohled:0,325*9,82*0,6+0,25*8,32*0,6</t>
  </si>
  <si>
    <t>východní pohled:0,449*6,42*0,6</t>
  </si>
  <si>
    <t>výkop vsakovací jámy:0,6*0,6*0,5</t>
  </si>
  <si>
    <t xml:space="preserve">   okapový chodník vč. podloží:0,15*54,235</t>
  </si>
  <si>
    <t>- odpočet tepelné izolace v zemi:</t>
  </si>
  <si>
    <t xml:space="preserve">   jižní pohled:-0,2*36,55*0,16</t>
  </si>
  <si>
    <t xml:space="preserve">   severní pohled:-0,4*41,14*0,16</t>
  </si>
  <si>
    <t xml:space="preserve">   západní pohled:-0,325*9,82*0,16-0,25*8,32*0,16</t>
  </si>
  <si>
    <t xml:space="preserve">   východní pohled:-0,449*6,42*0,16</t>
  </si>
  <si>
    <t>- odpočet okapového chodníku vč. podloží:-0,15*54,235</t>
  </si>
  <si>
    <t>213151121R00</t>
  </si>
  <si>
    <t xml:space="preserve">Montáž geotextílie </t>
  </si>
  <si>
    <t>vnitřní plocha stěn vsakovací jámy vč. vytažení nad jámu:0,6*(0,5+0,1)*4</t>
  </si>
  <si>
    <t>plocha dna vsakovací jámy:0,6*0,6</t>
  </si>
  <si>
    <t>457541112R00</t>
  </si>
  <si>
    <t xml:space="preserve">Filtrační vrstvy z nezhutněné štěrkodrti 0-125 mm </t>
  </si>
  <si>
    <t>vsakovací jáma:0,6*0,6*0,5</t>
  </si>
  <si>
    <t>28697932</t>
  </si>
  <si>
    <t>Geotextilie filtrační 225 g/m2 pro vsakovací modul</t>
  </si>
  <si>
    <t>vnitřní plocha stěn vsakovací jámy vč. vytažení nad jámu:0,6*(0,5+0,1)*4*1,1</t>
  </si>
  <si>
    <t>plocha dna vsakovací jámy:0,6*0,6*1,1</t>
  </si>
  <si>
    <t>C,I,J:XPS140bezP</t>
  </si>
  <si>
    <t xml:space="preserve"> jižní pohled - část fasády u vstupu:0,59*3,4+3,3*0,68+0,71*0,43+0,72*2,67</t>
  </si>
  <si>
    <t xml:space="preserve">                      podhled u vstupu:1,55*3,6</t>
  </si>
  <si>
    <t>F:0,1*(0,5+0,35+0,25)</t>
  </si>
  <si>
    <t>G:0,35*4,48</t>
  </si>
  <si>
    <t>předpokládaný rozsah reprofilace 100% skladby G:</t>
  </si>
  <si>
    <t>západní pohled "G":0,35*4,48</t>
  </si>
  <si>
    <t>východní pohled:0,4*6,25</t>
  </si>
  <si>
    <t>předpokládaný rozsah reprofilace 30% skladby E:</t>
  </si>
  <si>
    <t>pavilon C - část skladby "E":</t>
  </si>
  <si>
    <t>jižní pohled:0,4*36,55*0,3</t>
  </si>
  <si>
    <t>severní pohled:0,2*41,14*0,3</t>
  </si>
  <si>
    <t>západní pohled:0,275*9,82*0,3+0,35*8,32*0,3</t>
  </si>
  <si>
    <t>východní pohled:0,151*6,42*0,3</t>
  </si>
  <si>
    <t>odhad 30% z celkové plochy :0,3*očištění</t>
  </si>
  <si>
    <t>pavilon C:</t>
  </si>
  <si>
    <t xml:space="preserve"> jižní pohled, okenní pásy 1.NP:36,1+2*2,4</t>
  </si>
  <si>
    <t xml:space="preserve">                     okenní pásy 2.-3.NP:2*(39,24+2*2,4)</t>
  </si>
  <si>
    <t xml:space="preserve">                     vstupní sestava:3,3+2*2,7</t>
  </si>
  <si>
    <t xml:space="preserve"> severní pohled, okenní pásy 1.-3.NP:3*(30,1+2*2,4)</t>
  </si>
  <si>
    <t xml:space="preserve">                          okenní sestavy 1.-3.NP:3*(3,7+2*3,0)</t>
  </si>
  <si>
    <t xml:space="preserve">                          samostatná okna 1.-3.NP:3*(1,2+2*2,4)</t>
  </si>
  <si>
    <t xml:space="preserve"> západní pohled, sestavy z chodby 2.-3.NP:2*(3,0+2*2,4)</t>
  </si>
  <si>
    <t xml:space="preserve">                           sestava z chodby 1.NP:3,0+2*3,25</t>
  </si>
  <si>
    <t xml:space="preserve"> východní pohled, sestava z chodby 3.NP:3,0+2*2,4</t>
  </si>
  <si>
    <t xml:space="preserve">                             okna 1.-3.NP:3*2*(1,5+2*1,2)</t>
  </si>
  <si>
    <t>pod parapety:36,1+2*39,24+3*30,1+3*3,7+3*1,2+2*3,0+1,5+3,0+2*3*1,5</t>
  </si>
  <si>
    <t>ve styku zateplovaných ploch s plochami bez úprav - okenní pásy ve styku se skladbou H:2,4*6</t>
  </si>
  <si>
    <t>fasáda, EPS tl. 160mm s PÚ skladba "A":EPS160sPÚ</t>
  </si>
  <si>
    <t>napojení střechy vstupu na fasádu+napojení střechy pav. A na fasádu pav. C skladby "C":XPS140bezP</t>
  </si>
  <si>
    <t>sokl pod terénem XPS tl. 160mm bez PÚ + sjkladba "I+J":XPS160bezP</t>
  </si>
  <si>
    <t>sokl nad terénem XPS tl. 160mm s PÚ dekor. mozaikovou omítkou - skladba "E":XPS160stěr</t>
  </si>
  <si>
    <t>sokl v závětří XPS tl. 160mm s PÚ silikonová omítka - skladba "M":XPS160sPÚ</t>
  </si>
  <si>
    <t>skladby "I+J" východní pohled:0,3*13,4</t>
  </si>
  <si>
    <t>povrchová úprava na hranách zateplení u ostění, a nadpraží + skladva "D":PÚ</t>
  </si>
  <si>
    <t>jižní pohled:0,4*36,55</t>
  </si>
  <si>
    <t>severní pohled:0,2*41,14</t>
  </si>
  <si>
    <t>západní pohled:0,275*9,82+0,35*8,32</t>
  </si>
  <si>
    <t>východní pohled:0,151*6,42</t>
  </si>
  <si>
    <t>"skladba N":</t>
  </si>
  <si>
    <t xml:space="preserve"> pohled východní :1,6*2,67</t>
  </si>
  <si>
    <t>jižní pohled:41,14*3,9+40,83*7,65</t>
  </si>
  <si>
    <t xml:space="preserve">  vnější bok vstupu navazující na pavilon A :1,0*2,67</t>
  </si>
  <si>
    <t xml:space="preserve">  stěny závětří:2*1,55*3,0</t>
  </si>
  <si>
    <t xml:space="preserve"> - odpočet okenní pásy nad 1.NP:-36,04*2,37</t>
  </si>
  <si>
    <t xml:space="preserve"> - odpočet okenní pásy 2.-.3.NP:-39,17*2,37*2</t>
  </si>
  <si>
    <t xml:space="preserve"> - odpočet vstup:-4,25*3,95</t>
  </si>
  <si>
    <t xml:space="preserve"> - odpočet skladby N, sokl v závětří:-2*0,6*1,55</t>
  </si>
  <si>
    <t>severní pohled:41,14*11,5</t>
  </si>
  <si>
    <t xml:space="preserve">  - odpočet okenní pásy 1.-3.NP:-30,04*2,37*3</t>
  </si>
  <si>
    <t xml:space="preserve">  - odpočet ookenní sestavy 1.-3.NP :-3,64*2,97*3</t>
  </si>
  <si>
    <t xml:space="preserve">  - odpočet samostatná okna 1.-3.NP:-2,37*1,14*3</t>
  </si>
  <si>
    <t>západní pohled:19,64*11,55+4,6*3,75</t>
  </si>
  <si>
    <t xml:space="preserve">  - odpočet sestav z chodby 2. a 3.NP:-2,97*2,94*2</t>
  </si>
  <si>
    <t xml:space="preserve">  - odpočet sestav z chodby 1.NP:-1,5*2,97-1,44*3,22</t>
  </si>
  <si>
    <t>východní pohled:19,64*3,6+6,22*7,95+1,625*2,67+0,17*0,12</t>
  </si>
  <si>
    <t xml:space="preserve">  - odpočet sestav z chodby 3.NP:-2,94*2,37</t>
  </si>
  <si>
    <t xml:space="preserve">  - odpočet okna 1.-3.NP:-1,44*1,2*6</t>
  </si>
  <si>
    <t xml:space="preserve">  - odpočet skladby N":-1,6*2,67</t>
  </si>
  <si>
    <t>pavilon C - sokl pod terénem:</t>
  </si>
  <si>
    <t>jižní pohled:0,2*36,55</t>
  </si>
  <si>
    <t>severní pohled:0,4*41,14</t>
  </si>
  <si>
    <t>západní pohled:0,325*9,82+0,25*8,32</t>
  </si>
  <si>
    <t>východní pohled:0,449*6,42</t>
  </si>
  <si>
    <t>fasáda u napojení na střechu vstupu:0,3*(4,28+4,5)</t>
  </si>
  <si>
    <t xml:space="preserve"> okenní pásy 2. a 3.NP:0,19*(2*2,4+39,3)*2</t>
  </si>
  <si>
    <t xml:space="preserve"> okenní pásy 1.NP:0,19*(2*2,47+35,5)</t>
  </si>
  <si>
    <t xml:space="preserve"> ostění u vstupu:0,19*2*2,7</t>
  </si>
  <si>
    <t xml:space="preserve">  okenní pásy 1.-3.NP:0,19*(2*2,4+30,1)*3</t>
  </si>
  <si>
    <t xml:space="preserve">  okenní sestavy 1.-3.NP :0,4*(2*3,0+3,7)*3</t>
  </si>
  <si>
    <t xml:space="preserve">  samostatná okna 1.-3.NP:0,19*(2*2,4+1,2)*3</t>
  </si>
  <si>
    <t>západní pohled:</t>
  </si>
  <si>
    <t xml:space="preserve">  sestava z chodby 2. a 3.NP:0,19*(2*3,0+3,0)*2</t>
  </si>
  <si>
    <t xml:space="preserve">  sestava z chodby 1.NP:0,19*(2*3,25+3,0)</t>
  </si>
  <si>
    <t>východní pohled:</t>
  </si>
  <si>
    <t xml:space="preserve">  sestava z chodby 3.NP:0,19*(2*2,4+3,0)</t>
  </si>
  <si>
    <t xml:space="preserve">  okna 1.-3.NP:0,19*(1,2*2+1,5)*2*3</t>
  </si>
  <si>
    <t>DOD-zateplení vnější XPS 160 mm s PÚ silikonová omítka, sokl závětří</t>
  </si>
  <si>
    <t>pavilon C skladba "M":</t>
  </si>
  <si>
    <t>sokl v závětří:2*0,6*1,55</t>
  </si>
  <si>
    <t>založení nad terénem:4,6+36,72+19,64+41,14+6,42</t>
  </si>
  <si>
    <t>založení skladeb "C, I, J":</t>
  </si>
  <si>
    <t>C:</t>
  </si>
  <si>
    <t>fasáda u napojení na střechu vstupu:4,28+4,5</t>
  </si>
  <si>
    <t>I+J:</t>
  </si>
  <si>
    <t>východní pohled:13,4</t>
  </si>
  <si>
    <t>jižní pohled - nad okenními pásy:36,1+2*39,24</t>
  </si>
  <si>
    <t xml:space="preserve">                    u vstupu:3,6</t>
  </si>
  <si>
    <t>severní pohled - nad okny:3*30,1+3*3,7+3*1,2</t>
  </si>
  <si>
    <t>západní pohled - nad sestavami:3*3,0</t>
  </si>
  <si>
    <t>východní pohled - nad sestavou 3.NP + nad okny:3,0+2*3*1,5</t>
  </si>
  <si>
    <t>jižní pohled, okenní pásy:3*2*2,4</t>
  </si>
  <si>
    <t xml:space="preserve">   nároží u vstupu:2,67+2*3,0+3,65</t>
  </si>
  <si>
    <t xml:space="preserve">   nároží:11,55+3,9</t>
  </si>
  <si>
    <t>severní pohled, okna:3*2*2*2,4+3*2*3,0</t>
  </si>
  <si>
    <t xml:space="preserve">   nároží:11,55*2</t>
  </si>
  <si>
    <t>západní pohled okenní sestavy:2*2*2,4+2*3,25</t>
  </si>
  <si>
    <t>východní pohled, sestava 3.NP:2*2,4</t>
  </si>
  <si>
    <t xml:space="preserve">                             okna:2*3*1,2</t>
  </si>
  <si>
    <t xml:space="preserve">DOD-dilatační profil </t>
  </si>
  <si>
    <t xml:space="preserve"> ve styku pavilonů C a A:2*7,55</t>
  </si>
  <si>
    <t>pavilon C - část skladby "G"+skladba "F":</t>
  </si>
  <si>
    <t>jižní pohled "F":0,1*(0,5+0,35+0,25)</t>
  </si>
  <si>
    <t>pavilon C hrany TI - ostění a nadpraží:</t>
  </si>
  <si>
    <t xml:space="preserve"> jižní pohled, okenní pásy 1.NP:(36,1+2*2,4)*0,17</t>
  </si>
  <si>
    <t xml:space="preserve">                     okenní pásy 2.-3.NP:(2*(39,24+2*2,4))*0,17</t>
  </si>
  <si>
    <t xml:space="preserve">                     vstupní sestava:(3,3+2*2,7)*0,17</t>
  </si>
  <si>
    <t xml:space="preserve"> severní pohled, okenní pásy 1.-3.NP:(3*(30,1+2*2,4))*0,17</t>
  </si>
  <si>
    <t xml:space="preserve">                          okenní sestavy 1.-3.NP:(3*(3,7+2*3,0))*0,17</t>
  </si>
  <si>
    <t xml:space="preserve">                          samostatná okna 1.-3.NP:(3*(1,2+2*2,4))*0,17</t>
  </si>
  <si>
    <t xml:space="preserve"> západní pohled, sestavy z chodby 2.-3.NP:(2*(3,0+2*2,4))*0,17</t>
  </si>
  <si>
    <t xml:space="preserve">                           sestava z chodby 1.NP:(3,0+2*3,25)*0,17</t>
  </si>
  <si>
    <t xml:space="preserve"> východní pohled, sestava z chodby 3.NP:(3,0+2*2,4)*0,17</t>
  </si>
  <si>
    <t xml:space="preserve">                             okna 1.-3.NP:(3*2*(1,5+2*1,2))*0,17</t>
  </si>
  <si>
    <t xml:space="preserve"> jižní pohled:0,36*(36,1+2*39,24)</t>
  </si>
  <si>
    <t xml:space="preserve"> severní pohled:0,36*3*(30,1+1,2)+0,57*3*3,7</t>
  </si>
  <si>
    <t xml:space="preserve"> západní pohled:0,36*(3,0*2+1,5)</t>
  </si>
  <si>
    <t xml:space="preserve"> východní pohled:0,36*(3,0+2*3*1,5)</t>
  </si>
  <si>
    <t>pavilon C - skladby"E,G":</t>
  </si>
  <si>
    <t>skladba "E":XPS160stěr</t>
  </si>
  <si>
    <t>979011121R00</t>
  </si>
  <si>
    <t xml:space="preserve">Příplatek za každé další podlaží </t>
  </si>
  <si>
    <t>obvod lešení kde bude lešení po celé výšce:7,675+1,0+1,0+41,14+1,0+1,0+19,64+1,0+1,0+36,5-1,0+4,43+1,0+4,59+1,0+1,0+0,83</t>
  </si>
  <si>
    <t>obvod lešení kde bude lešení na střeše pavilonu A:15,5</t>
  </si>
  <si>
    <t>výška kde bude lešení po celé výšce po odpočtu pracovní výšky:11,75-1,8</t>
  </si>
  <si>
    <t>výška kde bude lešení na střeše pavilonu A po odpočtu pracovní výšky:3,9-1,8</t>
  </si>
  <si>
    <t>plocha lešení + úžlabí x výška:122,805*9,95+15,5*2,1+2*2*1,0*(8,0-1,8)+1*2*1,0*(11,75-1,8)</t>
  </si>
  <si>
    <t>lešení v podhledu závětří:1,55*3,6</t>
  </si>
  <si>
    <t>pavilon C:lešení</t>
  </si>
  <si>
    <t>vč. vytažení cca 10cm nad terén:</t>
  </si>
  <si>
    <t>jižní pohled:(0,2+0,1)*36,55</t>
  </si>
  <si>
    <t>severní pohled:(0,4+0,1)*41,14</t>
  </si>
  <si>
    <t>západní pohled:(0,325+0,1)*9,82+(0,25+0,1)*8,32</t>
  </si>
  <si>
    <t>východní pohled:(0,449+0,1)*6,42</t>
  </si>
  <si>
    <t>764352201R00</t>
  </si>
  <si>
    <t>Žlaby z Pz plechu s PE nástřikem podokapní půlkruhové, rš 250 mm</t>
  </si>
  <si>
    <t xml:space="preserve"> žlab u vstupu:4,3</t>
  </si>
  <si>
    <t>764352800R00</t>
  </si>
  <si>
    <t xml:space="preserve">Demontáž žlabů půlkruh. rovných, rš 250 mm, do 30° </t>
  </si>
  <si>
    <t xml:space="preserve"> jižní pohled:(36,1+2*39,24)</t>
  </si>
  <si>
    <t xml:space="preserve"> severní pohled:3*(30,1+1,2)+3*3,7</t>
  </si>
  <si>
    <t xml:space="preserve"> západní pohled:(3,0*2+1,5)</t>
  </si>
  <si>
    <t xml:space="preserve"> východní pohled:(3,0+2*3*1,5)</t>
  </si>
  <si>
    <t xml:space="preserve"> svod u vstupu:4,0</t>
  </si>
  <si>
    <t>7670012</t>
  </si>
  <si>
    <t>Úprava zábradlí bočního vstupu zkrácení, nátěr celé konstrukce</t>
  </si>
  <si>
    <t>závětří:2*1,55</t>
  </si>
  <si>
    <t>boční stěna u vstupu zvenku (navazující na pavilon A):0,83</t>
  </si>
  <si>
    <t>ve styku soklíku na zateplené stěně se silikonovou omítkou :</t>
  </si>
  <si>
    <t>závětří:3,93*0,15*1,1</t>
  </si>
  <si>
    <t>krycí dvířka HUP:0,6*0,9</t>
  </si>
  <si>
    <t>omítnutí VZT komor:0,7*(2*(0,975+0,45)+2*(1,45+0,6))</t>
  </si>
  <si>
    <t>mřížky u VZT komor:4+2</t>
  </si>
  <si>
    <t>965082941R00</t>
  </si>
  <si>
    <t xml:space="preserve">Odstranění násypu tl. nad 20 cm jakékoliv plochy </t>
  </si>
  <si>
    <t>plocha střechy nad vstupem, skladba "S2" - ochranný štěrk. posyp:0,05*4,6*4,03</t>
  </si>
  <si>
    <t xml:space="preserve">                                                                     - spád. vrstva kameniva:0,065*4,6*4,03</t>
  </si>
  <si>
    <t>skladba S2:4,6*4,03*0,5</t>
  </si>
  <si>
    <t>2 vrstvy:405*0,3*0,3</t>
  </si>
  <si>
    <t>1 vrstva:743</t>
  </si>
  <si>
    <t>2 vrstvy:2*405</t>
  </si>
  <si>
    <t>pod 1 vrstvu dlaždic:743</t>
  </si>
  <si>
    <t>pod 2 vrstvy dlaždic:405</t>
  </si>
  <si>
    <t>atika - horní strana:0,25*2*(41,14+19,64)</t>
  </si>
  <si>
    <t>vniřní strana atiky:0,25*2*(40,3+18,7)</t>
  </si>
  <si>
    <t>vytažení na VZT komory:0,2*(2*(0,6+1,45)+2*(0,45+0,975))</t>
  </si>
  <si>
    <t>plocha střechy S2:4,6*4,03+0,25*(4,6*2+4,03)</t>
  </si>
  <si>
    <t>712300831R00</t>
  </si>
  <si>
    <t xml:space="preserve">Odstranění živičné krytiny střech do 10° 1vrstvé </t>
  </si>
  <si>
    <t>3. vrstva hydroizolačního souvrství na střeše nad vstupem,  skladba "S2"   :4,6*4,03+2*4,6*0,15+4,03*0,15</t>
  </si>
  <si>
    <t>předpoklad stávající hydroizolační souvrství vč. vytažení na atiku skladba "S2"   :4,6*4,03+2*4,6*0,15+4,03*0,15</t>
  </si>
  <si>
    <t>stávající hydroizolace, vč. vytažení na atiku skladba "S1":18,7*40,3+2*0,15*(40,3+18,7)</t>
  </si>
  <si>
    <t>2. HI vrstva po celé střeše S1 vč. atiky:</t>
  </si>
  <si>
    <t>vnitřní plocha střechy po odpočtu VZT komor :Výměra stř-0,975*0,45-0,6*1,45</t>
  </si>
  <si>
    <t>vytažení na VZTkomory:0,3*(2*2*(0,975+0,45)+2*(0,6+1,45))</t>
  </si>
  <si>
    <t>svislá část atiky:0,25*2*(40,3+18,7)</t>
  </si>
  <si>
    <t>atika - horní strana:0,52*2*(19,64+41,14)</t>
  </si>
  <si>
    <t>doplnění po seříznutí odhad cca 50% plochy S1:Výměra stř*0,5</t>
  </si>
  <si>
    <t>skladba S2, na vyrovnání:4,6*4,03*0,5</t>
  </si>
  <si>
    <t xml:space="preserve">                   v celé ploše S2 vč. vytažení:4,6*4,03+0,25*(4,6*2+4,03)</t>
  </si>
  <si>
    <t>vytažení přes celou atiku, vč. svislých stran, přes náběh. klíny a napojení na střechu:(0,52+0,25+0,15)*2*(41,14+19,64)</t>
  </si>
  <si>
    <t>vytažení okolo VZT komor:0,3*2*(2*(0,6+1,45)+2*(0,975+0,45))</t>
  </si>
  <si>
    <t>skladba S2:(0,25+0,42+0,15)*4,43</t>
  </si>
  <si>
    <t>spotřeba 0,2kg/m2:836,7355*0,2*1,1</t>
  </si>
  <si>
    <t>odhad seříznutí cca 50%, množství vč. ztratného S1:Výměra stř*0,5*1,1</t>
  </si>
  <si>
    <t>skladba S2 pás na vyrovnání vč. ztratného:4,6*4,03*0,5*1,1</t>
  </si>
  <si>
    <t xml:space="preserve">                   v celé ploše S2 vč. vytažení:4,6*4,03+0,2*(4,6*2+4,03)*1,1</t>
  </si>
  <si>
    <t xml:space="preserve"> v celé ploše S2 vč. vytažení:4,6*4,03+0,25*(4,6*2+4,03)</t>
  </si>
  <si>
    <t>(847,9524+21,8455)*1,2</t>
  </si>
  <si>
    <t>120,3878*1,1</t>
  </si>
  <si>
    <t>713100812R00</t>
  </si>
  <si>
    <t xml:space="preserve">Odstranění tepelné izolace, polystyrén tl. do 5 cm </t>
  </si>
  <si>
    <t>stávající  tepelná izolace na střeše S2:4,6*4,03</t>
  </si>
  <si>
    <t>střecha nad vstupem S2 vč. ztratného:4,43*3,86</t>
  </si>
  <si>
    <t>S1 atika - horní strana, XPS tl. 100mm:0,25*2*(41,14+19,64)</t>
  </si>
  <si>
    <t>S2 atika- horní strana, XPS tl. 200mm:0,25*(4,43+4,45)+0,41*4,43</t>
  </si>
  <si>
    <t>S2 - čelní atika, XPS tl. 50mm:0,25*3,86</t>
  </si>
  <si>
    <t>první vrstva na vyrovnání TI EPS 200 S tl. 100mm:Výměra stř</t>
  </si>
  <si>
    <t>vniřní strana atiky EPS 100S tl.100mm S1:0,25*2*(40,3+18,7)</t>
  </si>
  <si>
    <t xml:space="preserve">                                             S2:0,3*(2*4,43+3,86)</t>
  </si>
  <si>
    <t>kolem vpustí:3*0,5*0,5</t>
  </si>
  <si>
    <t>vnitřní strana atiky:2*(40,1+18,5)</t>
  </si>
  <si>
    <t xml:space="preserve"> okolo VZT komor:2*(0,975+0,45)+2*(1,45+2*0,6)</t>
  </si>
  <si>
    <t>střecha nad vstupem S2 vč. ztratného:(2*4,43+3,86)*1,1</t>
  </si>
  <si>
    <t>28376788</t>
  </si>
  <si>
    <t>Dílec střešní ze spád. klínů s kašírovaným modifik. asfalt. pásem SBS, EPS 200S tl. min.260mm</t>
  </si>
  <si>
    <t>střecha nad vstupem S2 vč. ztratného:4,43*3,86*1,1</t>
  </si>
  <si>
    <t>28394</t>
  </si>
  <si>
    <t>DOD - deska XPS tl. 50mm střecha S2, dorovnání čelní atiky</t>
  </si>
  <si>
    <t>S2 - čelní atika:0,25*3,86*1,1</t>
  </si>
  <si>
    <t>S1 atika - horní strana:0,25*2*(41,14+19,64)</t>
  </si>
  <si>
    <t>30,39*1,1</t>
  </si>
  <si>
    <t>28399</t>
  </si>
  <si>
    <t>DOD - deska XPS tl. 200mm atika horní strana</t>
  </si>
  <si>
    <t>4,0363*1,1</t>
  </si>
  <si>
    <t>S1 vnitřní strana atiky:2*(40,1+18,5)</t>
  </si>
  <si>
    <t>139,342*1,1</t>
  </si>
  <si>
    <t>vniřní strana atiky S1:0,25*2*(40,3+18,7)*1,1</t>
  </si>
  <si>
    <t xml:space="preserve"> S2:0,3*(2*4,43+3,86)*1,1</t>
  </si>
  <si>
    <t>první vrstva TI na vyrovnání:Výměra stř*1,1</t>
  </si>
  <si>
    <t>979990002R00</t>
  </si>
  <si>
    <t xml:space="preserve">Poplatek za skládku - hořlavé materiály </t>
  </si>
  <si>
    <t>odstranění stávajících větracích komínků:11*0,35</t>
  </si>
  <si>
    <t>na S2:1</t>
  </si>
  <si>
    <t>S1:</t>
  </si>
  <si>
    <t>vaznice ve stávající střeše 8ks (120/120mm):8*40,3*1,2</t>
  </si>
  <si>
    <t>krokve ve stávající střeše osová vzd. 700mm (120/120mm):58*19,2*1,2</t>
  </si>
  <si>
    <t xml:space="preserve"> počet ks :40,3/0,7</t>
  </si>
  <si>
    <t xml:space="preserve"> zaokrouhleno na celé ks:58</t>
  </si>
  <si>
    <t>dřevěné hranoly podporudjící výška 0,4m, počet 320:0,4*320*1,2</t>
  </si>
  <si>
    <t>S2:</t>
  </si>
  <si>
    <t>vaznice ve stávající střeše 2ks (120/120mm):2*3,86*1,2</t>
  </si>
  <si>
    <t>krokve ve stávající střeše osová vzd. 700mm (120/120mm):5*4,43*1,2</t>
  </si>
  <si>
    <t xml:space="preserve"> počet ks :3,86/0,8</t>
  </si>
  <si>
    <t xml:space="preserve"> zaokrouhleno na celé ks:5</t>
  </si>
  <si>
    <t>dřevěné hranoly podporudjící výška 0,4m, počet 2*5:0,4*10*1,2</t>
  </si>
  <si>
    <t>S1:19,5*41,0</t>
  </si>
  <si>
    <t>S2:4,6*4,03</t>
  </si>
  <si>
    <t xml:space="preserve">Bednění střech z desek nad tl.18 mm,na P+D </t>
  </si>
  <si>
    <t>S1 atika - horní strana:0,52*2*(41,14+19,64)</t>
  </si>
  <si>
    <t>67,2475*1,1</t>
  </si>
  <si>
    <t>VZT komory střecha pavilonu C:1,0*0,5+0,65*1,5</t>
  </si>
  <si>
    <t>S1 vnější plocha střechy + lemování :41,0*19,5+0,15*2*(41,0+19,5)</t>
  </si>
  <si>
    <t>S2:4,6*4,03+0,15*(4,6+4,03)</t>
  </si>
  <si>
    <t>okolo VZT komor:2*(2*(0,975+0,45)+2*(0,6+1,45))</t>
  </si>
  <si>
    <t>S2:4,28+4,43</t>
  </si>
  <si>
    <t>VZT komory:2*(2*(0,975+0,45)+2*(0,6+1,45))</t>
  </si>
  <si>
    <t>VZT komory střecha pavilonu C:1,0*0,45+0,65*1,5</t>
  </si>
  <si>
    <t>764430250R00</t>
  </si>
  <si>
    <t>Oplechování zdí z Pz plechu s PE nástřikem rš 600 mm, atika S2</t>
  </si>
  <si>
    <t>atika na vstupem:4,43</t>
  </si>
  <si>
    <t>pavilon C:2*(41,14+19,64)</t>
  </si>
  <si>
    <t>764430251R00</t>
  </si>
  <si>
    <t>Oplechování zdí z Pz plechu s PE nástřikem rš 600 mm vč. napojení na objekt, atika S2</t>
  </si>
  <si>
    <t>atika na vstupem:3,86+4,28</t>
  </si>
  <si>
    <t>11</t>
  </si>
  <si>
    <t>767005</t>
  </si>
  <si>
    <t xml:space="preserve">Demontáž stávajícího žebříku </t>
  </si>
  <si>
    <t>76799-0001</t>
  </si>
  <si>
    <t xml:space="preserve">D+M ocelového žebříku s madly dl. 4,0m </t>
  </si>
  <si>
    <t>cca 3,0m od dotčeného objektu:3,0*(4,43-3,0+36,55+3,0+3,0+19,64+3,0+3,0+41,14+3,0+3,0+7,65-1,735)</t>
  </si>
  <si>
    <t>spojení nosného zdiva a příčky:2</t>
  </si>
  <si>
    <t>pavilon C, pohled východní u okenní sestavy:0,5*3,0</t>
  </si>
  <si>
    <t>pavilon C stávající okapový chodník:0,5*(4,0+37,0+8,55+10,05+41,7+6,15)</t>
  </si>
  <si>
    <t>pavilon C  pod nový okapový chodník:0,5*(4,0+37,17+8,72+10,22+42,04+6,32)</t>
  </si>
  <si>
    <t>pavilon C  nový okapový chodník:0,5*(4,0+37,17+8,72+10,22+42,04+6,32)</t>
  </si>
  <si>
    <t>pavilon C  podél nového okapového chodníku:4,0+37,17+8,72+10,22+42,04+6,32</t>
  </si>
  <si>
    <t>pavilon C podél nového okapového chodníku:4,0+37,17+8,72+10,22+42,04+6,32</t>
  </si>
  <si>
    <t>1 ks/ 1m + ztratné:108,47*1,1</t>
  </si>
  <si>
    <t>120</t>
  </si>
  <si>
    <t>pavilon C nový okapový chodník:0,5*(4,0+37,17+8,72+10,22+42,04+6,32)</t>
  </si>
  <si>
    <t>vč. ztratného:54,235*1,1</t>
  </si>
  <si>
    <t>pavilon C, pohled východní u okenní sestvay:0,5*3,0</t>
  </si>
  <si>
    <t>999281111R00</t>
  </si>
  <si>
    <t xml:space="preserve">Přesun hmot pro opravy a údržbu do výšky 25 m </t>
  </si>
  <si>
    <t>malba celé stěny po odpočtu okenní sestavy:3,2*3,25-2,94*2,37</t>
  </si>
  <si>
    <t>04</t>
  </si>
  <si>
    <t>Pavilon D</t>
  </si>
  <si>
    <t>04 Pavilon D</t>
  </si>
  <si>
    <t>pavilon D:</t>
  </si>
  <si>
    <t>jižní pohled:0,3*(3,525+7,84+0,5)*0,6</t>
  </si>
  <si>
    <t>severní pohled:0,2*(11,05+11,24)*0,6</t>
  </si>
  <si>
    <t>západní pohled:0,25*24,17*0,6+0,2*24,6*0,6</t>
  </si>
  <si>
    <t>východní pohled (skladba "E"):0,2*(26,57+37,4)*0,6</t>
  </si>
  <si>
    <t>tepelná izolace v zemi:</t>
  </si>
  <si>
    <t>jižní pohled:0,3*(3,525+7,84+0,5)*0,16</t>
  </si>
  <si>
    <t>severní pohled:0,2*(11,05+11,24)*0,16</t>
  </si>
  <si>
    <t>západní pohled:0,25*24,17+0,2*24,6*0,16</t>
  </si>
  <si>
    <t>východní pohled (skladba "E"):0,2*(26,57+37,4)*0,16</t>
  </si>
  <si>
    <t xml:space="preserve">   okapový chodník vč. podloží:0,15*70,315</t>
  </si>
  <si>
    <t>jižní pohled:-0,3*(3,525+7,84+0,5)*0,16</t>
  </si>
  <si>
    <t>severní pohled:-0,2*(11,05+11,24)*0,16</t>
  </si>
  <si>
    <t>západní pohled:-0,25*24,17+0,2*24,6*0,16</t>
  </si>
  <si>
    <t>východní pohled (skladba "E"):-0,2*(26,57+37,4)*0,16</t>
  </si>
  <si>
    <t>odpočet okapového chodníku vč. podloží:-0,14*0,5*(23,17+12,14+26,4+10,83+37,9+23,13+7,06)</t>
  </si>
  <si>
    <t>C:XPS140bezP</t>
  </si>
  <si>
    <t xml:space="preserve"> jižní pohled - stříška nad vstupem čelo + podhled:0,2*(2,4+2*1,2)+2,4*1,2</t>
  </si>
  <si>
    <t>E,N:XPS160stěr</t>
  </si>
  <si>
    <t>I:</t>
  </si>
  <si>
    <t xml:space="preserve">   jižní pohled:0,3*(5,47+2,4+0,3)</t>
  </si>
  <si>
    <t xml:space="preserve">    západní pohled (nad atikou pavilonu A+ nad atikou D):(17,13+6,0)*0,3</t>
  </si>
  <si>
    <t>sokl pod terénem:</t>
  </si>
  <si>
    <t xml:space="preserve">   jižní pohled:0,3*(3,525+7,84+0,5)</t>
  </si>
  <si>
    <t xml:space="preserve">   severní pohled:0,2*(11,05+11,24)</t>
  </si>
  <si>
    <t xml:space="preserve">    západní pohled:0,25*24,17+0,2*24,6</t>
  </si>
  <si>
    <t xml:space="preserve">    východní pohled :0,2*(26,57+37,4)</t>
  </si>
  <si>
    <t>pavilon D - část skladby "E":</t>
  </si>
  <si>
    <t>jižní pohled:0,3*(3,525+7,84+0,5)*0,3</t>
  </si>
  <si>
    <t>severní pohled:0,4*(11,05+11,24)*0,3</t>
  </si>
  <si>
    <t>západní pohled:0,35*24,17*0,3+0,2*24,6*0,3</t>
  </si>
  <si>
    <t>východní pohled :0,4*(26,57+37,4)*0,3</t>
  </si>
  <si>
    <t xml:space="preserve"> jižní pohled, 1.NP okenní sestava:5,5+2*2,4</t>
  </si>
  <si>
    <t xml:space="preserve">                              samostatné okno:1,1+2*0,6</t>
  </si>
  <si>
    <t xml:space="preserve">                              dveře:1,1+2*2,05</t>
  </si>
  <si>
    <t xml:space="preserve">                              vstupní sestava:2,0+2*2,7</t>
  </si>
  <si>
    <t xml:space="preserve">                     2.NP okno:1,5+2*2,4</t>
  </si>
  <si>
    <t xml:space="preserve">                              okenní sestava:5,5+2*2,4</t>
  </si>
  <si>
    <t xml:space="preserve"> severní pohled, okna 1.-3.NP:3*(1,5+2*2,4)</t>
  </si>
  <si>
    <t xml:space="preserve"> západní pohled, 1.NP levá část, okenní sestavy:3*(5,5+2*2,4)</t>
  </si>
  <si>
    <t xml:space="preserve">                                        :2,63+2*2,4</t>
  </si>
  <si>
    <t xml:space="preserve">                                     pravá část, okenní sestavy          :4,07+2*2,4</t>
  </si>
  <si>
    <t>2*(5,5+2*2,4)</t>
  </si>
  <si>
    <t>2,63+2*2,4</t>
  </si>
  <si>
    <t>2,63+2*1,2</t>
  </si>
  <si>
    <t xml:space="preserve">                            2.NP levá část, okenní sestavy:3*(5,5+2*2,4)</t>
  </si>
  <si>
    <t xml:space="preserve">                                     pravá část, okenní sestavy  :4,07+2*2,4</t>
  </si>
  <si>
    <t>3*(5,5+2*2,4)</t>
  </si>
  <si>
    <t xml:space="preserve">                            3.NP, okenní sestavy:5*(5,5+2*2,4)</t>
  </si>
  <si>
    <t xml:space="preserve"> východní pohled, okenní pásy levá část 1.-3.NP:3*6*(5,5+2*2,4)</t>
  </si>
  <si>
    <t xml:space="preserve">                              okenní pásy pravá část 1.-2.NP:2*3*(5,5+2*2,4)</t>
  </si>
  <si>
    <t>2*1*(5,5+2*1,2)</t>
  </si>
  <si>
    <t>2*1*(1,2+2*1,2)</t>
  </si>
  <si>
    <t>pod parapety:5,5+1,1+1,5+5,5+3*1,5+3*5,5+2,63+4,07+2*5,5+2,63+2,63+3*5,5+2,63+4,07</t>
  </si>
  <si>
    <t>3*5,5+5*5,5+2,63+3*6*5,5+2*3*5,5+2*5,5+2*1,2</t>
  </si>
  <si>
    <t>ve styku zateplovaných ploch s plochami bez úprav - schůdek u hl. vstupu, zateplení se skladbou H:2*0,1</t>
  </si>
  <si>
    <t>napojení střech na fasádu skladba "C":XPS140bezP</t>
  </si>
  <si>
    <t>sokl pod terénem XPS tl. 160mm bez PÚ + skladba "I":XPS160bezP</t>
  </si>
  <si>
    <t>sokl nad terénem XPS tl. 160mm s PÚ dekor. mozaikovou omítkou - skladby "E+N":XPS160stěr</t>
  </si>
  <si>
    <t>"skladba "I":</t>
  </si>
  <si>
    <t xml:space="preserve">  jižní pohled:0,3*(5,47+2,4+0,3)</t>
  </si>
  <si>
    <t xml:space="preserve">  západní pohled (nad atikou pavilonu A+ nad atikou D):(17,13+6,0)*0,3</t>
  </si>
  <si>
    <t>povrchová úprava na hranách zateplení u ostění a nadpraží + skladba "D":PÚ</t>
  </si>
  <si>
    <t>jižní pohled:0,3*(3,525+7,84+0,5)</t>
  </si>
  <si>
    <t>severní pohled:0,4*(11,05+11,24)</t>
  </si>
  <si>
    <t>západní pohled:0,35*24,17+0,2*24,6</t>
  </si>
  <si>
    <t xml:space="preserve">  skladba "N" - část sousedící s pav. A:1,6*5,13</t>
  </si>
  <si>
    <t>východní pohled (skladba "E"):0,4*(26,57+37,4)</t>
  </si>
  <si>
    <t>jižní pohled:10,83*7,9+11,24*9,6+8,6*3,7</t>
  </si>
  <si>
    <t xml:space="preserve"> - odpočet výplně otvorů 1.NP:-5,44*2,37-1,04*0,5-1,04*2,02-1,94*2,65</t>
  </si>
  <si>
    <t xml:space="preserve"> - odpočet výplně otvorů 2.NP:-1,44*2,37-5,44*2,37</t>
  </si>
  <si>
    <t xml:space="preserve"> - odpočet část výměníkové stanice zasahující do fasády:-1,8*5,47</t>
  </si>
  <si>
    <t xml:space="preserve"> - odpočet skladeb "I" a "D" započítané v ploše A :-7,23*0,3-(0,2+0,25)*2,4</t>
  </si>
  <si>
    <t>severní pohled:(11,24+11,05)*7,85+19,61*3,6</t>
  </si>
  <si>
    <t xml:space="preserve">  - odpočet okna 1.-3.NP:-3*1,44*2,37</t>
  </si>
  <si>
    <t xml:space="preserve"> - odpočet skladby "I" započítané v ploše A:-7,53*0,3</t>
  </si>
  <si>
    <t>západní pohled:23,0*7,85+24,17*11,5+13,54*3,35</t>
  </si>
  <si>
    <t xml:space="preserve">  - odpočet výplně otvorů 1.NP:-3*5,44*2,37-2,573*2,37-4,0*2,37-2*5,44*2,37-2,573*2,37-2,573*1,17</t>
  </si>
  <si>
    <t xml:space="preserve">  - odpočet výplně otvorů 2.NP:-3*5,44*2,37-2,573*2,37-4,0*2,37-3*5,44*2,37</t>
  </si>
  <si>
    <t xml:space="preserve">  - odpočet výplně otvorů 3.NP:-5*5,44*2,37-2,573*2,37</t>
  </si>
  <si>
    <t>východní pohled:(26,57+37,4)*11,45-3,6*26,57</t>
  </si>
  <si>
    <t xml:space="preserve">  - odpočet otvorů 1.-3.NP levá část:-3*6*5,44*2,37</t>
  </si>
  <si>
    <t xml:space="preserve">  - odpočet otvorů 1.-2.NP pravá část:-2*3*5,44*2,37-2*1*5,44*1,17-2*1*1,14*1,17</t>
  </si>
  <si>
    <t>62199-0514</t>
  </si>
  <si>
    <t xml:space="preserve">DOD- zateplení vnější XPS 140 mm bez PÚ </t>
  </si>
  <si>
    <t>pavilon D - část skladby "C":</t>
  </si>
  <si>
    <t>pohled severní :0,3*8,73</t>
  </si>
  <si>
    <t>pohled jižní:0,3*8,43</t>
  </si>
  <si>
    <t>pohled západní:7,54*0,3</t>
  </si>
  <si>
    <t>pavilon D sokl pod terénem:</t>
  </si>
  <si>
    <t>severní pohled:0,2*(11,05+11,24)</t>
  </si>
  <si>
    <t>západní pohled:0,25*24,17+0,2*24,6</t>
  </si>
  <si>
    <t>východní pohled (skladba "E"):0,2*(26,57+37,4)</t>
  </si>
  <si>
    <t>část skladby "I":</t>
  </si>
  <si>
    <t>jižní pohled:0,3*(5,52+2,4+0,3)</t>
  </si>
  <si>
    <t>západní pohled (nad atikou pavilonu A+ nad atikou D):(17,13+6,0)*0,3</t>
  </si>
  <si>
    <t xml:space="preserve"> jižní pohled, 1.NP okenní sestava:(5,5+2*2,4)*0,19</t>
  </si>
  <si>
    <t xml:space="preserve">                              samostatné okno:(1,1+2*0,6)*0,19</t>
  </si>
  <si>
    <t xml:space="preserve">                              dveře:(1,1+2*2,05)*0,19</t>
  </si>
  <si>
    <t xml:space="preserve">                              vstupní sestava:(2,0+2*2,7)*0,19</t>
  </si>
  <si>
    <t xml:space="preserve">                     2.NP okno:(1,5+2*2,4)*0,19</t>
  </si>
  <si>
    <t xml:space="preserve">                              okenní sestava:(5,5+2*2,4)*0,19</t>
  </si>
  <si>
    <t xml:space="preserve"> severní pohled, okna 1.-3.NP:(3*(1,5+2*2,4))*0,19</t>
  </si>
  <si>
    <t xml:space="preserve"> západní pohled, 1.NP levá část, okenní sestavy:(3*(5,5+2*2,4))*0,19</t>
  </si>
  <si>
    <t xml:space="preserve">                                        :(2,63+2*2,4)*0,19</t>
  </si>
  <si>
    <t xml:space="preserve">                                     pravá část, okenní sestavy          :(4,07+2*2,4)*0,19</t>
  </si>
  <si>
    <t>2*(5,5+2*2,4)*0,19</t>
  </si>
  <si>
    <t>(2,63+2*2,4)*0,19</t>
  </si>
  <si>
    <t>(2,63+2*1,2)*0,19</t>
  </si>
  <si>
    <t xml:space="preserve">                            2.NP levá část, okenní sestavy:(3*(5,5+2*2,4))*0,19</t>
  </si>
  <si>
    <t xml:space="preserve">                                     pravá část, okenní sestavy  :(4,07+2*2,4)*0,19</t>
  </si>
  <si>
    <t>(3*(5,5+2*2,4))*0,19</t>
  </si>
  <si>
    <t xml:space="preserve">                            3.NP, okenní sestavy:(5*(5,5+2*2,4))*0,19</t>
  </si>
  <si>
    <t xml:space="preserve"> východní pohled, okenní pásy levá část 1.-3.NP:(3*6*(5,5+2*2,4))*0,19</t>
  </si>
  <si>
    <t xml:space="preserve">                              okenní pásy pravá část 1.-2.NP:(2*3*(5,5+2*2,4))*0,19</t>
  </si>
  <si>
    <t>(2*1*(5,5+2*1,2))*0,19</t>
  </si>
  <si>
    <t>(2*1*(1,2+2*1,2))*0,19</t>
  </si>
  <si>
    <t>založení nad XPS :26,6+11,05+37,5+11,24+24,22+10,83+24,5+11,24</t>
  </si>
  <si>
    <t>založení skladby "I a C":</t>
  </si>
  <si>
    <t>pohled severní :8,73</t>
  </si>
  <si>
    <t>pohled jižní:8,43</t>
  </si>
  <si>
    <t>pohled západní:7,54</t>
  </si>
  <si>
    <t>jižní pohled:5,47+2,4+0,3</t>
  </si>
  <si>
    <t>západní pohled (nad atikou pavilonu A+ nad atikou D):17,13+6,0</t>
  </si>
  <si>
    <t xml:space="preserve"> jižní pohled, 1.NP okenní sestava:5,5</t>
  </si>
  <si>
    <t xml:space="preserve">                              samostatné okno:1,1</t>
  </si>
  <si>
    <t xml:space="preserve">                              dveře:1,1</t>
  </si>
  <si>
    <t xml:space="preserve">                     2.NP okno:1,5</t>
  </si>
  <si>
    <t xml:space="preserve">                              okenní sestava:5,5</t>
  </si>
  <si>
    <t xml:space="preserve">                     spodní hrana stříšky nad vstupem:2*1,2+2,4</t>
  </si>
  <si>
    <t xml:space="preserve"> severní pohled, okna 1.-3.NP:3*1,5</t>
  </si>
  <si>
    <t xml:space="preserve"> západní pohled, 1.NP levá část, okenní sestavy:3*5,5</t>
  </si>
  <si>
    <t xml:space="preserve">                                        :2,63</t>
  </si>
  <si>
    <t xml:space="preserve">                                     pravá část, okenní sestavy          :4,07</t>
  </si>
  <si>
    <t>2*5,5</t>
  </si>
  <si>
    <t>2,63</t>
  </si>
  <si>
    <t xml:space="preserve">                            2.NP levá část, okenní sestavy:3*5,5</t>
  </si>
  <si>
    <t xml:space="preserve">                                     pravá část, okenní sestavy  :4,07</t>
  </si>
  <si>
    <t>3*5,5</t>
  </si>
  <si>
    <t xml:space="preserve">                            3.NP, okenní sestavy:5*5,5</t>
  </si>
  <si>
    <t xml:space="preserve"> východní pohled, okenní pásy levá část 1.-3.NP:3*6*5,5</t>
  </si>
  <si>
    <t xml:space="preserve">                              okenní pásy pravá část 1.-2.NP:2*3*5,5</t>
  </si>
  <si>
    <t>2*1*5,5</t>
  </si>
  <si>
    <t>2*1*1,2</t>
  </si>
  <si>
    <t xml:space="preserve"> jižní pohled, 1.NP okenní sestava:2*2,4</t>
  </si>
  <si>
    <t xml:space="preserve">                              samostatné okno:2*0,6</t>
  </si>
  <si>
    <t xml:space="preserve">                              dveře:2*2,05</t>
  </si>
  <si>
    <t xml:space="preserve">                              vstupní sestava:2*2,7</t>
  </si>
  <si>
    <t xml:space="preserve">                     2.NP okno:2*2,4</t>
  </si>
  <si>
    <t xml:space="preserve">                              okenní sestava:2*2,4</t>
  </si>
  <si>
    <t xml:space="preserve">                              svislé hrany nároží stříšky nad vstupem:2*0,2</t>
  </si>
  <si>
    <t xml:space="preserve">                      nároží:11,8+3,6+9,9+0,25</t>
  </si>
  <si>
    <t xml:space="preserve"> severní pohled, okna 1.-3.NP:3*2*2,4</t>
  </si>
  <si>
    <t xml:space="preserve">                      nároží:11,85+2*8,25+3,6</t>
  </si>
  <si>
    <t xml:space="preserve"> západní pohled, 1.NP levá část, okenní sestavy:3*2*2,4</t>
  </si>
  <si>
    <t xml:space="preserve">                                        :2*2,4</t>
  </si>
  <si>
    <t xml:space="preserve">                                     pravá část, okenní sestavy          :2*2,4</t>
  </si>
  <si>
    <t>2*2*2,4</t>
  </si>
  <si>
    <t>2*2,4</t>
  </si>
  <si>
    <t>2*1,2</t>
  </si>
  <si>
    <t xml:space="preserve">                            2.NP levá část, okenní sestavy:3*2*2,4</t>
  </si>
  <si>
    <t xml:space="preserve">                                     pravá část, okenní sestavy  :2*2,4</t>
  </si>
  <si>
    <t>3*2*2,4</t>
  </si>
  <si>
    <t xml:space="preserve">                            3.NP, okenní sestavy:5*2*2,4</t>
  </si>
  <si>
    <t xml:space="preserve">                            nároží:</t>
  </si>
  <si>
    <t xml:space="preserve"> východní pohled, okenní pásy levá část 1.-3.NP:3*6*2*2,4</t>
  </si>
  <si>
    <t xml:space="preserve">                              okenní pásy pravá část 1.-2.NP:2*3*2*2,4</t>
  </si>
  <si>
    <t>2*1*2*1,2</t>
  </si>
  <si>
    <t xml:space="preserve">                              nároží:11,85</t>
  </si>
  <si>
    <t>dilatace s pavilonem A je započtena v rozpočtu na Vnější zateplení obv. pláště u pavilonu A:</t>
  </si>
  <si>
    <t>dilatace v koutech odskoku:11,8*2</t>
  </si>
  <si>
    <t>jižní pohled:0,3*(5,72+7,23+0,83)</t>
  </si>
  <si>
    <t>východní pohled:0,4*(26,57+37,4)</t>
  </si>
  <si>
    <t>západní pohled skladba "N" - část sousedící s pav. A:1,6*5,13</t>
  </si>
  <si>
    <t>pavilon D hrany TI - ostění a nadpraží:</t>
  </si>
  <si>
    <t xml:space="preserve"> jižní pohled, 1.NP okenní sestava:(5,5+2*2,4)*0,17</t>
  </si>
  <si>
    <t xml:space="preserve">                              samostatné okno:(1,1+2*0,6)*0,17</t>
  </si>
  <si>
    <t xml:space="preserve">                              dveře:(1,1+2*2,05)*0,17</t>
  </si>
  <si>
    <t xml:space="preserve">                              vstupní sestava:(2,0+2*2,7)*0,17</t>
  </si>
  <si>
    <t xml:space="preserve">                     2.NP okno:(1,5+2*2,4)*0,17</t>
  </si>
  <si>
    <t xml:space="preserve">                              okenní sestava:(5,5+2*2,4)*0,17</t>
  </si>
  <si>
    <t xml:space="preserve"> severní pohled, okna 1.-3.NP:(3*(1,5+2*2,4))*0,17</t>
  </si>
  <si>
    <t xml:space="preserve"> západní pohled, 1.NP levá část, okenní sestavy:(3*(5,5+2*2,4))*0,17</t>
  </si>
  <si>
    <t xml:space="preserve">                                        :(2,63+2*2,4)*0,17</t>
  </si>
  <si>
    <t xml:space="preserve">                                     pravá část, okenní sestavy          :(4,07+2*2,4)*0,17</t>
  </si>
  <si>
    <t>2*(5,5+2*2,4)*0,17</t>
  </si>
  <si>
    <t>(2,63+2*2,4)*0,17</t>
  </si>
  <si>
    <t>(2,63+2*1,2)*0,17</t>
  </si>
  <si>
    <t xml:space="preserve">                            2.NP levá část, okenní sestavy:(3*(5,5+2*2,4))*0,17</t>
  </si>
  <si>
    <t xml:space="preserve">                                     pravá část, okenní sestavy  :(4,07+2*2,4)*0,17</t>
  </si>
  <si>
    <t>(3*(5,5+2*2,4))*0,17</t>
  </si>
  <si>
    <t xml:space="preserve">                            3.NP, okenní sestavy:(5*(5,5+2*2,4))*0,17</t>
  </si>
  <si>
    <t xml:space="preserve"> východní pohled, okenní pásy levá část 1.-3.NP:(3*6*(5,5+2*2,4))*0,17</t>
  </si>
  <si>
    <t xml:space="preserve">                              okenní pásy pravá část 1.-2.NP:(2*3*(5,5+2*2,4))*0,17</t>
  </si>
  <si>
    <t>(2*1*(5,5+2*1,2))*0,17</t>
  </si>
  <si>
    <t>(2*1*(1,2+2*1,2))*0,17</t>
  </si>
  <si>
    <t xml:space="preserve"> jižní pohled, 1.NP okenní sestava:5,5*0,36</t>
  </si>
  <si>
    <t xml:space="preserve">                              samostatné okno:1,1*0,36</t>
  </si>
  <si>
    <t xml:space="preserve">                     2.NP okno:1,5*0,36</t>
  </si>
  <si>
    <t xml:space="preserve">                              okenní sestava:5,5*0,36</t>
  </si>
  <si>
    <t xml:space="preserve"> severní pohled, okna 1.-3.NP:3*1,5*0,36</t>
  </si>
  <si>
    <t xml:space="preserve"> západní pohled, 1.NP levá část, okenní sestavy:3*5,5*0,36</t>
  </si>
  <si>
    <t xml:space="preserve">                                        :2,63*0,36</t>
  </si>
  <si>
    <t xml:space="preserve">                                     pravá část, okenní sestavy          :4,07*0,36</t>
  </si>
  <si>
    <t>2*5,5*0,36</t>
  </si>
  <si>
    <t>2,63*0,36</t>
  </si>
  <si>
    <t xml:space="preserve">                            2.NP levá část, okenní sestavy:3*5,5*0,36</t>
  </si>
  <si>
    <t xml:space="preserve">                                     pravá část, okenní sestavy  :4,07*0,36</t>
  </si>
  <si>
    <t>3*5,5*0,36</t>
  </si>
  <si>
    <t xml:space="preserve">                            3.NP, okenní sestavy:5*5,5*0,36</t>
  </si>
  <si>
    <t xml:space="preserve"> východní pohled, okenní pásy levá část 1.-3.NP:3*6*5,5*0,36</t>
  </si>
  <si>
    <t xml:space="preserve">                              okenní pásy pravá část 1.-2.NP:2*3*5,5*0,36</t>
  </si>
  <si>
    <t>2*1*5,5*0,36</t>
  </si>
  <si>
    <t>2*1*1,2*0,36</t>
  </si>
  <si>
    <t>632451032R00</t>
  </si>
  <si>
    <t xml:space="preserve">Vyrovnávací potěr MC 15, v ploše, tl. 30 mm </t>
  </si>
  <si>
    <t>stříška nad vstupem:1,2*2,4</t>
  </si>
  <si>
    <t>plocha lešení kde bude lešení po celé výšce (až do 3. podlaží), po odpočtu pracovní výšky:</t>
  </si>
  <si>
    <t xml:space="preserve"> severní štít:(1,0+11,05)*(11,85-1,8)</t>
  </si>
  <si>
    <t xml:space="preserve"> jižní štít:(5,47+1,0)*(9,9-1,8)+5,65*(11,7-1,8)</t>
  </si>
  <si>
    <t xml:space="preserve">   úžlabí:1*2*1,0*(11,7-1,8)</t>
  </si>
  <si>
    <t xml:space="preserve"> západní průčelí:(24,05+1,0)*(11,85-1,8)</t>
  </si>
  <si>
    <t xml:space="preserve"> východní průčelí:(1,0+37,54)*(11,85-1,8)</t>
  </si>
  <si>
    <t xml:space="preserve"> :</t>
  </si>
  <si>
    <t>plocha lešení kde bude lešení na střeše nižšího podlaží:</t>
  </si>
  <si>
    <t xml:space="preserve"> severní štít:(1,0+8,73)*(3,6-1,8)</t>
  </si>
  <si>
    <t xml:space="preserve"> jižní štít:(1,0+8,43)*(3,6-1,8)</t>
  </si>
  <si>
    <t xml:space="preserve"> západní průčelí:(1,0+13,54)*(3,85-1,8)</t>
  </si>
  <si>
    <t>plocha lešení kde bude pouze do výšky 2.NP:</t>
  </si>
  <si>
    <t xml:space="preserve"> severní štít:(1,0+11,14)*(8,25-1,8)</t>
  </si>
  <si>
    <t xml:space="preserve">   úžlabí:1*2*1,0*(8,25-1,8)</t>
  </si>
  <si>
    <t xml:space="preserve"> jižní štít:(1,0+10,53)*(8,2-1,8)</t>
  </si>
  <si>
    <t xml:space="preserve"> západní průčelí:(1,0+23,0)*(8,25-1,8)</t>
  </si>
  <si>
    <t xml:space="preserve">   úžlabí:2*2*1,0*(8,25-1,8)</t>
  </si>
  <si>
    <t xml:space="preserve"> východní průčelí:(1,0+26,45)*(8,25-1,8)</t>
  </si>
  <si>
    <t>pavilon D:lešení</t>
  </si>
  <si>
    <t>pavilon D :</t>
  </si>
  <si>
    <t>jižní pohled:(0,3+0,1)*(5,72+7,23+0,83)</t>
  </si>
  <si>
    <t>severní pohled:(0,2+0,1)*(11,05+11,24)</t>
  </si>
  <si>
    <t>západní pohled:(0,25+0,1)*24,17+(0,2+0,1)*24,6</t>
  </si>
  <si>
    <t>východní pohled:(0,2+0,1)*(26,57+37,4)</t>
  </si>
  <si>
    <t>765901131R00</t>
  </si>
  <si>
    <t>Fólie podstřešní, pojistná hydroizolace s prostorovou smyčkovou rohoží</t>
  </si>
  <si>
    <t>764311821R00</t>
  </si>
  <si>
    <t xml:space="preserve">Demontáž krytiny, tabule 2 x 1 m, do 25 m2, do 30° </t>
  </si>
  <si>
    <t>764-005</t>
  </si>
  <si>
    <t xml:space="preserve">Krytina hladká  Pz plech 0,6 mm s PE nástřikem </t>
  </si>
  <si>
    <t>764-006</t>
  </si>
  <si>
    <t>Lemování z Pz plechu, tvrdá krytina s PE nástřikem Pz plech 0,6 mm</t>
  </si>
  <si>
    <t>stříška nad vstupem:2*1,2+2,4</t>
  </si>
  <si>
    <t>u vstupní sestavy a dalších vstupních dveří:4,0*0,15</t>
  </si>
  <si>
    <t>0,6</t>
  </si>
  <si>
    <t>0,6*0,15*1,1</t>
  </si>
  <si>
    <t>M24</t>
  </si>
  <si>
    <t>Montáže vzduchotechnických zařízení</t>
  </si>
  <si>
    <t>M24 Montáže vzduchotechnických zařízení</t>
  </si>
  <si>
    <t>242001RRR</t>
  </si>
  <si>
    <t xml:space="preserve">Demontáž, úprava a zpětné osazení VZT potrubí </t>
  </si>
  <si>
    <t>omítnutí VZT komor:2*0,7*(0,525+0,975+1,725+0,525)</t>
  </si>
  <si>
    <t>omítnutí komínu:1,0*4*0,4</t>
  </si>
  <si>
    <t>mřížky u VZT komor:6</t>
  </si>
  <si>
    <t>2 vrstvy:378*0,3*0,3</t>
  </si>
  <si>
    <t>309*0,3*0,3</t>
  </si>
  <si>
    <t>1 vrstva:296+232</t>
  </si>
  <si>
    <t>2 vrstvy:2*378+2*309</t>
  </si>
  <si>
    <t>pod 1 vrstvu dlaždic:296+232</t>
  </si>
  <si>
    <t>pod 2 vrstvy dlaždic:378+309</t>
  </si>
  <si>
    <t>plocha střechy nad 2.NP:Výměra stř</t>
  </si>
  <si>
    <t>plocha střechy nad 3.NP:VýměrStř</t>
  </si>
  <si>
    <t xml:space="preserve">   vytažení na objekt schodišťového prostoru:0,3*(2*8,31+7,54)</t>
  </si>
  <si>
    <t>S6:Vým střS6</t>
  </si>
  <si>
    <t xml:space="preserve"> atika horní strana  :0,25*(11,7+9,0)*2</t>
  </si>
  <si>
    <t xml:space="preserve"> vnitřní strany atiky:0,25*(11,2+8,5)*2</t>
  </si>
  <si>
    <t>S1 stávající hydroizolace, vč. vytažení na atiku, střecha nad 3.NP:10,3*36,7+2*0,15*(10,3+36,7)+6,7*7,95+2*0,15*(6,7+7,95)</t>
  </si>
  <si>
    <t xml:space="preserve">                                                                       střecha nad 2.NP:10,3*39,1+2*0,15*(10,3+39,1)</t>
  </si>
  <si>
    <t xml:space="preserve">                                                                             -odpočet schodišť. prostoru:-7,2*8,15</t>
  </si>
  <si>
    <t xml:space="preserve">                                                                             + lemování na bocích zdiva schod. prostoru:2*0,15*8,15</t>
  </si>
  <si>
    <t>S6 stávající HI, vč. vytažení na atiku:11,2*8,5+2*0,15*(11,2+8,5)</t>
  </si>
  <si>
    <t>vnitřní plocha střech po odpočtu VZT komor :Výměra stř+VýměrStř-0,525*0,975-1,725*0,525</t>
  </si>
  <si>
    <t>vytažení na VZTkomory:0,3*(2*(0,525+1,725)+2*(0,975+0,525))</t>
  </si>
  <si>
    <t xml:space="preserve">   nad 2.NP:0,52*(40,0+11,24+26,4+6,0+10,83)</t>
  </si>
  <si>
    <t xml:space="preserve">   nad 3.NP:0,52*(8,48+7,54+19,67+37,54+11,24+30,0)+2*6,7*0,35</t>
  </si>
  <si>
    <t>S6, vnitřní plocha střechy:Vým střS6</t>
  </si>
  <si>
    <t xml:space="preserve">       atika horní strana  :0,25*(11,7+9,0)*2</t>
  </si>
  <si>
    <t xml:space="preserve">      vnitřní strany atiky:0,25*(11,2+8,5)*2</t>
  </si>
  <si>
    <t>natavení pásu po seříznutí boulí:</t>
  </si>
  <si>
    <t>střecha nad 2.NP:0,5*Výměra stř</t>
  </si>
  <si>
    <t>střecha nad 3.NP:0,5*VýměrStř</t>
  </si>
  <si>
    <t>S6:0,5*Vým střS6</t>
  </si>
  <si>
    <t>vniřní strana atiky vč. vytažení přes náběhové klíny a napojení na střechu:(0,25+0,15)*(26,15+10,3*2+5,75+39,1)</t>
  </si>
  <si>
    <t xml:space="preserve"> vytažení okolo objektu schodišťového prostoru:0,3*(8,31*2+7,54)</t>
  </si>
  <si>
    <t>vytažení okolo VZT komor:0,3*(2*(0,525+1,725)+2*(0,525+0,975))</t>
  </si>
  <si>
    <t>vytažení okolo komína:0,3*4*0,5</t>
  </si>
  <si>
    <t>okolo vpustí:7*0,5*0,5</t>
  </si>
  <si>
    <t>spotřeba 0,2kg/m2:1031,85*0,2*1,1</t>
  </si>
  <si>
    <t>střecha nad 2.NP:0,5*Výměra stř*1,1</t>
  </si>
  <si>
    <t>střecha nad 3.NP:0,5*VýměrStř*1,1</t>
  </si>
  <si>
    <t>S6:0,5*Vým střS6*1,1</t>
  </si>
  <si>
    <t>919,7163*1,2</t>
  </si>
  <si>
    <t xml:space="preserve">        :115,4*1,2</t>
  </si>
  <si>
    <t>161,8268*1,1</t>
  </si>
  <si>
    <t>vnitřní plocha střechy :Výměra stř+VýměrStř</t>
  </si>
  <si>
    <t>horní strana atiky:atikaHorní</t>
  </si>
  <si>
    <t>vniřní plocha střechy EPS 100S-vyrovnání tl.40mm:Výměra stř+VýměrStř</t>
  </si>
  <si>
    <t>1. vrstva na vyrovnanou vrstvu EPS200S tl. 100mm:Výměra stř+VýměrStř</t>
  </si>
  <si>
    <t>vniřní strana atiky EPS 100S tl.100mm:atikaVnitř</t>
  </si>
  <si>
    <t>kolem vpustí XPS tl. 200mm:7*0,5*0,5</t>
  </si>
  <si>
    <t>vniřní strana atiky:26,15+10,3*2+5,75+39,1</t>
  </si>
  <si>
    <t>okolo VZT komor:2*(0,525+1,725)+2*(0,252+0,975)</t>
  </si>
  <si>
    <t>okolo komínu:4*0,4</t>
  </si>
  <si>
    <t>S6, vnitřní strana atiky:2*(11,2+8,5)</t>
  </si>
  <si>
    <t>7*0,5*0,5*1,1</t>
  </si>
  <si>
    <t>vniřní plocha střechy:(Výměra stř+VýměrStř)*1,1</t>
  </si>
  <si>
    <t xml:space="preserve"> nad 2.NP:0,25*(40,0+11,24+26,4+6,0+10,83)</t>
  </si>
  <si>
    <t xml:space="preserve"> nad 3.NP:0,25*(8,48+7,54+2*6,7+19,67+37,54+11,24+30,0)</t>
  </si>
  <si>
    <t>55,585*1,1</t>
  </si>
  <si>
    <t>139,554*1,1</t>
  </si>
  <si>
    <t>vniřní plocha střechy vyrovnání:(Výměra stř+VýměrStř)*1,1</t>
  </si>
  <si>
    <t>vniřní strana atiky:0,25*(26,15+10,3*2+5,75+39,1)*1,1</t>
  </si>
  <si>
    <t>1. vrstva na vyrovnávající vrstvu:(Výměra stř+VýměrStř)*1,1</t>
  </si>
  <si>
    <t>odstranění stávajících větracích komínků:(9+4)*0,35</t>
  </si>
  <si>
    <t>S1:4+3</t>
  </si>
  <si>
    <t>S6:1</t>
  </si>
  <si>
    <t>střecha nad 3.NP:</t>
  </si>
  <si>
    <t>vaznice ve stávající střeše 5ks (120/120mm):5*36,7*1,2</t>
  </si>
  <si>
    <t>krokve ve stávající střeše osová vzd. 700mm (120/120mm):53*10,3*1,2</t>
  </si>
  <si>
    <t xml:space="preserve"> počet ks :36,7/0,7</t>
  </si>
  <si>
    <t>dřevěné hranoly podporudjící vaznice, výška 0,4m, počet (5*37=185ks):0,4*185*1,2</t>
  </si>
  <si>
    <t>střecha nad 2.NP:</t>
  </si>
  <si>
    <t>vaznice ve stávající střeše 5ks (120/120mm) vč. střechy nad 3.NP nad schodišť. prostorem:5*39,1*1,2</t>
  </si>
  <si>
    <t>krokve ve stávající střeše osová vzd. 700mm (120/120mm):56*10,3*1,2</t>
  </si>
  <si>
    <t xml:space="preserve"> počet ks :39,1/0,7</t>
  </si>
  <si>
    <t xml:space="preserve"> zaokrouhleno na celé ks:56</t>
  </si>
  <si>
    <t>dřevěné hranoly podporudjící vaznice, výška 0,4m, počet (5*39=195ks):0,4*195*1,2</t>
  </si>
  <si>
    <t>S6:</t>
  </si>
  <si>
    <t>vaznice ve stávající střeše 4ks (120/120mm) :4*11,2*1,2</t>
  </si>
  <si>
    <t>krokve ve stávající střeše osová vzd. 700mm (120/120mm):16*8,5*1,2</t>
  </si>
  <si>
    <t xml:space="preserve"> počet ks :11,2/0,7</t>
  </si>
  <si>
    <t xml:space="preserve"> zaokrouhleno na celé ks:16</t>
  </si>
  <si>
    <t>dřevěné hranoly podporudjící vaznice, výška 0,4m, počet (4*12=48ks):0,4*48*1,2</t>
  </si>
  <si>
    <t>střecha nad 2.NP:10,3*39,1-7,2*8,04</t>
  </si>
  <si>
    <t>střecha nad 3.NP:6,7*7,95+10,3*36,7</t>
  </si>
  <si>
    <t>S6:11,2*8,5</t>
  </si>
  <si>
    <t>pavilon D, horní strana atiky na XPS:</t>
  </si>
  <si>
    <t>1,1*113,3388</t>
  </si>
  <si>
    <t>VZT komory střecha pavilonu D:1,025*0,575+0,575*1,775</t>
  </si>
  <si>
    <t>764339830R00</t>
  </si>
  <si>
    <t xml:space="preserve">Demontáž lemování komínů v ploše, hl. kryt, do 30° </t>
  </si>
  <si>
    <t>komínek na horní střeše :4*0,5*0,3</t>
  </si>
  <si>
    <t>ve střeše nad 3.NP rozhraní atik:7,2</t>
  </si>
  <si>
    <t>S1 vnější plocha střechy + lemování :</t>
  </si>
  <si>
    <t>nad 2.NP:11,24*40,0+0,15*2*(11,24+40,0)</t>
  </si>
  <si>
    <t xml:space="preserve">      - odpočet lemování v návaznosti na sousední objekty:-0,15*(6,95+17,19)</t>
  </si>
  <si>
    <t xml:space="preserve">      - odpočet části střechy nad 3.NP:-7,5*8,54</t>
  </si>
  <si>
    <t>nad 3.NP:7,54*8,48+0,15*(2*8,48+7,54)</t>
  </si>
  <si>
    <t>37,54*11,24+0,15*2*(37,54+11,24)</t>
  </si>
  <si>
    <t xml:space="preserve">             - odpočet lemování navazující části střechy:-0,15*7,54</t>
  </si>
  <si>
    <t>S6 vnější plocha střechy + lemování :11,7*9,0+0,15*2*(11,7+9,0)</t>
  </si>
  <si>
    <t xml:space="preserve">      - odpočet lemování v návaznosti na sousední objekty:-0,15*5,35</t>
  </si>
  <si>
    <t>okolo VZT komor:2*(0,975+0,525)+2*(0,525+1,725)</t>
  </si>
  <si>
    <t>okolo schodiště:2*8,31+7,54</t>
  </si>
  <si>
    <t>nad vstupní stříškou a nad přilehlými atikami atikou:2,4+5,52+17,13+6,0</t>
  </si>
  <si>
    <t>Oplechování zdí z Pz plechu s PE nástřikem rš 600 mm, atika S6</t>
  </si>
  <si>
    <t>9,0+2*11,7+3,5</t>
  </si>
  <si>
    <t xml:space="preserve"> nad 2.NP:40,0+11,24+26,4+10,83</t>
  </si>
  <si>
    <t xml:space="preserve"> nad 3.NP:8,48+7,54+19,67+37,54+11,24+30,0</t>
  </si>
  <si>
    <t>Oplechování zdí z Pz plechu s PEnástřikem rš 750 m napojení atiky nižší střechy na přiléhající objekt</t>
  </si>
  <si>
    <t>5,6</t>
  </si>
  <si>
    <t>Oplechování zdí z Pz plechu s PE nástřikem rš 600 mm vč. napojení na objekt, atika S6</t>
  </si>
  <si>
    <t>napojení střechy S6 na fasádu pavilonu D:5,55</t>
  </si>
  <si>
    <t>9+4</t>
  </si>
  <si>
    <t>M22</t>
  </si>
  <si>
    <t>Montáž sdělovací a zabezp. techniky</t>
  </si>
  <si>
    <t>M22 Montáž sdělovací a zabezp. techniky</t>
  </si>
  <si>
    <t>220110618RRR</t>
  </si>
  <si>
    <t>Demontáž a zpětná montáž antény vč. instalačního materiálu</t>
  </si>
  <si>
    <t>220110617RRR</t>
  </si>
  <si>
    <t xml:space="preserve">Anténní trojnožka ocelová 3m </t>
  </si>
  <si>
    <t>cca 3,0m od dotčeného objektu:3,0*(3,0+26,4-3,0+10,88+3,0+3,0+37,4+3,0+3,0+11,24+3,0+3,0+24,0-3,0+10,66+24,425+3,0+3,0+11,24+3,0)</t>
  </si>
  <si>
    <t>spojení nosného zdiva a příčky:9*14</t>
  </si>
  <si>
    <t xml:space="preserve"> do každé spáry na výšku 2,4/0,25 = cca 9 ks:</t>
  </si>
  <si>
    <t>západní průčelí, levá část, meziokenní pilířky:0,5*2,4*3*2+0,6*2,4*2</t>
  </si>
  <si>
    <t xml:space="preserve">                          pravá část, 1.NP:0,5*2,4*9+0,6*2,4*4+0,56*2,4+0,5*1,2+2*0,233*1,2</t>
  </si>
  <si>
    <t>východní průčelí, levá část 1.-3.NP:0,63*2,4*(2*2+1*1)+0,5*2,4*(5*2+3*1)</t>
  </si>
  <si>
    <t xml:space="preserve">                   pravá část 1.-2.NP:4*1,2*0,56+2*2*2,4*0,5+0,63*2,4*2</t>
  </si>
  <si>
    <t>pavilon D stávající okapový chodník:0,5*(23,17+12,14+26,4+10,83+37,9+23,13+7,06)</t>
  </si>
  <si>
    <t>pavilon D pod nový okapový chodník:0,5*(23,17+12,14+26,4+10,83+37,9+23,13+7,06)</t>
  </si>
  <si>
    <t>pavilon D nový okapový chodník:0,5*(23,17+12,14+26,4+10,83+37,9+23,13+7,06)</t>
  </si>
  <si>
    <t>podél nového okapového chodníku:23,17+12,14+26,4+10,83+37,9+23,13+7,06</t>
  </si>
  <si>
    <t>pavilon D podél nového okapového chodníku:23,17+12,14+26,4+10,83+37,9+23,13+7,06</t>
  </si>
  <si>
    <t>1 ks/ 1m + ztratné:140,63*1,1</t>
  </si>
  <si>
    <t>155</t>
  </si>
  <si>
    <t>vč. ztratného:70,315*1,1</t>
  </si>
  <si>
    <t>malba celých stěn kde budou provedeny dozdívky:</t>
  </si>
  <si>
    <t>ZÁPADNÍ PRŮČELÍ:</t>
  </si>
  <si>
    <t>1.NP, kabinet úplně vlevo:3,25*(6,15+0,55+0,275)</t>
  </si>
  <si>
    <t xml:space="preserve">          chodba,levá část:3,25*(17,6+0,25)</t>
  </si>
  <si>
    <t xml:space="preserve">                      pravá část:3,25*(0,4+0,55+5,6*2+1,36+2*(0,4+0,55*2))</t>
  </si>
  <si>
    <t xml:space="preserve">          kabinety v pravé části:3,25*(4,12+0,55+0,275+2,7+2*0,55)</t>
  </si>
  <si>
    <t xml:space="preserve">          toalety:3,25*(2*1,3)</t>
  </si>
  <si>
    <t xml:space="preserve">           - odpočet otvory:-3*5,44*2,37-2,573*2,37-4,0*2,37-2*5,44*2,37-2,573*2,37-2,573*1,17</t>
  </si>
  <si>
    <t>2.NP, kabinet úplně vlevo:3,25*(6,15+0,275+0,55)</t>
  </si>
  <si>
    <t xml:space="preserve">          chodba,levá část:3,25*(5,6*2+0,55*4+2*0,4+4,25+0,125+7,65)</t>
  </si>
  <si>
    <t xml:space="preserve">                       pravá část+kabinet:3,25*(0,4+0,55+4*5,6+4*(0,55*2+0,4))</t>
  </si>
  <si>
    <t xml:space="preserve">          - odpočet otvory:-3*5,44*2,37-2,573*2,37-4,0*2,37-3*5,44*2,37</t>
  </si>
  <si>
    <t>3.NP, chodba:3,25*(6,7+23,725+7*0,55)</t>
  </si>
  <si>
    <t xml:space="preserve">         kabinet vpravo:3,25*(3,15+0,55)</t>
  </si>
  <si>
    <t xml:space="preserve">         - odpočet otvory:-5*5,44*2,37-2,573*2,37</t>
  </si>
  <si>
    <t>VÝCHODNÍ PRŮČELÍ:</t>
  </si>
  <si>
    <t>1.NP, učebny:3,25*(8,74+8,94+9,25+8*0,55+8,7+9,25+5*0,55)</t>
  </si>
  <si>
    <t xml:space="preserve">          toalety:3,25*(8,0+3*0,55)</t>
  </si>
  <si>
    <t xml:space="preserve">          - odpočet otvory:-6*5,44*2,37-3*5,44*2,37-5,44*1,17-1,14*1,17</t>
  </si>
  <si>
    <t>2.NP, učebny:3,25*(9,25+8,7+8,94+9,25+11*0,55+0,425+0,15*2+0,375+3*0,4+2*8,7+4*0,55)</t>
  </si>
  <si>
    <t xml:space="preserve">         toalety:3,25*8,0</t>
  </si>
  <si>
    <t>3.NP, kabinety:3,25*(3,3+2,9+2,85+3*0,55)</t>
  </si>
  <si>
    <t xml:space="preserve">          učebny:3,25*(8,7+8,94+9,25+8*0,55)</t>
  </si>
  <si>
    <t xml:space="preserve">          - odpočet otvory:-6*5,44*2,37</t>
  </si>
  <si>
    <t>05</t>
  </si>
  <si>
    <t>Pavilon E</t>
  </si>
  <si>
    <t>05 Pavilon E</t>
  </si>
  <si>
    <t>jižní pohled:0,35*31,3*0,6</t>
  </si>
  <si>
    <t>severní pohled:0,3*37,4*0,6</t>
  </si>
  <si>
    <t>pohled západní:(((3,32*0,3)/2)+((7,4*0,25)/2))*0,6</t>
  </si>
  <si>
    <t>jižní pohled:0,35*31,3*0,16</t>
  </si>
  <si>
    <t>severní pohled:0,3*37,4*0,16</t>
  </si>
  <si>
    <t>pohled západní:(((3,32*0,3)/2)+((7,4*0,25)/2))*0,16</t>
  </si>
  <si>
    <t xml:space="preserve">   okapový chodník vč. podloží:0,15*37,5</t>
  </si>
  <si>
    <t>pavilon E:</t>
  </si>
  <si>
    <t>jižní pohled:-0,35*31,3*0,16</t>
  </si>
  <si>
    <t>severní pohled:-0,3*37,4*0,16</t>
  </si>
  <si>
    <t>pohled západní:-(((3,32*0,3)/2)+((7,4*0,25)/2))*0,16</t>
  </si>
  <si>
    <t>- odpočet okapového chodníku vč. podloží:-0,15*37,5</t>
  </si>
  <si>
    <t>A:EPS160sPÚ</t>
  </si>
  <si>
    <t xml:space="preserve">  ostění v závětří:XPS20StěrS</t>
  </si>
  <si>
    <t>I  západní pohled:0,3*8,525</t>
  </si>
  <si>
    <t xml:space="preserve">    východní pohled:10,37*0,3</t>
  </si>
  <si>
    <t xml:space="preserve">  jižní pohled:0,35*31,3</t>
  </si>
  <si>
    <t xml:space="preserve">  severní pohled:0,3*37,4</t>
  </si>
  <si>
    <t xml:space="preserve">   pohled západní:((3,32*0,3)/2)+((7,4*0,25)/2)</t>
  </si>
  <si>
    <t>podhled a čelo stříšky nad vstupem, MIN tl. 40mm  sPÚ:MIN40sPÚ</t>
  </si>
  <si>
    <t>spádové desky na stříšku nad vstupy :1,2*9,0</t>
  </si>
  <si>
    <t>předpokládaný rozsah reprofilace 5% ze skladby E:</t>
  </si>
  <si>
    <t>pavilon E - část skladby "E":</t>
  </si>
  <si>
    <t>jižní pohled:0,35*37,54</t>
  </si>
  <si>
    <t>východní pohled:0,325*5,52</t>
  </si>
  <si>
    <t>severní pohled:0,3*37,4</t>
  </si>
  <si>
    <t>pohled západní, sokl:((3,32*0,3)/2)+((7,4*0,35)/2)</t>
  </si>
  <si>
    <t xml:space="preserve">                          u vstupu:8,53*3,04</t>
  </si>
  <si>
    <t xml:space="preserve">                           -odpočet dveří:-2*1,74*2,67-0,965*2,07</t>
  </si>
  <si>
    <t>0,05*42,588</t>
  </si>
  <si>
    <t>západní pohled, 1.NP, vstupní dveře:2*(1,8+2*2,7)</t>
  </si>
  <si>
    <t xml:space="preserve">                                     dveře:1,025+2*2,1</t>
  </si>
  <si>
    <t xml:space="preserve">                                     okna P15:2*(0,9+2*0,6)</t>
  </si>
  <si>
    <t xml:space="preserve">                                     mříž:2*1,2+2*0,6</t>
  </si>
  <si>
    <t xml:space="preserve">                           2.NP, okno:1,2+2*1,2</t>
  </si>
  <si>
    <t xml:space="preserve">                                     malé okno:0,6+2*0,6</t>
  </si>
  <si>
    <t xml:space="preserve">                                     okenní pás:4,6+2*1,2</t>
  </si>
  <si>
    <t>severní pohled, 1.NP, okenní pásy:4*(5,5+2*1,2)</t>
  </si>
  <si>
    <t xml:space="preserve">                                    mříže apod.:3*4*0,65+1,2+2*0,75</t>
  </si>
  <si>
    <t xml:space="preserve">                         2.NP, okenní pás:36,7+2*2,4</t>
  </si>
  <si>
    <t>východní pohled, 2.NP, okna:2,4+2*1,2</t>
  </si>
  <si>
    <t>jižní pohled, 1.NP okenní pásy:(22,33+2,87+10,3)+2*2,4</t>
  </si>
  <si>
    <t xml:space="preserve">                    2.NP okenní pás:36,7+2*2,4</t>
  </si>
  <si>
    <t>pod parapety:2*0,9+1,2+0,6+4,6+4*5,5+2,63+36,7+2,4+22,33+2,87+10,3+36,7</t>
  </si>
  <si>
    <t>ve styku zateplovaných ploch s plochami bez úprav - okenní pásy ve styku se skladbou H:2,4*4</t>
  </si>
  <si>
    <t>sokl pod terénem XPS tl. 160mm bez PÚ + část skladby "I":XPS160bezP</t>
  </si>
  <si>
    <t>sokl nad terénem XPS tl. 160mm s PÚ dekor. mozaikovou omítkou - skladby "E":XPS160stěr</t>
  </si>
  <si>
    <t>ostění a nadpraží otvorů XPS tl. 20mm s PÚ silikonovou omítkou:XPS20sPÚ</t>
  </si>
  <si>
    <t>ostění a nadpraží vtupních dveří se závětřím:XPS20StěrS</t>
  </si>
  <si>
    <t>Montáž zateplení - lepení tep. izolace a broušení izolace z minerálních vláken</t>
  </si>
  <si>
    <t>pod oplechováním v napojení na přilehající fasádu, XPS tl. 160mm bez PÚ, skladba "I" :0,3*8,525+10,37*0,3</t>
  </si>
  <si>
    <t>62199-0404</t>
  </si>
  <si>
    <t>DOD- zateplení vnější MIN 40 mm s PÚ sillikonová omítka</t>
  </si>
  <si>
    <t>stříška nad vstupem na západním průčelí:</t>
  </si>
  <si>
    <t>podhled :9,0*1,2</t>
  </si>
  <si>
    <t>čelo:2*0,25*(9,0+2*1,2)</t>
  </si>
  <si>
    <t xml:space="preserve"> západní pohled:19,24*3,05+19,64*4,63</t>
  </si>
  <si>
    <t xml:space="preserve"> - odpočet skladby E okolo vstupů v ploše fasády (výška soklové části již nezapočítána):-8,53*3,04</t>
  </si>
  <si>
    <t xml:space="preserve"> - odpočet skladby I nad stříškou vstupu:-0,3*8,525</t>
  </si>
  <si>
    <t xml:space="preserve"> - odpočet výplní otvorů:-2*1,74*2,67-0,965*2,07-2*0,84*0,57-1,2*0,6-1,14*1,17-0,5*0,5-4,54*1,17</t>
  </si>
  <si>
    <t xml:space="preserve"> severní pohled:37,4*7,65</t>
  </si>
  <si>
    <t xml:space="preserve">  - odpočet výplní otvorů:-4*5,44*1,17-2,57*1,17-36,64*2,37</t>
  </si>
  <si>
    <t xml:space="preserve"> východní pohled:5,52*3,65+15,95*4,0</t>
  </si>
  <si>
    <t xml:space="preserve">  - odpočet části skladby "I" zasahující do plochy fasády:-0,1*10,37</t>
  </si>
  <si>
    <t xml:space="preserve">  - odpočet oken:-2,34*1,17</t>
  </si>
  <si>
    <t xml:space="preserve"> jižní podhled:37,54*7,65</t>
  </si>
  <si>
    <t xml:space="preserve">   - odpočet výplní otvorů:-22,33*2,37-2,836*1,77-10,27*1,77-36,64*2,37</t>
  </si>
  <si>
    <t>62199-0502</t>
  </si>
  <si>
    <t>DOD-deska spádová XPS, min. tl. 20 mm, spád 2% 1300x600mm; bez PÚ, stříška nad vstupem</t>
  </si>
  <si>
    <t>spádové desky na stříšku nad vstupy (9,0/0,6 = 15ks):15</t>
  </si>
  <si>
    <t>pavilon E sokl pod terénem, pouze v místech, kde je okapový chodník:</t>
  </si>
  <si>
    <t>jižní pohled:0,35*31,3</t>
  </si>
  <si>
    <t>pohled západní:((3,32*0,3)/2)+((7,4*0,25)/2)</t>
  </si>
  <si>
    <t>západní pohled:0,3*8,525</t>
  </si>
  <si>
    <t>východní pohled:10,37*0,3</t>
  </si>
  <si>
    <t>západní pohled, 1.NP, okna P15:2*(0,9+2*0,6)*0,19</t>
  </si>
  <si>
    <t xml:space="preserve">                           2.NP, okno:(1,2+2*1,2)*0,19</t>
  </si>
  <si>
    <t xml:space="preserve">                                     malé okno:(0,6+2*0,6)*0,19</t>
  </si>
  <si>
    <t xml:space="preserve">                                     okenní pás:(4,6+2*1,2)*0,19</t>
  </si>
  <si>
    <t>severní pohled, 1.NP, okenní pásy:(4*(5,5+2*1,2))*0,19</t>
  </si>
  <si>
    <t xml:space="preserve">                         2.NP, okenní pás:(36,7+2*2,4)*0,19</t>
  </si>
  <si>
    <t>východní pohled, 2.NP, okna:(2,4+2*1,2)*0,19</t>
  </si>
  <si>
    <t>jižní pohled, 1.NP okenní pásy:((22,33+2,87+10,3)+2*2,4)*0,19</t>
  </si>
  <si>
    <t xml:space="preserve">                    2.NP okenní pás:(36,7+2*2,4)*0,19</t>
  </si>
  <si>
    <t>DOD-zateplení vnější XPS 20 mm stěrka+síťovina (pod dekor. mozaikovou omítku), ostění a nadpraží</t>
  </si>
  <si>
    <t>západní pohled, 1.NP, vstupní dveře v závětří:1*(1,8+2*2,7)*0,765</t>
  </si>
  <si>
    <t xml:space="preserve">                                   vstupní dveře:1*(1,8+2*2,7)*0,19</t>
  </si>
  <si>
    <t xml:space="preserve">                                     dveře:(1,025+2*2,1)*0,19</t>
  </si>
  <si>
    <t>založení nad XPS :5,52+37,54+19,24+37,4</t>
  </si>
  <si>
    <t>založení skladby "I":</t>
  </si>
  <si>
    <t>západní pohled:8,525</t>
  </si>
  <si>
    <t>východní pohled:10,37</t>
  </si>
  <si>
    <t>západní pohled, 1.NP, vstupní dveře:1*1,8</t>
  </si>
  <si>
    <t xml:space="preserve">                                     dveře:1,025</t>
  </si>
  <si>
    <t xml:space="preserve">                                     okna P15:2*0,9</t>
  </si>
  <si>
    <t xml:space="preserve">                           2.NP, okno:1,2</t>
  </si>
  <si>
    <t xml:space="preserve">                                     malé okno:0,6</t>
  </si>
  <si>
    <t xml:space="preserve">                                     okenní pás:4,6</t>
  </si>
  <si>
    <t>severní pohled, 1.NP, okenní pásy:4*5,5</t>
  </si>
  <si>
    <t xml:space="preserve">                         2.NP, okenní pás:36,7</t>
  </si>
  <si>
    <t>východní pohled, 2.NP, okna:2,4</t>
  </si>
  <si>
    <t>jižní pohled, 1.NP okenní pásy:22,33+2,87+10,3</t>
  </si>
  <si>
    <t xml:space="preserve">                    2.NP okenní pás:36,7</t>
  </si>
  <si>
    <t>spodní hrany odskoku zateplení:37,54*2</t>
  </si>
  <si>
    <t>spodní hrana stříšky nad vstupem:9,0+2*1,2</t>
  </si>
  <si>
    <t>západní pohled, 1.NP, vstupní dveře:1*(1,8+2*2,7)+1*2*2,7</t>
  </si>
  <si>
    <t xml:space="preserve">                                     dveře:2*2,1</t>
  </si>
  <si>
    <t xml:space="preserve">                                     okna P15:2*2*0,6</t>
  </si>
  <si>
    <t xml:space="preserve">                           2.NP, okno:2*1,2</t>
  </si>
  <si>
    <t xml:space="preserve">                                     malé okno:2*0,6</t>
  </si>
  <si>
    <t xml:space="preserve">                                     okenní pás:2*1,2</t>
  </si>
  <si>
    <t>severní pohled, 1.NP, okenní pásy:4*2*1,2</t>
  </si>
  <si>
    <t xml:space="preserve">                         2.NP, okenní pás:2*2,4</t>
  </si>
  <si>
    <t>východní pohled, 2.NP, okna:2*1,2</t>
  </si>
  <si>
    <t>jižní pohled, 1.NP okenní pásy:2*2,4</t>
  </si>
  <si>
    <t xml:space="preserve">                    2.NP okenní pás:2*2,4</t>
  </si>
  <si>
    <t>nároží:7,95+8,0+8,0</t>
  </si>
  <si>
    <t>dilatace s pavilonem B je započtena v rozpočtu na Vnější zateplení obv. pláště u pavilonu B:</t>
  </si>
  <si>
    <t>dilatace se spojovacím krčkem :3,8</t>
  </si>
  <si>
    <t xml:space="preserve">            ostění a nadpraží oken a dveřív mozaik. omítce:XPS20StěrS</t>
  </si>
  <si>
    <t>pavilon E XPS tl. 20mm s povrchovou úpravou dekor. mozaikovou omítkou:</t>
  </si>
  <si>
    <t>pavilon E hrany TI - ostění a nadpraží:</t>
  </si>
  <si>
    <t>západní pohled, 1.NP, vstupní dveře:1*(1,8+2*2,7)*0,17</t>
  </si>
  <si>
    <t xml:space="preserve">                                     dveře:(1,025+2*2,1)*0,17</t>
  </si>
  <si>
    <t xml:space="preserve">                                     okna P15:2*(0,9+2*0,6)*0,17</t>
  </si>
  <si>
    <t xml:space="preserve">                           2.NP, okno:(1,2+2*1,2)*0,17</t>
  </si>
  <si>
    <t xml:space="preserve">                                     malé okno:(0,6+2*0,6)*0,17</t>
  </si>
  <si>
    <t xml:space="preserve">                                     okenní pás:(4,6+2*1,2)*0,17</t>
  </si>
  <si>
    <t>severní pohled, 1.NP, okenní pásy:(4*(5,5+2*1,2))*0,17</t>
  </si>
  <si>
    <t xml:space="preserve">                         2.NP, okenní pás:(36,7+2*2,4)*0,17</t>
  </si>
  <si>
    <t>východní pohled, 2.NP, okna:(2,4+2*1,2)*0,17</t>
  </si>
  <si>
    <t>jižní pohled, 1.NP okenní pásy:((22,33+2,87+10,3)+2*2,4)*0,17</t>
  </si>
  <si>
    <t xml:space="preserve">                    2.NP okenní pás:(36,7+2*2,4)*0,17</t>
  </si>
  <si>
    <t>odskok zateplení na severním a jižní průčelí:2*37,54*0,17</t>
  </si>
  <si>
    <t>pod parapety:</t>
  </si>
  <si>
    <t>západní pohled, 1.NP, okna P15:2*0,9*0,36</t>
  </si>
  <si>
    <t xml:space="preserve">                           2.NP, okno:1,2*0,36</t>
  </si>
  <si>
    <t xml:space="preserve">                                     malé okno:0,6*0,36</t>
  </si>
  <si>
    <t xml:space="preserve">                                     okenní pás:4,6*0,36</t>
  </si>
  <si>
    <t>severní pohled, 1.NP, okenní pásy:4*5,5*0,36</t>
  </si>
  <si>
    <t xml:space="preserve">                         2.NP, okenní pás:36,7*0,36</t>
  </si>
  <si>
    <t>východní pohled, 2.NP, okna:2,4*0,36</t>
  </si>
  <si>
    <t>jižní pohled, 1.NP okenní pásy:(22,33+2,87+10,3)*0,36</t>
  </si>
  <si>
    <t xml:space="preserve">                    2.NP okenní pás:36,7*0,36</t>
  </si>
  <si>
    <t>766421812R00</t>
  </si>
  <si>
    <t xml:space="preserve">Demontáž obložení podhledů dřevěných nad 1,5 m2 </t>
  </si>
  <si>
    <t>podhled + horní plocha:2*(9,0*1,2)</t>
  </si>
  <si>
    <t>čela:2*0,25*(9,0+2*1,2)</t>
  </si>
  <si>
    <t>968072354RRR</t>
  </si>
  <si>
    <t xml:space="preserve">Vybourání kovových mříží </t>
  </si>
  <si>
    <t>0,65*0,65*3</t>
  </si>
  <si>
    <t>1,2*0,6</t>
  </si>
  <si>
    <t>plocha lešení kde bude lešení po celé výšce (až do 2. podlaží), po odpočtu pracovní výšky:</t>
  </si>
  <si>
    <t xml:space="preserve"> severní průčelí:(37,23+1,0)*(8,0-1,8)</t>
  </si>
  <si>
    <t xml:space="preserve">    úžlabí:1*2*1,0*(8,0-1,8)</t>
  </si>
  <si>
    <t xml:space="preserve"> jižní štít:(1,0+37,54+1,0)*(8,0-1,8)</t>
  </si>
  <si>
    <t xml:space="preserve"> západní štít:(1,0+19,64+1,0)*(8,0-1,8)</t>
  </si>
  <si>
    <t xml:space="preserve"> východní štít:(1,0+5,52)*(8,0-1,8)</t>
  </si>
  <si>
    <t xml:space="preserve">     úžlabí:1*2*1,0*(3,75-1,8)</t>
  </si>
  <si>
    <t>obvod lešení kde bude lešení na střeše nižšího podlaží:</t>
  </si>
  <si>
    <t xml:space="preserve"> východní štít:10,3*(4,2-1,8)</t>
  </si>
  <si>
    <t xml:space="preserve">   úžlabí:1*2*1,0*(4,2-1,8)</t>
  </si>
  <si>
    <t>lešení pod vstupní stříšku:9,0*1,2</t>
  </si>
  <si>
    <t>pavilon E:lešení</t>
  </si>
  <si>
    <t>Osazení kovových předmětů do zdiva větrací mříže</t>
  </si>
  <si>
    <t>3+1</t>
  </si>
  <si>
    <t>284 81/Z</t>
  </si>
  <si>
    <t>DOD - větrací mříž ocelová 650x650mm se sítí proti hmyzu a protidešťovou žaluzií</t>
  </si>
  <si>
    <t>284 96/Z</t>
  </si>
  <si>
    <t>DOD - větrací mříž ocelová 1200x600mm se sítí proti hmyzu a protidešťovou žaluzií</t>
  </si>
  <si>
    <t>jižní pohled:(0,1*0,35)*31,3</t>
  </si>
  <si>
    <t>severní pohled:(0,1+0,3)*37,4</t>
  </si>
  <si>
    <t>pohled západní:((3,32*(0,3+0,1))/2)+((7,4*(0,25+0,1))/2)</t>
  </si>
  <si>
    <t>stříška nad vstupem:9,0*1,2</t>
  </si>
  <si>
    <t>723b</t>
  </si>
  <si>
    <t>Plynovod</t>
  </si>
  <si>
    <t>723b Plynovod</t>
  </si>
  <si>
    <t>823001RRR</t>
  </si>
  <si>
    <t>Úprava vedení plynu, odsazení od omítky vč. kotevního materiálu a podložení na střeše</t>
  </si>
  <si>
    <t>762431130R00</t>
  </si>
  <si>
    <t xml:space="preserve">Montáž obložení cementotřísk.deskami tl.do 50mm </t>
  </si>
  <si>
    <t>59590604</t>
  </si>
  <si>
    <t>Deska fasádní cementotřísková tl. 16 mm pro venkovní použití</t>
  </si>
  <si>
    <t xml:space="preserve"> vč. ztratného:27,3*1,1</t>
  </si>
  <si>
    <t xml:space="preserve"> žlab u vstupu:9,0</t>
  </si>
  <si>
    <t>parapety:</t>
  </si>
  <si>
    <t>západní pohled, 1.NP, okna P15:2*0,9</t>
  </si>
  <si>
    <t xml:space="preserve"> svod u vstupu:3,4</t>
  </si>
  <si>
    <t>stříška nad vstupem:2*1,2+9,0</t>
  </si>
  <si>
    <t>nátěr poklopu na severbní fasádě:1,2*0,75</t>
  </si>
  <si>
    <t>omítnutí VZT komor s mřížkami:2*0,7*(1,35+0,525+2*0,45+2*0,45)</t>
  </si>
  <si>
    <t>mřížky u VZT komor:8</t>
  </si>
  <si>
    <t>1 vrstva:680</t>
  </si>
  <si>
    <t>2 vrstvy:2*378</t>
  </si>
  <si>
    <t>pod 1 vrstvu dlaždic:680</t>
  </si>
  <si>
    <t>pod 2 vrstvy dlaždic:378</t>
  </si>
  <si>
    <t>plocha střechy :Výměra stř</t>
  </si>
  <si>
    <t xml:space="preserve">   vytažení na VZT komory:6*0,3*2*(0,91+1,16)+2*2*0,3*(0,45+0,45)+2*0,3*(1,35+0,525)</t>
  </si>
  <si>
    <t xml:space="preserve">   vytažení na stř. výlezy:6*0,3*2*(1,2+0,75)</t>
  </si>
  <si>
    <t>vnitřní plocha střechy vč. vytažení:18,7*36,7+2*0,15*(18,7+36,7)</t>
  </si>
  <si>
    <t>odpočet VZT komor:-6*0,91*1,16-2*0,45*0,45-1,35*0,525</t>
  </si>
  <si>
    <t xml:space="preserve">   vytažení na VZT komory:6*0,15*2*(0,91+1,16)+2*2*0,15*(0,45+0,45)+2*0,15*(1,35+0,525)</t>
  </si>
  <si>
    <t>odpočet stř. výlezů:-6*1,2*0,75</t>
  </si>
  <si>
    <t xml:space="preserve">   vytažení na stř. výlezy:6*0,15*2*(1,2+0,75)</t>
  </si>
  <si>
    <t>vnitřní plocha střech po odpočtu VZT komor a světlíků:Výměra stř</t>
  </si>
  <si>
    <t>horní strana atiky vč. přesahů přes boční zateplení:0,52*2*(37,54+19,54-3,5)</t>
  </si>
  <si>
    <t xml:space="preserve">                                                v místě styku s atikou pavilonu B:0,35*3,5</t>
  </si>
  <si>
    <t>natavení pásu po seříznutí boulí:0,5*Výměra stř</t>
  </si>
  <si>
    <t>vniřní strana atiky vč. vytažení přes náběhové klíny a napojení na střechu:(0,25+0,15)*2*(36,7+18,7)</t>
  </si>
  <si>
    <t>okolo vpustí:4*0,5*0,5</t>
  </si>
  <si>
    <t>0,5*Výměra stř</t>
  </si>
  <si>
    <t>spotřeba 0,2kg/m2:746,3597*0,2*1,1</t>
  </si>
  <si>
    <t>0,5*Výměra stř*1,1</t>
  </si>
  <si>
    <t>774,7679*1,2</t>
  </si>
  <si>
    <t>118,9452*1,1</t>
  </si>
  <si>
    <t>kolem vpustí XPS tl. 200mm:4*0,5*0,5</t>
  </si>
  <si>
    <t>vniřní strana atiky:2*(36,7+18,7)</t>
  </si>
  <si>
    <t>okolo VZT komor:2*(1,35+0,525)+2*2*(0,45+0,45)+6*2*(0,91+1,16)</t>
  </si>
  <si>
    <t>4*0,5*0,5*1,1</t>
  </si>
  <si>
    <t>pavilon E:0,25*2*(37,54+19,54)</t>
  </si>
  <si>
    <t>28,54*1,1</t>
  </si>
  <si>
    <t>142,99*1,1</t>
  </si>
  <si>
    <t>vniřní strana atiky:0,25*2*(36,7+18,7)*1,1</t>
  </si>
  <si>
    <t>odstranění stávajících větracích komínků:7*0,35</t>
  </si>
  <si>
    <t>4</t>
  </si>
  <si>
    <t>vaznice ve stávající střeše 11ks (120/120mm) :11*36,7*1,2</t>
  </si>
  <si>
    <t>krokve ve stávající střeše osová vzd. 700mm (120/120mm):53*18,7*1,2</t>
  </si>
  <si>
    <t>dřevěné hranoly podporudjící vaznice, výška 0,4m, počet (11*37=407ks):0,4*407*1,2</t>
  </si>
  <si>
    <t>vnitřní plocha střechy:18,7*36,7</t>
  </si>
  <si>
    <t>pavilon E, horní strana atiky na XPS:</t>
  </si>
  <si>
    <t>56,9482*1,1</t>
  </si>
  <si>
    <t>VZT komory  s mřížkami, střecha pavilonu E:1,4*0,575+2*0,5*0,5</t>
  </si>
  <si>
    <t>VZT komory bez mřížek po odstranění hlavice:6*0,95*1,21</t>
  </si>
  <si>
    <t xml:space="preserve">Demontáž lemování VZT komor a střešních výlezů </t>
  </si>
  <si>
    <t>6 VZT komor:6*2*0,2*(0,91+1,16)</t>
  </si>
  <si>
    <t>6 světlíků:6*2*0,2*(0,87+1,32)</t>
  </si>
  <si>
    <t>vnější plocha střechy + lemování vně atiky:37,2*19,3+0,15*2*(37,2+19,3)</t>
  </si>
  <si>
    <t xml:space="preserve">      - odpočet lemování v návaznosti na pavilon B:-0,15*3,52</t>
  </si>
  <si>
    <t xml:space="preserve">     - odpočet VZT komor:-2*0,45*0,45-1,35*0,525-6*0,91*1,16</t>
  </si>
  <si>
    <t xml:space="preserve">     - odpočet stř. výlezů:-6*1,2*0,75</t>
  </si>
  <si>
    <t>okolo VZT komor s mřížkami:2*(1,35+0,525)+2*2*(0,45+0,45)</t>
  </si>
  <si>
    <t>okolo VZT komor bez mřížek :6*2*(0,91+1,16)</t>
  </si>
  <si>
    <t>zakončení oplechování u stříšky nad vstupem:8,525</t>
  </si>
  <si>
    <t>pavilon E:15,9+37,54+19,54+37,4</t>
  </si>
  <si>
    <t>7</t>
  </si>
  <si>
    <t>D+M střešní světlík, přesklívací kopule vrstvené dvojsklo, vnitř. tepelná folie U=0,9W/m2K</t>
  </si>
  <si>
    <t>76799-0002</t>
  </si>
  <si>
    <t xml:space="preserve">Demontáž+zpětná montáž ocelového žebříku </t>
  </si>
  <si>
    <t>240070137RRR</t>
  </si>
  <si>
    <t xml:space="preserve">Demontáž a zpětná montáž VZT hlavic </t>
  </si>
  <si>
    <t>cca 3,0m od dotčeného objektu:3,0*(5,52+3,0+3,0+37,54+3,0+3,0+19,24+3,0+3,0+37,23)</t>
  </si>
  <si>
    <t>pavilon E stávající okapový chodník:0,5*(31,3+6,3+37,4-15,9)</t>
  </si>
  <si>
    <t>pavilon E stávající okapový chodník:0,5*(31,3+6,3+37,4)</t>
  </si>
  <si>
    <t>120901121R00</t>
  </si>
  <si>
    <t xml:space="preserve">Bourání konstrukcí z prostého betonu </t>
  </si>
  <si>
    <t>část chodníku je z lmonolit. betonu:15,9*0,5*0,2</t>
  </si>
  <si>
    <t>pavilon E pod nový okapový chodník:0,5*(31,3+6,3+37,4)</t>
  </si>
  <si>
    <t>pavilon E nový okapový chodník:0,5*(31,3+6,3+37,4)</t>
  </si>
  <si>
    <t>podél nového okapového chodníku:31,3+6,3+37,4</t>
  </si>
  <si>
    <t>pavilon D podél nového okapového chodníku:0,5*(31,3+6,3+37,4)</t>
  </si>
  <si>
    <t>1 ks/ 1m + ztratné:37,5*1,1</t>
  </si>
  <si>
    <t>42</t>
  </si>
  <si>
    <t>vč. ztratného:37,5*1,1</t>
  </si>
  <si>
    <t>06</t>
  </si>
  <si>
    <t>Pavilon F</t>
  </si>
  <si>
    <t>06 Pavilon F</t>
  </si>
  <si>
    <t>východní průčelí:20,25*0,2*0,6</t>
  </si>
  <si>
    <t>jižní štít:25,24*0,2*0,6</t>
  </si>
  <si>
    <t>západní průčelí:11,65*0,3*0,6</t>
  </si>
  <si>
    <t>severní štít:12,0*0,35*0,6</t>
  </si>
  <si>
    <t>východní průčelí:20,25*0,2*0,16</t>
  </si>
  <si>
    <t>jižní štít:25,24*0,2*0,16</t>
  </si>
  <si>
    <t>západní průčelí:11,65*0,3*0,16</t>
  </si>
  <si>
    <t>severní štít:12,0*0,35*0,16</t>
  </si>
  <si>
    <t xml:space="preserve">   okapový chodník vč. podloží:0,15*46,1825</t>
  </si>
  <si>
    <t>pavilon F:</t>
  </si>
  <si>
    <t>východní průčelí:-20,25*0,2*0,16</t>
  </si>
  <si>
    <t>jižní štít:-25,24*0,2*0,16</t>
  </si>
  <si>
    <t>západní průčelí:-11,65*0,3*0,16</t>
  </si>
  <si>
    <t>severní štít:-12,0*0,35*0,16</t>
  </si>
  <si>
    <t>- odpočet okapového chodníku vč. podloží:-0,15*46,1825</t>
  </si>
  <si>
    <t>A+B:EPS160sPÚ</t>
  </si>
  <si>
    <t>skladba D na sloupech:2*4*0,4*6,26</t>
  </si>
  <si>
    <t xml:space="preserve">                 podhled v závětří spoj. krčku:0,87*3,3</t>
  </si>
  <si>
    <t>I  západní pohled:</t>
  </si>
  <si>
    <t>pavilon F sokl pod terénem, pouze v místech, kde je okapový chodník:</t>
  </si>
  <si>
    <t>západní pohled:0,15*10,06</t>
  </si>
  <si>
    <t xml:space="preserve"> východní průčelí:20,25*0,2</t>
  </si>
  <si>
    <t xml:space="preserve"> jižní štít:25,24*0,2</t>
  </si>
  <si>
    <t xml:space="preserve"> západní průčelí:11,65*0,3</t>
  </si>
  <si>
    <t xml:space="preserve"> severní štít:12,0*0,35</t>
  </si>
  <si>
    <t>O:MIN40sPÚ</t>
  </si>
  <si>
    <t>předpokládaný rozsah reprofilace 30% ze skladby E:</t>
  </si>
  <si>
    <t>pavilon F - část skladby "E":</t>
  </si>
  <si>
    <t>jižní pohled:0,4*25,24</t>
  </si>
  <si>
    <t>východní pohled:0,2*25,67</t>
  </si>
  <si>
    <t>severní pohled:0,35*14,43</t>
  </si>
  <si>
    <t>pohled západní:0,3*25,32</t>
  </si>
  <si>
    <t>0,3*27,8765</t>
  </si>
  <si>
    <t>+ vyspravení omítky, skladba D na sloupech:2*4*0,4*6,26</t>
  </si>
  <si>
    <t>východní pohled, sestava přes 2 podlaží:22,7+2*5,4</t>
  </si>
  <si>
    <t xml:space="preserve">                            1. NP okenní sestavy:4,4+2*2,0+2,1+2*2,0</t>
  </si>
  <si>
    <t xml:space="preserve">                                      vstupní sestava:2,4+2*2,35</t>
  </si>
  <si>
    <t xml:space="preserve">                             2.NP, vstupní sestava:1,7+2*2,62</t>
  </si>
  <si>
    <t>severní pohled, 1.NP, okna:3*(0,9+2*0,6)</t>
  </si>
  <si>
    <t>4*(1,5+2*1,2)</t>
  </si>
  <si>
    <t xml:space="preserve">                          2.NP, okna:6*(1,5+2*1,2)</t>
  </si>
  <si>
    <t>západní pohled, sestava přes 2 podlaží :22,7+2*5,4</t>
  </si>
  <si>
    <t xml:space="preserve">                           2.NP, okenní pásy:4,4+2*2,4</t>
  </si>
  <si>
    <t>3,4+2*2,4</t>
  </si>
  <si>
    <t>jižní pohled - spojovací krček, vstupní sestava:2,96+2*2,7</t>
  </si>
  <si>
    <t>pod parapety:22,7+4,4+2,1+3*0,9+4*1,5+6*1,5+22,7+4,4+3,4</t>
  </si>
  <si>
    <t>ve styku zateplovaných ploch s plochami bez úprav - okenní pásy ve styku se skladbou H:2,4</t>
  </si>
  <si>
    <t xml:space="preserve">                                                                                    zateplený sokl ve styku se skladbou H:0,55+0,15</t>
  </si>
  <si>
    <t>podhled nad schodištěm, MIN tl. 40mm s PÚ, skladba O:MIN40sPÚ</t>
  </si>
  <si>
    <t>XPS tl. 160mm bez PÚ část skladby "I":0,15*10,06</t>
  </si>
  <si>
    <t>východní pohled - podhled u vnějšího schodiště, skladba "O":2,775*10,2</t>
  </si>
  <si>
    <t>východní pohled:25,67*7,95+10,2*7,85</t>
  </si>
  <si>
    <t xml:space="preserve"> - odpočet výplně otvorů:-22,64*5,37-4,3*1,97-2,04*1,97-2,34*2,32-1,6*2,59</t>
  </si>
  <si>
    <t>severní pohled:(2,645+14,575)*7,94+0,3*8,51</t>
  </si>
  <si>
    <t xml:space="preserve"> - odpočet výplně otvorů:-3*0,84*0,57-4*1,44*1,17-6*1,44*1,17</t>
  </si>
  <si>
    <t>západní pohled:25,32*7,95+10,23*4,25</t>
  </si>
  <si>
    <t xml:space="preserve">     plochy závětří spojovacího krčku:0,87*2*2,7</t>
  </si>
  <si>
    <t xml:space="preserve">  - odpočet otvorů:-22,64*5,37-4,34*2,37-3,34*2,37</t>
  </si>
  <si>
    <t>jižní pohled, spojovací krček:3,69*3,45</t>
  </si>
  <si>
    <t xml:space="preserve">      - odpočet vstupní sestavy:-2,92*2,65</t>
  </si>
  <si>
    <t>východní průčelí:20,25*0,2</t>
  </si>
  <si>
    <t>jižní štít:25,24*0,2</t>
  </si>
  <si>
    <t>západní průčelí:11,65*0,3</t>
  </si>
  <si>
    <t>severní štít:12,0*0,35</t>
  </si>
  <si>
    <t>východní pohled - otvory jsou osazeny v líci zdiva :</t>
  </si>
  <si>
    <t xml:space="preserve">                             2.NP, vstupní sestava:(1,7+2,62)*0,3</t>
  </si>
  <si>
    <t>severní pohled, 1.NP, okna:(3*(0,9+2*0,6))*0,1</t>
  </si>
  <si>
    <t>(4*(1,5+1,2))*0,1</t>
  </si>
  <si>
    <t xml:space="preserve">                          2.NP, okna:(6*(1,5+2*1,2))*0,1</t>
  </si>
  <si>
    <t>založení nad XPS (u skladby E):25,24+25,67+14,43+25,32</t>
  </si>
  <si>
    <t xml:space="preserve">                             (u skladby I):10,06</t>
  </si>
  <si>
    <t>východní pohled, sestava přes 2 podlaží:22,7</t>
  </si>
  <si>
    <t>severní pohled, 1.NP, okna:3*0,9</t>
  </si>
  <si>
    <t>4*1,5</t>
  </si>
  <si>
    <t xml:space="preserve">                          2.NP, okna:6*1,5</t>
  </si>
  <si>
    <t>západní pohled, sestava přes 2 podlaží :22,7</t>
  </si>
  <si>
    <t xml:space="preserve">                           2.NP, okenní pásy:4,4</t>
  </si>
  <si>
    <t>3,4</t>
  </si>
  <si>
    <t>spodní hrany odskoku zateplení:</t>
  </si>
  <si>
    <t xml:space="preserve">         západní průčelí:0,94+0,4+1,85+1,7</t>
  </si>
  <si>
    <t xml:space="preserve">         východní průčelí:1,7+1,27</t>
  </si>
  <si>
    <t>spodní hrana závětří u spojovacího krčku:3,52</t>
  </si>
  <si>
    <t>spodní hrana podhledu na východním a severním pohledu:10,03+2,975</t>
  </si>
  <si>
    <t>východní pohled, sestava přes 2 podlaží:2*5,4</t>
  </si>
  <si>
    <t>severní pohled, 1.NP, okna:3*2*0,6</t>
  </si>
  <si>
    <t>4*2*1,2</t>
  </si>
  <si>
    <t xml:space="preserve">                          2.NP, okna:6*2*1,2</t>
  </si>
  <si>
    <t>západní pohled, sestava přes 2 podlaží :2*5,4</t>
  </si>
  <si>
    <t xml:space="preserve">                           2.NP, okenní pásy:2*2,4</t>
  </si>
  <si>
    <t>jižní pohled - spojovací krček, vstupní sestava:2,96</t>
  </si>
  <si>
    <t>nároží:8,35+6,5+1,85+6,5+8,35</t>
  </si>
  <si>
    <t>nároží v závětří (spoj. krček):2,7*2</t>
  </si>
  <si>
    <t>nároží sloupů:2*4*6,3</t>
  </si>
  <si>
    <t>pavilon F hrany TI - ostění a nadpraží:</t>
  </si>
  <si>
    <t>východní pohled, sestava přes 2 podlaží:(22,7+2*5,4)*0,17</t>
  </si>
  <si>
    <t xml:space="preserve">                            1. NP okenní sestavy:(4,4+2*2,0)*0,17+(2,1+2*2,0)*0,17</t>
  </si>
  <si>
    <t xml:space="preserve">                                      vstupní sestava:(2,4+2*2,35)*0,17</t>
  </si>
  <si>
    <t xml:space="preserve">                             2.NP, vstupní sestava:(1,7+2*2,62)*0,17</t>
  </si>
  <si>
    <t>severní pohled, 1.NP, okna:3*(0,9+2*0,6)*0,17</t>
  </si>
  <si>
    <t>4*(1,5+2*1,2)*0,17</t>
  </si>
  <si>
    <t xml:space="preserve">                          2.NP, okna:6*(1,5+2*1,2)*0,17</t>
  </si>
  <si>
    <t>západní pohled, sestava přes 2 podlaží :(22,7+2*5,4)*0,17</t>
  </si>
  <si>
    <t xml:space="preserve">                           2.NP, okenní pásy:(4,4+2*2,4)*0,17</t>
  </si>
  <si>
    <t>(3,4+2*2,4)*0,17</t>
  </si>
  <si>
    <t>jižní pohled - spojovací krček, vstupní sestava:(2,96+2*2,7)*0,17</t>
  </si>
  <si>
    <t>odskok zateplení :</t>
  </si>
  <si>
    <t xml:space="preserve">         západní průčelí:(0,94+0,4+1,85+1,7)*0,17</t>
  </si>
  <si>
    <t xml:space="preserve">         východní průčelí:(1,7+1,27)*0,17</t>
  </si>
  <si>
    <t>hrany závětří u spojovacího krčku:(3,52+2*2,7)*0,17</t>
  </si>
  <si>
    <t>spodní hrana podhledu na východním a severním pohledu:(10,03+2,975)*0,17</t>
  </si>
  <si>
    <t>východní pohled, sestava přes 2 podlaží:22,7*0,17</t>
  </si>
  <si>
    <t xml:space="preserve">                            1. NP okenní sestavy:(4,4+2,1)*0,17</t>
  </si>
  <si>
    <t>severní pohled, 1.NP, okna:3*0,9*0,27</t>
  </si>
  <si>
    <t>4*1,5*0,27</t>
  </si>
  <si>
    <t xml:space="preserve">                          2.NP, okna:6*1,5*0,27</t>
  </si>
  <si>
    <t>západní pohled, sestava přes 2 podlaží :22,7*0,17</t>
  </si>
  <si>
    <t xml:space="preserve">                           2.NP, okenní pásy:4,4*0,17</t>
  </si>
  <si>
    <t>3,4*0,17</t>
  </si>
  <si>
    <t xml:space="preserve">Demontáž obložení podhledů hliníkových nad 1,5 m2 </t>
  </si>
  <si>
    <t>východní pohled, část podhled u schodiště:9,65*1,6</t>
  </si>
  <si>
    <t>mřížky do tělocvičen:4*0,4*0,4</t>
  </si>
  <si>
    <t>99012RRR</t>
  </si>
  <si>
    <t xml:space="preserve">Demontáž odpadkového koše </t>
  </si>
  <si>
    <t xml:space="preserve"> západní průčelí:(25,32+1,0)*(8,35-1,8)</t>
  </si>
  <si>
    <t xml:space="preserve">    úžlabí:1*2*1,0*(3,75-1,8)</t>
  </si>
  <si>
    <t>jižní štít:(1,0+25,5+1,0)*(8,35-1,0)</t>
  </si>
  <si>
    <t xml:space="preserve"> do úrovně 1.NP u spojovacího krčku:3,8*(3,75-1,8)</t>
  </si>
  <si>
    <t xml:space="preserve">    úžlabí:2*2*1,0*(3,75-1,8)</t>
  </si>
  <si>
    <t>východní průčelí:(1,0+35,7+1,0)*(8,35-1,8)</t>
  </si>
  <si>
    <t xml:space="preserve"> úžlabí:1*2*1,0*(6,26-1,8)</t>
  </si>
  <si>
    <t>severní štít:(1,0+16,9)*(8,3-1,8)</t>
  </si>
  <si>
    <t xml:space="preserve"> západní průčelí:10,06*(4,4-1,8)</t>
  </si>
  <si>
    <t xml:space="preserve">   úžlabí:1*2*1,0*(4,4-1,8)</t>
  </si>
  <si>
    <t>pavilon F:lešení</t>
  </si>
  <si>
    <t>Osazení kovových předmětů do zdiva větrací mřížky</t>
  </si>
  <si>
    <t>953981103R00</t>
  </si>
  <si>
    <t xml:space="preserve">Chemické kotvy do betonu, hl. 110 mm, M 12, ampule </t>
  </si>
  <si>
    <t>kotvení U profilů, podhled u schodiště:</t>
  </si>
  <si>
    <t>po 0,5m (19,65/0,5=cca 20ks):20*2</t>
  </si>
  <si>
    <t>284 75/Z</t>
  </si>
  <si>
    <t>DOD - větrací mříž ocelová 400x400mm se sítí proti hmyzu a protidešťovou žaluzií</t>
  </si>
  <si>
    <t>jižní pohled:(0,4+0,1)*25,24</t>
  </si>
  <si>
    <t>východní pohled:(0,2+0,1)*25,67</t>
  </si>
  <si>
    <t>severní pohled:(0,35+0,1)*14,43</t>
  </si>
  <si>
    <t>pohled západní:(0,3+0,1)*25,32</t>
  </si>
  <si>
    <t>východní pohled, podhled u schodiště:9,65*1,6</t>
  </si>
  <si>
    <t>762495000R00</t>
  </si>
  <si>
    <t xml:space="preserve">Spojovací a ochranné prostř. obložení stěn, stropů </t>
  </si>
  <si>
    <t>část podhledu nad venkovním schodištěm:9,65*1,6</t>
  </si>
  <si>
    <t>59590606</t>
  </si>
  <si>
    <t>Deska fasádní cementrotřísková tl. 20 mm pro venkovní použití</t>
  </si>
  <si>
    <t>východní pohled, podhled u schodiště:9,65*1,6*1,1</t>
  </si>
  <si>
    <t>764410240R00</t>
  </si>
  <si>
    <t>Oplechování parapetů Pz plech s PE nástřikem rš 250 mm</t>
  </si>
  <si>
    <t xml:space="preserve">                            1. NP okenní sestavy:(4,4+2,1)</t>
  </si>
  <si>
    <t>764410260R00</t>
  </si>
  <si>
    <t>Oplechování parapetů  Pz plech s PE nástřikem rš 400 mm</t>
  </si>
  <si>
    <t>317941121RT2</t>
  </si>
  <si>
    <t>Osazení ocelových válcovaných nosníků do č.12 včetně dodávky profilu L č.5</t>
  </si>
  <si>
    <t>východní pohled, podhled u schodiště:</t>
  </si>
  <si>
    <t>hmotnost profilu, L 50x50x5mm = 3,8kg/m = 0,0038t/m:20*1,575*0,0038</t>
  </si>
  <si>
    <t>317941121RU3</t>
  </si>
  <si>
    <t>Osazení ocelových válcovaných nosníků do č.12 Včetně dodávky profilu U č.12,vč. pozinkování</t>
  </si>
  <si>
    <t>hmotnost profilu, U 120mm = 14,2kg/m = 0,0142t/m:2*9,65*0,0142</t>
  </si>
  <si>
    <t>východní+severní pohled, v podhledu:2,65+10,2</t>
  </si>
  <si>
    <t>v závětří spojovacího krčku:2*0,87</t>
  </si>
  <si>
    <t>14,59*0,15*1,1</t>
  </si>
  <si>
    <t>nátěr podpůrné konstrukce schodiště:</t>
  </si>
  <si>
    <t>sloupek:0,1*4*2,45</t>
  </si>
  <si>
    <t>průvlaky:0,1*4*(1,8+2,025)</t>
  </si>
  <si>
    <t>nátěr 1 kpl zábradlí:(1,76+5,54)*1,1</t>
  </si>
  <si>
    <t>nátěr plechových dvířek, jižní průčelí:0,4*0,4</t>
  </si>
  <si>
    <t>783904811R00</t>
  </si>
  <si>
    <t xml:space="preserve">Odrezivění kovových konstrukcí </t>
  </si>
  <si>
    <t>nátěr 1 kpl zábradlí:(1,76+5,54)*1</t>
  </si>
  <si>
    <t>omítnutí VZT komor s mřížkami:2*2*0,7*(1,77+0,44+0,5+0,45)</t>
  </si>
  <si>
    <t>622471317R00</t>
  </si>
  <si>
    <t xml:space="preserve">Nátěr nebo nástřik stěn vnějších, složitost 1 - 2 </t>
  </si>
  <si>
    <t>čelo podesty + čela ramene schodiště:(1,76*0,25)+2*(5,48*0,226+((1,3*0,65)/2))</t>
  </si>
  <si>
    <t>podhled podesty a ramene schodiště:2,025*1,8+(4,024+0,65)*1,6</t>
  </si>
  <si>
    <t>631313611R00</t>
  </si>
  <si>
    <t xml:space="preserve">Mazanina betonová tl. 4 cm C 16/20 </t>
  </si>
  <si>
    <t>Výměra stř*0,04</t>
  </si>
  <si>
    <t>mřížky u VZT komor:2*4+2*2</t>
  </si>
  <si>
    <t>mřížky u VZT komor:2*2+2*4</t>
  </si>
  <si>
    <t xml:space="preserve">   vytažení na VZT komory:2*2*0,3*(1,77+0,44)+2*2*0,3*(0,45+0,5)</t>
  </si>
  <si>
    <t>stříška nad spojovacím krčkem (S5):3,8*10,2</t>
  </si>
  <si>
    <t xml:space="preserve"> atika horní:0,15*(3,8+2*10,2)+0,32*3,8</t>
  </si>
  <si>
    <t xml:space="preserve"> atika vnitřní:0,25*2*(3,8+10,2)</t>
  </si>
  <si>
    <t>celkem se bude odstraňovat 5 vrstev HI (2 pod plechovou krytinou, 3 na dílcích POLSID):</t>
  </si>
  <si>
    <t>1x vnitřní plocha střechy vč. vytažení:(34,6*24,7+2*0,15*(34,6+24,7))*1</t>
  </si>
  <si>
    <t>2x vnitřní plocha střechy vč. vytažení:(34,6*24,7+2*0,15*(34,6+24,7))*2</t>
  </si>
  <si>
    <t>2. HI vrstva po celé střeše skladby S4 vč. atiky:</t>
  </si>
  <si>
    <t>vnitřní plocha střech po odpočtu :Výměra stř</t>
  </si>
  <si>
    <t xml:space="preserve">   vytažení na VZT komory:2*0,3*2*(1,77+0,44)+2*0,3*2*(0,45+0,5)</t>
  </si>
  <si>
    <t>podélné strany:2*35,69*0,52</t>
  </si>
  <si>
    <t>příčné strany:2*25,54*0,645</t>
  </si>
  <si>
    <t>vniřní strana atiky vč. vytažení přes náběhové klíny a napojení na střechu:atikaVnitř</t>
  </si>
  <si>
    <t>S5, vnitřní plocha střechy:3,8*10,2</t>
  </si>
  <si>
    <t xml:space="preserve"> vytažení přes atiku svislá a vodorovná část:</t>
  </si>
  <si>
    <t xml:space="preserve"> ze 3 stran napojených na sousední fasády:(0,25+0,18)*(3,8+2*10,2)</t>
  </si>
  <si>
    <t xml:space="preserve"> z čelní strany:0,32*3,8</t>
  </si>
  <si>
    <t>natavení pásu na vyrovnanou vrstvu z betonového potěru:Výměra stř</t>
  </si>
  <si>
    <t xml:space="preserve">                                   vč. vytažení:2*0,15*(34,6+24,7)</t>
  </si>
  <si>
    <t>natavení oxidovaného pásu na skladbu S5:3,8*10,2*0,5</t>
  </si>
  <si>
    <t>S4:</t>
  </si>
  <si>
    <t>vniřní strana atiky vč. vytažení přes náběhové klíny a napojení na střechu:(0,6+0,15)*2*(34,6+24,7)</t>
  </si>
  <si>
    <t xml:space="preserve">   vytažení na VZT komory:2*0,3*2*(1,77+0,44)+2*0,3*2*(0,5+0,45)</t>
  </si>
  <si>
    <t>okolo vpustí:3*0,5*0,5</t>
  </si>
  <si>
    <t>S5:</t>
  </si>
  <si>
    <t xml:space="preserve"> ze 3 stran napojených na sousední fasády:(0,25+0,18+0,15)*(3,8+2*10,2)</t>
  </si>
  <si>
    <t>skladba S5:</t>
  </si>
  <si>
    <t>stříška nad spojovacím krčkem:3,8*10,2*0,5</t>
  </si>
  <si>
    <t>spotřeba 0,2kg/m2:1005,332*0,2*1,1</t>
  </si>
  <si>
    <t>stříška nad spojovacím krčkem:3,8*10,2*0,5*1,1</t>
  </si>
  <si>
    <t>1050,0182*1,2</t>
  </si>
  <si>
    <t>62852265</t>
  </si>
  <si>
    <t>Pás modifikovaný asfalt,vložka z Al folie kašír. skleněnými vlákny s jemným separ. posypem a folií</t>
  </si>
  <si>
    <t>Výměra stř*1,1</t>
  </si>
  <si>
    <t>vytažení:2*0,15*(34,6+24,7)*1,1</t>
  </si>
  <si>
    <t>S5 přetažení přes náběh. klíny, svislou a vodorovnou část atik:</t>
  </si>
  <si>
    <t>175,1782*1,1</t>
  </si>
  <si>
    <t>stávající tepelná izolace střechy:Výměra stř</t>
  </si>
  <si>
    <t>vnitřní plocha střechy S5:3,8*10,2</t>
  </si>
  <si>
    <t>atika horní:0,15*(3,8+2*10,2)+0,32*3,8</t>
  </si>
  <si>
    <t>EPS200S tl. 100mm S4, na HI:Výměra stř</t>
  </si>
  <si>
    <t>EPS200S tl. 100mm S5, na vyrovnanou vrstvu z EPS tl. 40mm:3,8*10,2*1,1</t>
  </si>
  <si>
    <t>vyrovnání na střeše spojovacího krčku (S5) EPS200S tl. 40mm:3,8*10,2</t>
  </si>
  <si>
    <t>vniřní strana atiky S1, EPS 100S tl.100mm:atikaVnitř</t>
  </si>
  <si>
    <t>vnitřní strana atiky S5:2*(3,8+10,2)*0,25</t>
  </si>
  <si>
    <t>vniřní strana atiky:2*(34,6+24,7)</t>
  </si>
  <si>
    <t>okolo VZT komor:2*2*(1,77+0,44)+2*2*(0,5+0,45)</t>
  </si>
  <si>
    <t>vnitřní strana atiky:2*(3,8+10,2)</t>
  </si>
  <si>
    <t>vniřní plocha střechy S4:Výměra stř*1,1</t>
  </si>
  <si>
    <t>vnitřní plocha střechy S5:3,8*10,2*1,1</t>
  </si>
  <si>
    <t>zateplení horní strany atiky:</t>
  </si>
  <si>
    <t>podélné strany:2*35,69*0,25</t>
  </si>
  <si>
    <t>příčné strany:2*25,54*0,375</t>
  </si>
  <si>
    <t>41,846*1,1</t>
  </si>
  <si>
    <t>159,24*1,1</t>
  </si>
  <si>
    <t>vyrovnání na steše spojovacího krčku (S5):3,8*10,2*1,1</t>
  </si>
  <si>
    <t>vniřní strana atiky S1:0,6*2*(34,6+24,7)*1,1</t>
  </si>
  <si>
    <t>vnitřní strana atiky S5:2*(3,8+10,2)*0,25*1,1</t>
  </si>
  <si>
    <t>S4, 1. vrstva TEPELNÉ IZ. na HI z modif. asf. s vložkou z Al folie a se separačním posypem:Výměra stř*1,1</t>
  </si>
  <si>
    <t>S5, na vyrovnanou vrstvu z EPS tl. 40mm:3,8*10,2*1,1</t>
  </si>
  <si>
    <t>vaznice ve stávající střeše 10ks (40/120mm) :10*34,6*1,2</t>
  </si>
  <si>
    <t>krokve ve stávající střeše osová vzd. 1000mm (120/40mm):35*24,7*1,2</t>
  </si>
  <si>
    <t xml:space="preserve"> počet ks :34,6/1,0</t>
  </si>
  <si>
    <t xml:space="preserve"> zaokrouhleno na celé ks:35</t>
  </si>
  <si>
    <t>dřevěné hranoly podporudjící vaznice, výška 0,4m, počet (35*10=350ks):0,4*350*1,2</t>
  </si>
  <si>
    <t>vnitřní plocha střechy:34,6*24,7</t>
  </si>
  <si>
    <t>pavilon F, horní strana atiky na XPS:</t>
  </si>
  <si>
    <t>74,9102*1,1</t>
  </si>
  <si>
    <t>okolo VZT komor pavilon F:2*(1,82*0,5)+2*(0,5*0,55)</t>
  </si>
  <si>
    <t>vnější plocha střechy + lemování vně atiky:35,69*25,54+0,15*2*(35,69+25,54)</t>
  </si>
  <si>
    <t xml:space="preserve">      - odpočet lemování v návaznosti na pavilon B:-0,15*8,32</t>
  </si>
  <si>
    <t>okolo VZT komor :2*2*(1,77+0,44)+2*2*(0,45+0,5)</t>
  </si>
  <si>
    <t>okolo VZT komor :2*(1,82*0,5)+2*(0,5*0,55)</t>
  </si>
  <si>
    <t>Oplechování zdí z Pz plechu s PE nástřikem rš 750 mm, atika podélné strany</t>
  </si>
  <si>
    <t>pavilon F, oplechování atiky vč. přesahu na horní hrany zateplení:</t>
  </si>
  <si>
    <t>S4:2*35,69</t>
  </si>
  <si>
    <t>S5, čelní strana atiky:3,8</t>
  </si>
  <si>
    <t>Oplechování zdí z Pz plechu s PE nástřikem rš 600 mm vč. napojení na objekt, atika S4</t>
  </si>
  <si>
    <t>napojení na pavilony B,E,F:10,2*2+3,8</t>
  </si>
  <si>
    <t>764430251RRR</t>
  </si>
  <si>
    <t>Oplechování zdí z Pz plechu s PE nástřikem rš 900 mm, atika příčné strany</t>
  </si>
  <si>
    <t>pavilon F:2*25,54</t>
  </si>
  <si>
    <t>7670021</t>
  </si>
  <si>
    <t>D+M ocel. zábradlí schodiště vč. žárového zinku vč. komaxitu, podrobnější popis dle PD</t>
  </si>
  <si>
    <t>7670035</t>
  </si>
  <si>
    <t xml:space="preserve">Demontáž stávajícího zábradlí schodiště </t>
  </si>
  <si>
    <t>cca 3,0m od dotčeného objektu:3,0*(17,48+3,0+3,0+35,82+3,0+3,0+25,24+3,0+3,0+25,32)</t>
  </si>
  <si>
    <t>spojení nosného zdiva a příčky:9*2</t>
  </si>
  <si>
    <t>2.NP, dozdívky meziokenních pilířků schodišťová chodba:(0,4+0,2)*2,4</t>
  </si>
  <si>
    <t xml:space="preserve">          :</t>
  </si>
  <si>
    <t>pavilon F stávající okapový chodník:0,5*(26,74+12,145+11,99)</t>
  </si>
  <si>
    <t>východní pohled:1,0*20,745</t>
  </si>
  <si>
    <t>pavilon F pod nový okapový chodník:0,5*(26,74+12,145+11,99)</t>
  </si>
  <si>
    <t>pavilon F nový okapový chodník:0,5*(26,74+12,145+11,99)</t>
  </si>
  <si>
    <t>pavilon F podél nového okapového chodníku:26,74+12,145+11,99</t>
  </si>
  <si>
    <t>východní pohled:20,745</t>
  </si>
  <si>
    <t>1 ks/ 1m + ztratné:71,62*1,1</t>
  </si>
  <si>
    <t>79</t>
  </si>
  <si>
    <t>46,1825*1,1</t>
  </si>
  <si>
    <t>2.NP, dozdívky meziokenních pilířků schodišťová chodba:0,25*3*2,4</t>
  </si>
  <si>
    <t>pavilon F po dozdívce:</t>
  </si>
  <si>
    <t>2.NP, schoďištová chodba, stěna s dozdívkami:(9,78+4*0,275)*5,82</t>
  </si>
  <si>
    <t xml:space="preserve">          - odpočet okenních sestav:-4,34*2,37-3,34*2,37</t>
  </si>
  <si>
    <t xml:space="preserve">          + ostění a nadpraží:0,375*(4,4+2*2,4+3,4+2*2,4)</t>
  </si>
  <si>
    <t>07</t>
  </si>
  <si>
    <t>Vnější ochrana před bleskem,úprava elektroinstalac</t>
  </si>
  <si>
    <t>07 Vnější ochrana před bleskem,úprava elektroinstalac</t>
  </si>
  <si>
    <t>Rozpočtové náklady - pavilony A, B, C, D, E, F</t>
  </si>
  <si>
    <t>M21</t>
  </si>
  <si>
    <t>Elektromontáže</t>
  </si>
  <si>
    <t>M21 Elektromontáže</t>
  </si>
  <si>
    <t>M21001</t>
  </si>
  <si>
    <t>Vnější systém ochrany před bleskem; úprava elektroinstace, viz samostatný položkový rozpočet</t>
  </si>
  <si>
    <t>1 Rozpočtové náklady - pavilony A, B, C, D, E, F</t>
  </si>
  <si>
    <t>08</t>
  </si>
  <si>
    <t>Výměna výplní otvorů</t>
  </si>
  <si>
    <t>08 Výměna výplní otvorů</t>
  </si>
  <si>
    <t>769</t>
  </si>
  <si>
    <t>Otvorové prvky z plastu</t>
  </si>
  <si>
    <t>769 Otvorové prvky z plastu</t>
  </si>
  <si>
    <t>769001</t>
  </si>
  <si>
    <t>D+M-Okenní sestava P1 5500x2400mm,vč.rozš. profilů vč. demontáže a zapravení PUR pěnou</t>
  </si>
  <si>
    <t>769002</t>
  </si>
  <si>
    <t>D+M-Okenní sestava P2 4065x2400mm,vč.rozš. profilů vč. demontáže a zapravení PUR pěnou</t>
  </si>
  <si>
    <t>769003</t>
  </si>
  <si>
    <t>D+M - Okno P3 1500x2400mm vč. demontáže a zapravení PUR pěnou</t>
  </si>
  <si>
    <t>769004</t>
  </si>
  <si>
    <t>D+M-Okenní sestava P4 2633x2400mm,vč.rozš. profilů vč. demontáže a zapravení PUR pěnou</t>
  </si>
  <si>
    <t>769005</t>
  </si>
  <si>
    <t>D+M-Okenní sestava P5 3000x3000mm,vč. demontáže bezp. sklo ve spodní části,vč. zapravení PUR pěnou</t>
  </si>
  <si>
    <t>769006</t>
  </si>
  <si>
    <t>D+M-Okenní sestava P6 3000x2400mm vč. demontáže a zapravení PUR pěnou</t>
  </si>
  <si>
    <t>769007</t>
  </si>
  <si>
    <t>D+M-Okenní sestava P7 5500x1800mm,bezpečnostn sklo vč. demontáže a zapravení PUR pěnou</t>
  </si>
  <si>
    <t>769008</t>
  </si>
  <si>
    <t>D+M-Okenní sestava P8 5500x2100mm,vč.rozš. profilů vč. demontáže a zapravení PUR pěnou</t>
  </si>
  <si>
    <t>769009</t>
  </si>
  <si>
    <t>D+M-Okenní sestava P9 5100x2100mm,vč.rozš. profilů vč. demontáže a zapravení PUR pěnou</t>
  </si>
  <si>
    <t>769010</t>
  </si>
  <si>
    <t>D+M-Okenní sestava P10 4950x2100,vč.rozš. profilů vč. demontáže a zapravení PUR pěnou</t>
  </si>
  <si>
    <t>769011</t>
  </si>
  <si>
    <t>D+M-Okenní sestava P11 5500x2400,ornamentální sklo vč. demontáže a zapravení PUR pěnou</t>
  </si>
  <si>
    <t>769012</t>
  </si>
  <si>
    <t>D+M-Okenní sestava P12 5500x1200mm,vč.rozš.profilů vč. demontáže a zapravení PUR pěnou</t>
  </si>
  <si>
    <t>769013</t>
  </si>
  <si>
    <t>D+M - Okno P13 1200x1200mm vč. demontáže a zapravení PUR pěnou</t>
  </si>
  <si>
    <t>769014</t>
  </si>
  <si>
    <t>D+M-Okenní sestava P14 5500x1800mm,vč.rozš.profilů vč. demontáže a zapravení PUR pěnou</t>
  </si>
  <si>
    <t>769015</t>
  </si>
  <si>
    <t>D+M - Okno P15 900x600mm,vč. demontáže vč. vnitř. plast. parapetu a zapravení PUR pěnou</t>
  </si>
  <si>
    <t>769016</t>
  </si>
  <si>
    <t>D+M - Okno P16 1500x1200mm,vč.vnitř.plast.parapetu vč. demontáže a zapravení PUR pěnou</t>
  </si>
  <si>
    <t>769017</t>
  </si>
  <si>
    <t>D+M - Okno P17 1200x1200mm,vč.vnitř.plast.parapetu vč. demontáže a zapravení PUR pěnou</t>
  </si>
  <si>
    <t>769018</t>
  </si>
  <si>
    <t>D+M-Okenní sestava P18 5500x1200mm,vč.rozš.profilů vč. demontáže a zapravení PUR pěnou</t>
  </si>
  <si>
    <t>769019</t>
  </si>
  <si>
    <t>D+M-Okenní sestava P19 2630x1200mm,vč.rozš.profilů vč. demontáže a zapravení PUR pěnou</t>
  </si>
  <si>
    <t>769020</t>
  </si>
  <si>
    <t>D+M - Okno P20 1150x500mm vč. demontáže a zapravení PUR pěnou</t>
  </si>
  <si>
    <t>769021</t>
  </si>
  <si>
    <t>D+M-Okenní sestava P21 4400x2400mm,vč.demontáže vč. vnitř. plast. parapetu a zapravení PUR pěnou</t>
  </si>
  <si>
    <t>769022</t>
  </si>
  <si>
    <t>D+M-Okenní sestava P22 3400x2400mm,vč.demontáže vč. vnitř. plast. parapetu a zapravení PUR pěnou</t>
  </si>
  <si>
    <t>769023</t>
  </si>
  <si>
    <t>D+M-Okenní sestava P23 4500x2000mm,bezpečnost sklo vč.vnitř.plast.parapetu,dmtž a zapravení PUR pěnou</t>
  </si>
  <si>
    <t>769024</t>
  </si>
  <si>
    <t>D+M-Sestava P24 2100x2000mm,spod.část bezpeč.sklo vnitř.plast. parapet,vč.dmtž a zapravení PUR pěnou</t>
  </si>
  <si>
    <t>769025</t>
  </si>
  <si>
    <t>D+M-Okenní sestava P25 5500x2100mm,vč.demontáže vč. vnitř. plast. parapetu a zapravení PUR pěnou</t>
  </si>
  <si>
    <t>769026</t>
  </si>
  <si>
    <t>D+M-Okenní sestava P26 5500x1200mm,vč.rozš.profilů vč. demontáže a zapravení PUR pěnou</t>
  </si>
  <si>
    <t>769027</t>
  </si>
  <si>
    <t xml:space="preserve">D+M paropropustná páska k plastovým výplním </t>
  </si>
  <si>
    <t>769028</t>
  </si>
  <si>
    <t xml:space="preserve">D+M parotěsná páska k plastovým výplním </t>
  </si>
  <si>
    <t>770</t>
  </si>
  <si>
    <t>Otvorové prvky z hliníku</t>
  </si>
  <si>
    <t>770 Otvorové prvky z hliníku</t>
  </si>
  <si>
    <t>770001</t>
  </si>
  <si>
    <t>D+M-Stěna Z1 22700x5400mm,vč.pákových ovladačů demontáže a zapravení PUR pěnou</t>
  </si>
  <si>
    <t>770011</t>
  </si>
  <si>
    <t>D+M-Dveřní sestava Z11 3000x3250mm, vč. dmtž zapravení PUR pěnou a panikového kování na obou kř</t>
  </si>
  <si>
    <t>770012</t>
  </si>
  <si>
    <t>D+M-Dveřní sestava Z12 3300x2700mm, vč. dmtž zapravení PUR pěnou a panikového kování na obou kř</t>
  </si>
  <si>
    <t>770013</t>
  </si>
  <si>
    <t>D+M-Dveřní sestava Z13 2000x2700mm, vč. dmtž zapravení PUR pěnou a panikového kování na obou kř</t>
  </si>
  <si>
    <t>770014</t>
  </si>
  <si>
    <t>D+M-Dveřní sestava Z14 1800x2700mm, vč. dmtž zapravení PUR pěnou a panikového kování na obou kř</t>
  </si>
  <si>
    <t>770015</t>
  </si>
  <si>
    <t>D+M-Dveřní sestava Z15 1800x2700mm, vč. dmtž zapravení PUR pěnou a panikového kování na obou kř</t>
  </si>
  <si>
    <t>770016</t>
  </si>
  <si>
    <t>D+M-Dveřní sestava Z16 2400x2350mm, vč. dmtž zapravení PUR pěnou a panikového kování na obou kř</t>
  </si>
  <si>
    <t>770017</t>
  </si>
  <si>
    <t>D+M-Dveřní sestava Z17 1800x2620mm, vč. dmtž zapravení PUR pěnou a panikového kování na obou kř</t>
  </si>
  <si>
    <t>770018</t>
  </si>
  <si>
    <t>D+M-Dveře jednokřídlové Z18 800x1970mm vč. demontáže a zapravení PUR pěnou</t>
  </si>
  <si>
    <t>770019</t>
  </si>
  <si>
    <t>D+M-Dveřní sestava Z19 3300x2700mm, vč. dmtž zapravení PUR pěnou a panikového kování na obou kř</t>
  </si>
  <si>
    <t>770020</t>
  </si>
  <si>
    <t xml:space="preserve">D+M paropropustná páska k hliníkovým výplním </t>
  </si>
  <si>
    <t>770021</t>
  </si>
  <si>
    <t xml:space="preserve">D+M parotěsná páska k hliníkovým výplním </t>
  </si>
  <si>
    <t xml:space="preserve">
POZNÁMKA: Z důvodu velkého rozměru hliníkových sestav Z1 bude pro jejich montáž nutné lešení. Je uvažováno, že bude použito lešení, které je započítáno v rámci provedení kontaktního zateplovacího systému v rozpočtu "Vnější zateplení obvodového pláště". Pokud by se zateplení realizovalo v jiném časové období než výměna těchto sestav, je nutné dopočítat potřebné lešení zvlášť.</t>
  </si>
  <si>
    <t>Slepý rozpočet stavby</t>
  </si>
  <si>
    <t>Oderská 4</t>
  </si>
  <si>
    <t>Brno</t>
  </si>
  <si>
    <t>62500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</si>
</sst>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%"/>
    <numFmt numFmtId="165" formatCode="0.0"/>
    <numFmt numFmtId="166" formatCode="dd/mm/yy"/>
    <numFmt numFmtId="167" formatCode="#,##0\ &quot;Kč&quot;"/>
    <numFmt numFmtId="168" formatCode="0.00000"/>
  </numFmts>
  <fonts count="22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b/>
      <u/>
      <sz val="12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9"/>
      <name val="Arial"/>
      <family val="2"/>
      <charset val="238"/>
    </font>
    <font>
      <sz val="8"/>
      <color indexed="17"/>
      <name val="Arial"/>
      <family val="2"/>
      <charset val="238"/>
    </font>
    <font>
      <sz val="8"/>
      <color indexed="9"/>
      <name val="Arial"/>
      <family val="2"/>
      <charset val="238"/>
    </font>
    <font>
      <sz val="8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sz val="8"/>
      <color indexed="53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40"/>
      </patternFill>
    </fill>
  </fills>
  <borders count="6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33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49" fontId="1" fillId="0" borderId="0" xfId="0" applyNumberFormat="1" applyFont="1"/>
    <xf numFmtId="0" fontId="5" fillId="0" borderId="0" xfId="0" applyFont="1" applyAlignment="1">
      <alignment horizontal="righ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2" borderId="1" xfId="0" applyFont="1" applyFill="1" applyBorder="1" applyAlignment="1">
      <alignment horizontal="right" wrapText="1"/>
    </xf>
    <xf numFmtId="0" fontId="1" fillId="2" borderId="2" xfId="0" applyFont="1" applyFill="1" applyBorder="1" applyAlignment="1"/>
    <xf numFmtId="0" fontId="4" fillId="2" borderId="2" xfId="0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right" vertical="center"/>
    </xf>
    <xf numFmtId="0" fontId="4" fillId="3" borderId="0" xfId="0" applyFont="1" applyFill="1" applyBorder="1" applyAlignment="1">
      <alignment horizontal="right" wrapText="1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" fontId="1" fillId="0" borderId="0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4" fontId="1" fillId="0" borderId="6" xfId="0" applyNumberFormat="1" applyFont="1" applyBorder="1" applyAlignment="1">
      <alignment horizontal="right" vertical="center"/>
    </xf>
    <xf numFmtId="4" fontId="1" fillId="0" borderId="7" xfId="0" applyNumberFormat="1" applyFont="1" applyBorder="1" applyAlignment="1">
      <alignment horizontal="right" vertical="center"/>
    </xf>
    <xf numFmtId="4" fontId="1" fillId="0" borderId="7" xfId="0" applyNumberFormat="1" applyFont="1" applyBorder="1" applyAlignment="1">
      <alignment horizontal="right" vertical="center"/>
    </xf>
    <xf numFmtId="4" fontId="1" fillId="0" borderId="8" xfId="0" applyNumberFormat="1" applyFont="1" applyBorder="1" applyAlignment="1">
      <alignment horizontal="right" vertical="center"/>
    </xf>
    <xf numFmtId="4" fontId="1" fillId="3" borderId="0" xfId="0" applyNumberFormat="1" applyFont="1" applyFill="1" applyBorder="1" applyAlignment="1">
      <alignment vertical="center"/>
    </xf>
    <xf numFmtId="4" fontId="1" fillId="0" borderId="4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horizontal="right" vertical="center"/>
    </xf>
    <xf numFmtId="4" fontId="1" fillId="0" borderId="5" xfId="0" applyNumberFormat="1" applyFont="1" applyBorder="1" applyAlignment="1">
      <alignment horizontal="right" vertical="center"/>
    </xf>
    <xf numFmtId="4" fontId="1" fillId="0" borderId="9" xfId="0" applyNumberFormat="1" applyFont="1" applyBorder="1" applyAlignment="1">
      <alignment horizontal="right" vertical="center"/>
    </xf>
    <xf numFmtId="4" fontId="1" fillId="0" borderId="10" xfId="0" applyNumberFormat="1" applyFont="1" applyBorder="1" applyAlignment="1">
      <alignment horizontal="right" vertical="center"/>
    </xf>
    <xf numFmtId="4" fontId="1" fillId="0" borderId="10" xfId="0" applyNumberFormat="1" applyFont="1" applyBorder="1" applyAlignment="1">
      <alignment horizontal="right" vertical="center"/>
    </xf>
    <xf numFmtId="4" fontId="1" fillId="0" borderId="11" xfId="0" applyNumberFormat="1" applyFont="1" applyBorder="1" applyAlignment="1">
      <alignment horizontal="right" vertical="center"/>
    </xf>
    <xf numFmtId="0" fontId="6" fillId="4" borderId="1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4" fontId="6" fillId="4" borderId="12" xfId="0" applyNumberFormat="1" applyFont="1" applyFill="1" applyBorder="1" applyAlignment="1">
      <alignment horizontal="right" vertical="center"/>
    </xf>
    <xf numFmtId="4" fontId="6" fillId="4" borderId="13" xfId="0" applyNumberFormat="1" applyFont="1" applyFill="1" applyBorder="1" applyAlignment="1">
      <alignment horizontal="right" vertical="center"/>
    </xf>
    <xf numFmtId="3" fontId="6" fillId="5" borderId="13" xfId="0" applyNumberFormat="1" applyFont="1" applyFill="1" applyBorder="1" applyAlignment="1">
      <alignment horizontal="right" vertical="center"/>
    </xf>
    <xf numFmtId="3" fontId="6" fillId="5" borderId="14" xfId="0" applyNumberFormat="1" applyFont="1" applyFill="1" applyBorder="1" applyAlignment="1">
      <alignment horizontal="right" vertical="center"/>
    </xf>
    <xf numFmtId="4" fontId="7" fillId="3" borderId="0" xfId="0" applyNumberFormat="1" applyFont="1" applyFill="1" applyBorder="1" applyAlignment="1">
      <alignment vertical="center"/>
    </xf>
    <xf numFmtId="0" fontId="2" fillId="0" borderId="0" xfId="0" applyFont="1" applyAlignment="1">
      <alignment horizontal="center"/>
    </xf>
    <xf numFmtId="4" fontId="1" fillId="0" borderId="0" xfId="0" applyNumberFormat="1" applyFont="1"/>
    <xf numFmtId="0" fontId="4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7" xfId="0" applyFont="1" applyBorder="1"/>
    <xf numFmtId="164" fontId="3" fillId="0" borderId="8" xfId="0" applyNumberFormat="1" applyFont="1" applyBorder="1"/>
    <xf numFmtId="3" fontId="4" fillId="0" borderId="16" xfId="0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3" fillId="0" borderId="16" xfId="0" applyNumberFormat="1" applyFont="1" applyBorder="1" applyAlignment="1">
      <alignment horizontal="right"/>
    </xf>
    <xf numFmtId="165" fontId="1" fillId="0" borderId="17" xfId="0" applyNumberFormat="1" applyFont="1" applyBorder="1"/>
    <xf numFmtId="49" fontId="3" fillId="0" borderId="4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164" fontId="3" fillId="0" borderId="5" xfId="0" applyNumberFormat="1" applyFont="1" applyBorder="1"/>
    <xf numFmtId="3" fontId="4" fillId="0" borderId="17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3" fontId="3" fillId="0" borderId="17" xfId="0" applyNumberFormat="1" applyFont="1" applyBorder="1" applyAlignment="1">
      <alignment horizontal="right"/>
    </xf>
    <xf numFmtId="0" fontId="4" fillId="4" borderId="1" xfId="0" applyFont="1" applyFill="1" applyBorder="1" applyAlignment="1">
      <alignment vertical="center"/>
    </xf>
    <xf numFmtId="49" fontId="4" fillId="4" borderId="2" xfId="0" applyNumberFormat="1" applyFont="1" applyFill="1" applyBorder="1" applyAlignment="1">
      <alignment horizontal="left" vertical="center"/>
    </xf>
    <xf numFmtId="0" fontId="4" fillId="4" borderId="2" xfId="0" applyFont="1" applyFill="1" applyBorder="1" applyAlignment="1">
      <alignment vertical="center"/>
    </xf>
    <xf numFmtId="164" fontId="3" fillId="4" borderId="3" xfId="0" applyNumberFormat="1" applyFont="1" applyFill="1" applyBorder="1"/>
    <xf numFmtId="3" fontId="4" fillId="4" borderId="15" xfId="0" applyNumberFormat="1" applyFont="1" applyFill="1" applyBorder="1" applyAlignment="1">
      <alignment horizontal="right" vertical="center"/>
    </xf>
    <xf numFmtId="165" fontId="4" fillId="4" borderId="15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top" wrapText="1"/>
    </xf>
    <xf numFmtId="0" fontId="4" fillId="2" borderId="15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49" fontId="3" fillId="0" borderId="16" xfId="0" applyNumberFormat="1" applyFont="1" applyBorder="1" applyAlignment="1">
      <alignment horizontal="left"/>
    </xf>
    <xf numFmtId="0" fontId="3" fillId="0" borderId="6" xfId="0" applyFont="1" applyBorder="1" applyAlignment="1">
      <alignment horizontal="left"/>
    </xf>
    <xf numFmtId="49" fontId="3" fillId="0" borderId="17" xfId="0" applyNumberFormat="1" applyFont="1" applyBorder="1" applyAlignment="1">
      <alignment horizontal="left"/>
    </xf>
    <xf numFmtId="0" fontId="3" fillId="0" borderId="4" xfId="0" applyFont="1" applyBorder="1" applyAlignment="1">
      <alignment horizontal="left"/>
    </xf>
    <xf numFmtId="3" fontId="4" fillId="4" borderId="3" xfId="0" applyNumberFormat="1" applyFont="1" applyFill="1" applyBorder="1" applyAlignment="1">
      <alignment horizontal="right" vertical="center"/>
    </xf>
    <xf numFmtId="4" fontId="7" fillId="2" borderId="15" xfId="0" applyNumberFormat="1" applyFont="1" applyFill="1" applyBorder="1" applyAlignment="1">
      <alignment horizontal="center" vertical="center"/>
    </xf>
    <xf numFmtId="165" fontId="3" fillId="0" borderId="16" xfId="0" applyNumberFormat="1" applyFont="1" applyBorder="1"/>
    <xf numFmtId="165" fontId="3" fillId="0" borderId="17" xfId="0" applyNumberFormat="1" applyFont="1" applyBorder="1"/>
    <xf numFmtId="165" fontId="3" fillId="4" borderId="15" xfId="0" applyNumberFormat="1" applyFont="1" applyFill="1" applyBorder="1"/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164" fontId="3" fillId="0" borderId="7" xfId="0" applyNumberFormat="1" applyFont="1" applyBorder="1"/>
    <xf numFmtId="3" fontId="4" fillId="0" borderId="7" xfId="0" applyNumberFormat="1" applyFont="1" applyBorder="1" applyAlignment="1">
      <alignment horizontal="right"/>
    </xf>
    <xf numFmtId="164" fontId="3" fillId="0" borderId="0" xfId="0" applyNumberFormat="1" applyFont="1" applyBorder="1"/>
    <xf numFmtId="3" fontId="4" fillId="0" borderId="0" xfId="0" applyNumberFormat="1" applyFont="1" applyBorder="1" applyAlignment="1">
      <alignment horizontal="right"/>
    </xf>
    <xf numFmtId="164" fontId="3" fillId="4" borderId="2" xfId="0" applyNumberFormat="1" applyFont="1" applyFill="1" applyBorder="1"/>
    <xf numFmtId="3" fontId="4" fillId="4" borderId="2" xfId="0" applyNumberFormat="1" applyFont="1" applyFill="1" applyBorder="1" applyAlignment="1">
      <alignment horizontal="right" vertical="center"/>
    </xf>
    <xf numFmtId="0" fontId="2" fillId="0" borderId="10" xfId="0" applyFont="1" applyBorder="1" applyAlignment="1">
      <alignment horizontal="centerContinuous" vertical="top"/>
    </xf>
    <xf numFmtId="0" fontId="1" fillId="0" borderId="10" xfId="0" applyFont="1" applyBorder="1" applyAlignment="1">
      <alignment horizontal="centerContinuous"/>
    </xf>
    <xf numFmtId="0" fontId="7" fillId="2" borderId="22" xfId="0" applyFont="1" applyFill="1" applyBorder="1" applyAlignment="1">
      <alignment horizontal="left"/>
    </xf>
    <xf numFmtId="0" fontId="3" fillId="2" borderId="23" xfId="0" applyFont="1" applyFill="1" applyBorder="1" applyAlignment="1">
      <alignment horizontal="centerContinuous"/>
    </xf>
    <xf numFmtId="49" fontId="4" fillId="2" borderId="24" xfId="0" applyNumberFormat="1" applyFont="1" applyFill="1" applyBorder="1" applyAlignment="1">
      <alignment horizontal="left"/>
    </xf>
    <xf numFmtId="49" fontId="3" fillId="2" borderId="23" xfId="0" applyNumberFormat="1" applyFont="1" applyFill="1" applyBorder="1" applyAlignment="1">
      <alignment horizontal="centerContinuous"/>
    </xf>
    <xf numFmtId="0" fontId="3" fillId="0" borderId="19" xfId="0" applyFont="1" applyBorder="1"/>
    <xf numFmtId="49" fontId="3" fillId="0" borderId="25" xfId="0" applyNumberFormat="1" applyFont="1" applyBorder="1" applyAlignment="1">
      <alignment horizontal="left"/>
    </xf>
    <xf numFmtId="0" fontId="1" fillId="0" borderId="26" xfId="0" applyFont="1" applyBorder="1"/>
    <xf numFmtId="0" fontId="3" fillId="0" borderId="3" xfId="0" applyFont="1" applyBorder="1"/>
    <xf numFmtId="49" fontId="3" fillId="0" borderId="2" xfId="0" applyNumberFormat="1" applyFont="1" applyBorder="1"/>
    <xf numFmtId="49" fontId="3" fillId="0" borderId="3" xfId="0" applyNumberFormat="1" applyFont="1" applyBorder="1"/>
    <xf numFmtId="0" fontId="3" fillId="0" borderId="15" xfId="0" applyFont="1" applyBorder="1"/>
    <xf numFmtId="0" fontId="3" fillId="0" borderId="27" xfId="0" applyFont="1" applyBorder="1" applyAlignment="1">
      <alignment horizontal="left"/>
    </xf>
    <xf numFmtId="0" fontId="7" fillId="0" borderId="26" xfId="0" applyFont="1" applyBorder="1"/>
    <xf numFmtId="49" fontId="3" fillId="0" borderId="27" xfId="0" applyNumberFormat="1" applyFont="1" applyBorder="1" applyAlignment="1">
      <alignment horizontal="left"/>
    </xf>
    <xf numFmtId="49" fontId="7" fillId="2" borderId="26" xfId="0" applyNumberFormat="1" applyFont="1" applyFill="1" applyBorder="1"/>
    <xf numFmtId="49" fontId="1" fillId="2" borderId="3" xfId="0" applyNumberFormat="1" applyFont="1" applyFill="1" applyBorder="1"/>
    <xf numFmtId="49" fontId="7" fillId="2" borderId="2" xfId="0" applyNumberFormat="1" applyFont="1" applyFill="1" applyBorder="1"/>
    <xf numFmtId="49" fontId="1" fillId="2" borderId="2" xfId="0" applyNumberFormat="1" applyFont="1" applyFill="1" applyBorder="1"/>
    <xf numFmtId="0" fontId="3" fillId="0" borderId="15" xfId="0" applyFont="1" applyFill="1" applyBorder="1"/>
    <xf numFmtId="3" fontId="3" fillId="0" borderId="27" xfId="0" applyNumberFormat="1" applyFont="1" applyBorder="1" applyAlignment="1">
      <alignment horizontal="left"/>
    </xf>
    <xf numFmtId="0" fontId="1" fillId="0" borderId="0" xfId="0" applyFont="1" applyFill="1"/>
    <xf numFmtId="49" fontId="7" fillId="2" borderId="28" xfId="0" applyNumberFormat="1" applyFont="1" applyFill="1" applyBorder="1"/>
    <xf numFmtId="49" fontId="1" fillId="2" borderId="5" xfId="0" applyNumberFormat="1" applyFont="1" applyFill="1" applyBorder="1"/>
    <xf numFmtId="49" fontId="7" fillId="2" borderId="0" xfId="0" applyNumberFormat="1" applyFont="1" applyFill="1" applyBorder="1"/>
    <xf numFmtId="49" fontId="1" fillId="2" borderId="0" xfId="0" applyNumberFormat="1" applyFont="1" applyFill="1" applyBorder="1"/>
    <xf numFmtId="49" fontId="3" fillId="0" borderId="15" xfId="0" applyNumberFormat="1" applyFont="1" applyBorder="1" applyAlignment="1">
      <alignment horizontal="left"/>
    </xf>
    <xf numFmtId="0" fontId="3" fillId="0" borderId="29" xfId="0" applyFont="1" applyBorder="1"/>
    <xf numFmtId="0" fontId="3" fillId="0" borderId="1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5" xfId="0" applyNumberFormat="1" applyFont="1" applyBorder="1"/>
    <xf numFmtId="0" fontId="3" fillId="0" borderId="30" xfId="0" applyNumberFormat="1" applyFont="1" applyBorder="1" applyAlignment="1">
      <alignment horizontal="left"/>
    </xf>
    <xf numFmtId="0" fontId="1" fillId="0" borderId="0" xfId="0" applyNumberFormat="1" applyFont="1" applyBorder="1"/>
    <xf numFmtId="0" fontId="1" fillId="0" borderId="0" xfId="0" applyNumberFormat="1" applyFont="1"/>
    <xf numFmtId="0" fontId="3" fillId="0" borderId="30" xfId="0" applyFont="1" applyBorder="1" applyAlignment="1">
      <alignment horizontal="left"/>
    </xf>
    <xf numFmtId="0" fontId="1" fillId="0" borderId="0" xfId="0" applyFont="1" applyBorder="1"/>
    <xf numFmtId="0" fontId="3" fillId="0" borderId="15" xfId="0" applyFont="1" applyFill="1" applyBorder="1" applyAlignment="1"/>
    <xf numFmtId="0" fontId="3" fillId="0" borderId="30" xfId="0" applyFont="1" applyFill="1" applyBorder="1" applyAlignment="1"/>
    <xf numFmtId="0" fontId="1" fillId="0" borderId="0" xfId="0" applyFont="1" applyFill="1" applyBorder="1" applyAlignment="1"/>
    <xf numFmtId="0" fontId="3" fillId="0" borderId="15" xfId="0" applyFont="1" applyBorder="1" applyAlignment="1"/>
    <xf numFmtId="0" fontId="3" fillId="0" borderId="30" xfId="0" applyFont="1" applyBorder="1" applyAlignment="1"/>
    <xf numFmtId="3" fontId="1" fillId="0" borderId="0" xfId="0" applyNumberFormat="1" applyFont="1"/>
    <xf numFmtId="0" fontId="3" fillId="0" borderId="26" xfId="0" applyFont="1" applyBorder="1"/>
    <xf numFmtId="0" fontId="3" fillId="0" borderId="15" xfId="0" applyFont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2" fillId="0" borderId="32" xfId="0" applyFont="1" applyBorder="1" applyAlignment="1">
      <alignment horizontal="centerContinuous" vertical="center"/>
    </xf>
    <xf numFmtId="0" fontId="6" fillId="0" borderId="33" xfId="0" applyFont="1" applyBorder="1" applyAlignment="1">
      <alignment horizontal="centerContinuous" vertical="center"/>
    </xf>
    <xf numFmtId="0" fontId="1" fillId="0" borderId="33" xfId="0" applyFont="1" applyBorder="1" applyAlignment="1">
      <alignment horizontal="centerContinuous" vertical="center"/>
    </xf>
    <xf numFmtId="0" fontId="1" fillId="0" borderId="34" xfId="0" applyFont="1" applyBorder="1" applyAlignment="1">
      <alignment horizontal="centerContinuous" vertical="center"/>
    </xf>
    <xf numFmtId="0" fontId="7" fillId="2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35" xfId="0" applyFont="1" applyFill="1" applyBorder="1" applyAlignment="1">
      <alignment horizontal="centerContinuous"/>
    </xf>
    <xf numFmtId="0" fontId="7" fillId="2" borderId="13" xfId="0" applyFont="1" applyFill="1" applyBorder="1" applyAlignment="1">
      <alignment horizontal="centerContinuous"/>
    </xf>
    <xf numFmtId="0" fontId="1" fillId="2" borderId="13" xfId="0" applyFont="1" applyFill="1" applyBorder="1" applyAlignment="1">
      <alignment horizontal="centerContinuous"/>
    </xf>
    <xf numFmtId="0" fontId="1" fillId="0" borderId="36" xfId="0" applyFont="1" applyBorder="1"/>
    <xf numFmtId="0" fontId="1" fillId="0" borderId="21" xfId="0" applyFont="1" applyBorder="1"/>
    <xf numFmtId="3" fontId="1" fillId="0" borderId="25" xfId="0" applyNumberFormat="1" applyFont="1" applyBorder="1"/>
    <xf numFmtId="0" fontId="1" fillId="0" borderId="22" xfId="0" applyFont="1" applyBorder="1"/>
    <xf numFmtId="3" fontId="1" fillId="0" borderId="24" xfId="0" applyNumberFormat="1" applyFont="1" applyBorder="1"/>
    <xf numFmtId="0" fontId="1" fillId="0" borderId="23" xfId="0" applyFont="1" applyBorder="1"/>
    <xf numFmtId="3" fontId="1" fillId="0" borderId="2" xfId="0" applyNumberFormat="1" applyFont="1" applyBorder="1"/>
    <xf numFmtId="0" fontId="1" fillId="0" borderId="3" xfId="0" applyFont="1" applyBorder="1"/>
    <xf numFmtId="0" fontId="1" fillId="0" borderId="37" xfId="0" applyFont="1" applyBorder="1"/>
    <xf numFmtId="0" fontId="1" fillId="0" borderId="21" xfId="0" applyFont="1" applyBorder="1" applyAlignment="1">
      <alignment shrinkToFit="1"/>
    </xf>
    <xf numFmtId="0" fontId="1" fillId="0" borderId="38" xfId="0" applyFont="1" applyBorder="1"/>
    <xf numFmtId="0" fontId="1" fillId="0" borderId="28" xfId="0" applyFont="1" applyBorder="1"/>
    <xf numFmtId="0" fontId="1" fillId="0" borderId="39" xfId="0" applyFont="1" applyBorder="1" applyAlignment="1">
      <alignment horizontal="center" shrinkToFit="1"/>
    </xf>
    <xf numFmtId="0" fontId="1" fillId="0" borderId="40" xfId="0" applyFont="1" applyBorder="1" applyAlignment="1">
      <alignment horizontal="center" shrinkToFit="1"/>
    </xf>
    <xf numFmtId="3" fontId="1" fillId="0" borderId="41" xfId="0" applyNumberFormat="1" applyFont="1" applyBorder="1"/>
    <xf numFmtId="0" fontId="1" fillId="0" borderId="39" xfId="0" applyFont="1" applyBorder="1"/>
    <xf numFmtId="3" fontId="1" fillId="0" borderId="42" xfId="0" applyNumberFormat="1" applyFont="1" applyBorder="1"/>
    <xf numFmtId="0" fontId="1" fillId="0" borderId="40" xfId="0" applyFont="1" applyBorder="1"/>
    <xf numFmtId="0" fontId="7" fillId="2" borderId="22" xfId="0" applyFont="1" applyFill="1" applyBorder="1"/>
    <xf numFmtId="0" fontId="7" fillId="2" borderId="24" xfId="0" applyFont="1" applyFill="1" applyBorder="1"/>
    <xf numFmtId="0" fontId="7" fillId="2" borderId="23" xfId="0" applyFont="1" applyFill="1" applyBorder="1"/>
    <xf numFmtId="0" fontId="7" fillId="2" borderId="43" xfId="0" applyFont="1" applyFill="1" applyBorder="1"/>
    <xf numFmtId="0" fontId="7" fillId="2" borderId="44" xfId="0" applyFont="1" applyFill="1" applyBorder="1"/>
    <xf numFmtId="0" fontId="1" fillId="0" borderId="5" xfId="0" applyFont="1" applyBorder="1"/>
    <xf numFmtId="0" fontId="1" fillId="0" borderId="4" xfId="0" applyFont="1" applyBorder="1"/>
    <xf numFmtId="0" fontId="1" fillId="0" borderId="45" xfId="0" applyFont="1" applyBorder="1"/>
    <xf numFmtId="0" fontId="1" fillId="0" borderId="0" xfId="0" applyFont="1" applyBorder="1" applyAlignment="1">
      <alignment horizontal="right"/>
    </xf>
    <xf numFmtId="166" fontId="1" fillId="0" borderId="0" xfId="0" applyNumberFormat="1" applyFont="1" applyBorder="1"/>
    <xf numFmtId="0" fontId="1" fillId="0" borderId="0" xfId="0" applyFont="1" applyFill="1" applyBorder="1"/>
    <xf numFmtId="0" fontId="1" fillId="0" borderId="18" xfId="0" applyFont="1" applyBorder="1"/>
    <xf numFmtId="0" fontId="1" fillId="0" borderId="20" xfId="0" applyFont="1" applyBorder="1"/>
    <xf numFmtId="0" fontId="1" fillId="0" borderId="46" xfId="0" applyFont="1" applyBorder="1"/>
    <xf numFmtId="0" fontId="1" fillId="0" borderId="7" xfId="0" applyFont="1" applyBorder="1"/>
    <xf numFmtId="165" fontId="1" fillId="0" borderId="8" xfId="0" applyNumberFormat="1" applyFont="1" applyBorder="1" applyAlignment="1">
      <alignment horizontal="right"/>
    </xf>
    <xf numFmtId="0" fontId="1" fillId="0" borderId="8" xfId="0" applyFont="1" applyBorder="1"/>
    <xf numFmtId="167" fontId="1" fillId="0" borderId="1" xfId="0" applyNumberFormat="1" applyFont="1" applyBorder="1" applyAlignment="1">
      <alignment horizontal="right" indent="2"/>
    </xf>
    <xf numFmtId="167" fontId="1" fillId="0" borderId="30" xfId="0" applyNumberFormat="1" applyFont="1" applyBorder="1" applyAlignment="1">
      <alignment horizontal="right" indent="2"/>
    </xf>
    <xf numFmtId="0" fontId="1" fillId="0" borderId="2" xfId="0" applyFont="1" applyBorder="1"/>
    <xf numFmtId="165" fontId="1" fillId="0" borderId="3" xfId="0" applyNumberFormat="1" applyFont="1" applyBorder="1" applyAlignment="1">
      <alignment horizontal="right"/>
    </xf>
    <xf numFmtId="0" fontId="6" fillId="2" borderId="39" xfId="0" applyFont="1" applyFill="1" applyBorder="1"/>
    <xf numFmtId="0" fontId="6" fillId="2" borderId="42" xfId="0" applyFont="1" applyFill="1" applyBorder="1"/>
    <xf numFmtId="0" fontId="6" fillId="2" borderId="40" xfId="0" applyFont="1" applyFill="1" applyBorder="1"/>
    <xf numFmtId="167" fontId="6" fillId="2" borderId="47" xfId="0" applyNumberFormat="1" applyFont="1" applyFill="1" applyBorder="1" applyAlignment="1">
      <alignment horizontal="right" indent="2"/>
    </xf>
    <xf numFmtId="167" fontId="6" fillId="2" borderId="48" xfId="0" applyNumberFormat="1" applyFont="1" applyFill="1" applyBorder="1" applyAlignment="1">
      <alignment horizontal="right" indent="2"/>
    </xf>
    <xf numFmtId="0" fontId="6" fillId="0" borderId="0" xfId="0" applyFont="1"/>
    <xf numFmtId="0" fontId="8" fillId="0" borderId="0" xfId="0" applyFont="1" applyAlignment="1">
      <alignment horizontal="left" vertical="top" wrapText="1"/>
    </xf>
    <xf numFmtId="0" fontId="1" fillId="0" borderId="0" xfId="0" applyFont="1" applyAlignment="1">
      <alignment vertical="justify"/>
    </xf>
    <xf numFmtId="0" fontId="1" fillId="0" borderId="0" xfId="0" applyFont="1" applyAlignment="1">
      <alignment horizontal="left" wrapText="1"/>
    </xf>
    <xf numFmtId="0" fontId="1" fillId="0" borderId="49" xfId="1" applyFont="1" applyBorder="1" applyAlignment="1">
      <alignment horizontal="center"/>
    </xf>
    <xf numFmtId="0" fontId="1" fillId="0" borderId="50" xfId="1" applyFont="1" applyBorder="1" applyAlignment="1">
      <alignment horizontal="center"/>
    </xf>
    <xf numFmtId="49" fontId="7" fillId="0" borderId="51" xfId="1" applyNumberFormat="1" applyFont="1" applyBorder="1"/>
    <xf numFmtId="49" fontId="1" fillId="0" borderId="51" xfId="1" applyNumberFormat="1" applyFont="1" applyBorder="1"/>
    <xf numFmtId="49" fontId="1" fillId="0" borderId="51" xfId="1" applyNumberFormat="1" applyFont="1" applyBorder="1" applyAlignment="1">
      <alignment horizontal="right"/>
    </xf>
    <xf numFmtId="0" fontId="1" fillId="0" borderId="52" xfId="1" applyFont="1" applyBorder="1"/>
    <xf numFmtId="49" fontId="1" fillId="0" borderId="51" xfId="0" applyNumberFormat="1" applyFont="1" applyBorder="1" applyAlignment="1">
      <alignment horizontal="left"/>
    </xf>
    <xf numFmtId="0" fontId="1" fillId="0" borderId="53" xfId="0" applyNumberFormat="1" applyFont="1" applyBorder="1"/>
    <xf numFmtId="0" fontId="1" fillId="0" borderId="54" xfId="1" applyFont="1" applyBorder="1" applyAlignment="1">
      <alignment horizontal="center"/>
    </xf>
    <xf numFmtId="0" fontId="1" fillId="0" borderId="55" xfId="1" applyFont="1" applyBorder="1" applyAlignment="1">
      <alignment horizontal="center"/>
    </xf>
    <xf numFmtId="49" fontId="7" fillId="0" borderId="56" xfId="1" applyNumberFormat="1" applyFont="1" applyBorder="1"/>
    <xf numFmtId="49" fontId="1" fillId="0" borderId="56" xfId="1" applyNumberFormat="1" applyFont="1" applyBorder="1"/>
    <xf numFmtId="49" fontId="1" fillId="0" borderId="56" xfId="1" applyNumberFormat="1" applyFont="1" applyBorder="1" applyAlignment="1">
      <alignment horizontal="right"/>
    </xf>
    <xf numFmtId="0" fontId="1" fillId="0" borderId="57" xfId="1" applyFont="1" applyBorder="1" applyAlignment="1">
      <alignment horizontal="left"/>
    </xf>
    <xf numFmtId="0" fontId="1" fillId="0" borderId="56" xfId="1" applyFont="1" applyBorder="1" applyAlignment="1">
      <alignment horizontal="left"/>
    </xf>
    <xf numFmtId="0" fontId="1" fillId="0" borderId="58" xfId="1" applyFont="1" applyBorder="1" applyAlignment="1">
      <alignment horizontal="left"/>
    </xf>
    <xf numFmtId="49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 applyBorder="1" applyAlignment="1">
      <alignment horizontal="centerContinuous"/>
    </xf>
    <xf numFmtId="49" fontId="7" fillId="2" borderId="12" xfId="0" applyNumberFormat="1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59" xfId="0" applyFont="1" applyFill="1" applyBorder="1" applyAlignment="1">
      <alignment horizontal="center"/>
    </xf>
    <xf numFmtId="0" fontId="7" fillId="2" borderId="60" xfId="0" applyFont="1" applyFill="1" applyBorder="1" applyAlignment="1">
      <alignment horizontal="center"/>
    </xf>
    <xf numFmtId="3" fontId="1" fillId="0" borderId="45" xfId="0" applyNumberFormat="1" applyFont="1" applyBorder="1"/>
    <xf numFmtId="0" fontId="7" fillId="2" borderId="12" xfId="0" applyFont="1" applyFill="1" applyBorder="1"/>
    <xf numFmtId="0" fontId="7" fillId="2" borderId="13" xfId="0" applyFont="1" applyFill="1" applyBorder="1"/>
    <xf numFmtId="3" fontId="7" fillId="2" borderId="35" xfId="0" applyNumberFormat="1" applyFont="1" applyFill="1" applyBorder="1"/>
    <xf numFmtId="3" fontId="7" fillId="2" borderId="14" xfId="0" applyNumberFormat="1" applyFont="1" applyFill="1" applyBorder="1"/>
    <xf numFmtId="3" fontId="7" fillId="2" borderId="59" xfId="0" applyNumberFormat="1" applyFont="1" applyFill="1" applyBorder="1"/>
    <xf numFmtId="3" fontId="7" fillId="2" borderId="60" xfId="0" applyNumberFormat="1" applyFont="1" applyFill="1" applyBorder="1"/>
    <xf numFmtId="3" fontId="2" fillId="0" borderId="0" xfId="0" applyNumberFormat="1" applyFont="1" applyAlignment="1">
      <alignment horizontal="centerContinuous"/>
    </xf>
    <xf numFmtId="0" fontId="1" fillId="2" borderId="44" xfId="0" applyFont="1" applyFill="1" applyBorder="1"/>
    <xf numFmtId="0" fontId="7" fillId="2" borderId="62" xfId="0" applyFont="1" applyFill="1" applyBorder="1" applyAlignment="1">
      <alignment horizontal="right"/>
    </xf>
    <xf numFmtId="0" fontId="7" fillId="2" borderId="24" xfId="0" applyFont="1" applyFill="1" applyBorder="1" applyAlignment="1">
      <alignment horizontal="right"/>
    </xf>
    <xf numFmtId="0" fontId="7" fillId="2" borderId="23" xfId="0" applyFont="1" applyFill="1" applyBorder="1" applyAlignment="1">
      <alignment horizontal="center"/>
    </xf>
    <xf numFmtId="4" fontId="4" fillId="2" borderId="24" xfId="0" applyNumberFormat="1" applyFont="1" applyFill="1" applyBorder="1" applyAlignment="1">
      <alignment horizontal="right"/>
    </xf>
    <xf numFmtId="4" fontId="4" fillId="2" borderId="44" xfId="0" applyNumberFormat="1" applyFont="1" applyFill="1" applyBorder="1" applyAlignment="1">
      <alignment horizontal="right"/>
    </xf>
    <xf numFmtId="0" fontId="1" fillId="0" borderId="31" xfId="0" applyFont="1" applyBorder="1"/>
    <xf numFmtId="3" fontId="1" fillId="0" borderId="37" xfId="0" applyNumberFormat="1" applyFont="1" applyBorder="1" applyAlignment="1">
      <alignment horizontal="right"/>
    </xf>
    <xf numFmtId="165" fontId="1" fillId="0" borderId="15" xfId="0" applyNumberFormat="1" applyFont="1" applyBorder="1" applyAlignment="1">
      <alignment horizontal="right"/>
    </xf>
    <xf numFmtId="3" fontId="1" fillId="0" borderId="18" xfId="0" applyNumberFormat="1" applyFont="1" applyBorder="1" applyAlignment="1">
      <alignment horizontal="right"/>
    </xf>
    <xf numFmtId="4" fontId="1" fillId="0" borderId="21" xfId="0" applyNumberFormat="1" applyFont="1" applyBorder="1" applyAlignment="1">
      <alignment horizontal="right"/>
    </xf>
    <xf numFmtId="3" fontId="1" fillId="0" borderId="31" xfId="0" applyNumberFormat="1" applyFont="1" applyBorder="1" applyAlignment="1">
      <alignment horizontal="right"/>
    </xf>
    <xf numFmtId="0" fontId="1" fillId="2" borderId="39" xfId="0" applyFont="1" applyFill="1" applyBorder="1"/>
    <xf numFmtId="0" fontId="7" fillId="2" borderId="42" xfId="0" applyFont="1" applyFill="1" applyBorder="1"/>
    <xf numFmtId="0" fontId="1" fillId="2" borderId="42" xfId="0" applyFont="1" applyFill="1" applyBorder="1"/>
    <xf numFmtId="4" fontId="1" fillId="2" borderId="48" xfId="0" applyNumberFormat="1" applyFont="1" applyFill="1" applyBorder="1"/>
    <xf numFmtId="4" fontId="1" fillId="2" borderId="39" xfId="0" applyNumberFormat="1" applyFont="1" applyFill="1" applyBorder="1"/>
    <xf numFmtId="4" fontId="1" fillId="2" borderId="42" xfId="0" applyNumberFormat="1" applyFont="1" applyFill="1" applyBorder="1"/>
    <xf numFmtId="3" fontId="7" fillId="2" borderId="42" xfId="0" applyNumberFormat="1" applyFont="1" applyFill="1" applyBorder="1" applyAlignment="1">
      <alignment horizontal="right"/>
    </xf>
    <xf numFmtId="3" fontId="7" fillId="2" borderId="48" xfId="0" applyNumberFormat="1" applyFont="1" applyFill="1" applyBorder="1" applyAlignment="1">
      <alignment horizontal="right"/>
    </xf>
    <xf numFmtId="3" fontId="3" fillId="0" borderId="0" xfId="0" applyNumberFormat="1" applyFont="1"/>
    <xf numFmtId="4" fontId="3" fillId="0" borderId="0" xfId="0" applyNumberFormat="1" applyFont="1"/>
    <xf numFmtId="0" fontId="10" fillId="0" borderId="0" xfId="1" applyFont="1" applyAlignment="1">
      <alignment horizontal="center"/>
    </xf>
    <xf numFmtId="0" fontId="1" fillId="0" borderId="0" xfId="1" applyFont="1"/>
    <xf numFmtId="0" fontId="11" fillId="0" borderId="0" xfId="1" applyFont="1" applyAlignment="1">
      <alignment horizontal="centerContinuous"/>
    </xf>
    <xf numFmtId="0" fontId="12" fillId="0" borderId="0" xfId="1" applyFont="1" applyAlignment="1">
      <alignment horizontal="centerContinuous"/>
    </xf>
    <xf numFmtId="0" fontId="12" fillId="0" borderId="0" xfId="1" applyFont="1" applyAlignment="1">
      <alignment horizontal="right"/>
    </xf>
    <xf numFmtId="0" fontId="1" fillId="0" borderId="51" xfId="1" applyFont="1" applyBorder="1"/>
    <xf numFmtId="0" fontId="3" fillId="0" borderId="52" xfId="1" applyFont="1" applyBorder="1" applyAlignment="1">
      <alignment horizontal="right"/>
    </xf>
    <xf numFmtId="49" fontId="1" fillId="0" borderId="51" xfId="1" applyNumberFormat="1" applyFont="1" applyBorder="1" applyAlignment="1">
      <alignment horizontal="left"/>
    </xf>
    <xf numFmtId="0" fontId="1" fillId="0" borderId="53" xfId="1" applyFont="1" applyBorder="1"/>
    <xf numFmtId="49" fontId="1" fillId="0" borderId="54" xfId="1" applyNumberFormat="1" applyFont="1" applyBorder="1" applyAlignment="1">
      <alignment horizontal="center"/>
    </xf>
    <xf numFmtId="0" fontId="1" fillId="0" borderId="56" xfId="1" applyFont="1" applyBorder="1"/>
    <xf numFmtId="0" fontId="1" fillId="0" borderId="57" xfId="1" applyFont="1" applyBorder="1" applyAlignment="1">
      <alignment horizontal="center" shrinkToFit="1"/>
    </xf>
    <xf numFmtId="0" fontId="1" fillId="0" borderId="56" xfId="1" applyFont="1" applyBorder="1" applyAlignment="1">
      <alignment horizontal="center" shrinkToFit="1"/>
    </xf>
    <xf numFmtId="0" fontId="1" fillId="0" borderId="58" xfId="1" applyFont="1" applyBorder="1" applyAlignment="1">
      <alignment horizontal="center" shrinkToFit="1"/>
    </xf>
    <xf numFmtId="0" fontId="3" fillId="0" borderId="0" xfId="1" applyFont="1"/>
    <xf numFmtId="0" fontId="1" fillId="0" borderId="0" xfId="1" applyFont="1" applyAlignment="1">
      <alignment horizontal="right"/>
    </xf>
    <xf numFmtId="0" fontId="1" fillId="0" borderId="0" xfId="1" applyFont="1" applyAlignment="1"/>
    <xf numFmtId="49" fontId="3" fillId="2" borderId="15" xfId="1" applyNumberFormat="1" applyFont="1" applyFill="1" applyBorder="1"/>
    <xf numFmtId="0" fontId="3" fillId="2" borderId="3" xfId="1" applyFont="1" applyFill="1" applyBorder="1" applyAlignment="1">
      <alignment horizontal="center"/>
    </xf>
    <xf numFmtId="0" fontId="3" fillId="2" borderId="3" xfId="1" applyNumberFormat="1" applyFont="1" applyFill="1" applyBorder="1" applyAlignment="1">
      <alignment horizontal="center"/>
    </xf>
    <xf numFmtId="0" fontId="3" fillId="2" borderId="15" xfId="1" applyFont="1" applyFill="1" applyBorder="1" applyAlignment="1">
      <alignment horizontal="center"/>
    </xf>
    <xf numFmtId="0" fontId="3" fillId="2" borderId="15" xfId="1" applyFont="1" applyFill="1" applyBorder="1" applyAlignment="1">
      <alignment horizontal="center" wrapText="1"/>
    </xf>
    <xf numFmtId="0" fontId="7" fillId="0" borderId="17" xfId="1" applyFont="1" applyBorder="1" applyAlignment="1">
      <alignment horizontal="center"/>
    </xf>
    <xf numFmtId="49" fontId="7" fillId="0" borderId="17" xfId="1" applyNumberFormat="1" applyFont="1" applyBorder="1" applyAlignment="1">
      <alignment horizontal="left"/>
    </xf>
    <xf numFmtId="0" fontId="7" fillId="0" borderId="1" xfId="1" applyFont="1" applyBorder="1"/>
    <xf numFmtId="0" fontId="1" fillId="0" borderId="2" xfId="1" applyFont="1" applyBorder="1" applyAlignment="1">
      <alignment horizontal="center"/>
    </xf>
    <xf numFmtId="0" fontId="1" fillId="0" borderId="2" xfId="1" applyNumberFormat="1" applyFont="1" applyBorder="1" applyAlignment="1">
      <alignment horizontal="right"/>
    </xf>
    <xf numFmtId="0" fontId="1" fillId="0" borderId="3" xfId="1" applyNumberFormat="1" applyFont="1" applyBorder="1"/>
    <xf numFmtId="0" fontId="1" fillId="0" borderId="6" xfId="1" applyNumberFormat="1" applyFont="1" applyFill="1" applyBorder="1"/>
    <xf numFmtId="0" fontId="1" fillId="0" borderId="8" xfId="1" applyNumberFormat="1" applyFont="1" applyFill="1" applyBorder="1"/>
    <xf numFmtId="0" fontId="1" fillId="0" borderId="6" xfId="1" applyFont="1" applyFill="1" applyBorder="1"/>
    <xf numFmtId="0" fontId="1" fillId="0" borderId="8" xfId="1" applyFont="1" applyFill="1" applyBorder="1"/>
    <xf numFmtId="0" fontId="13" fillId="0" borderId="0" xfId="1" applyFont="1"/>
    <xf numFmtId="0" fontId="8" fillId="0" borderId="16" xfId="1" applyFont="1" applyBorder="1" applyAlignment="1">
      <alignment horizontal="center" vertical="top"/>
    </xf>
    <xf numFmtId="49" fontId="8" fillId="0" borderId="16" xfId="1" applyNumberFormat="1" applyFont="1" applyBorder="1" applyAlignment="1">
      <alignment horizontal="left" vertical="top"/>
    </xf>
    <xf numFmtId="0" fontId="8" fillId="0" borderId="16" xfId="1" applyFont="1" applyBorder="1" applyAlignment="1">
      <alignment vertical="top" wrapText="1"/>
    </xf>
    <xf numFmtId="49" fontId="8" fillId="0" borderId="16" xfId="1" applyNumberFormat="1" applyFont="1" applyBorder="1" applyAlignment="1">
      <alignment horizontal="center" shrinkToFit="1"/>
    </xf>
    <xf numFmtId="4" fontId="8" fillId="0" borderId="16" xfId="1" applyNumberFormat="1" applyFont="1" applyBorder="1" applyAlignment="1">
      <alignment horizontal="right"/>
    </xf>
    <xf numFmtId="4" fontId="8" fillId="0" borderId="16" xfId="1" applyNumberFormat="1" applyFont="1" applyBorder="1"/>
    <xf numFmtId="168" fontId="8" fillId="0" borderId="16" xfId="1" applyNumberFormat="1" applyFont="1" applyBorder="1"/>
    <xf numFmtId="4" fontId="8" fillId="0" borderId="8" xfId="1" applyNumberFormat="1" applyFont="1" applyBorder="1"/>
    <xf numFmtId="0" fontId="3" fillId="0" borderId="17" xfId="1" applyFont="1" applyBorder="1" applyAlignment="1">
      <alignment horizontal="center"/>
    </xf>
    <xf numFmtId="4" fontId="1" fillId="0" borderId="5" xfId="1" applyNumberFormat="1" applyFont="1" applyBorder="1"/>
    <xf numFmtId="0" fontId="15" fillId="0" borderId="0" xfId="1" applyFont="1" applyAlignment="1">
      <alignment wrapText="1"/>
    </xf>
    <xf numFmtId="49" fontId="3" fillId="0" borderId="17" xfId="1" applyNumberFormat="1" applyFont="1" applyBorder="1" applyAlignment="1">
      <alignment horizontal="right"/>
    </xf>
    <xf numFmtId="49" fontId="16" fillId="6" borderId="63" xfId="1" applyNumberFormat="1" applyFont="1" applyFill="1" applyBorder="1" applyAlignment="1">
      <alignment horizontal="left" wrapText="1"/>
    </xf>
    <xf numFmtId="49" fontId="17" fillId="0" borderId="64" xfId="0" applyNumberFormat="1" applyFont="1" applyBorder="1" applyAlignment="1">
      <alignment horizontal="left" wrapText="1"/>
    </xf>
    <xf numFmtId="4" fontId="16" fillId="6" borderId="65" xfId="1" applyNumberFormat="1" applyFont="1" applyFill="1" applyBorder="1" applyAlignment="1">
      <alignment horizontal="right" wrapText="1"/>
    </xf>
    <xf numFmtId="0" fontId="16" fillId="6" borderId="4" xfId="1" applyFont="1" applyFill="1" applyBorder="1" applyAlignment="1">
      <alignment horizontal="left" wrapText="1"/>
    </xf>
    <xf numFmtId="0" fontId="16" fillId="0" borderId="5" xfId="0" applyFont="1" applyBorder="1" applyAlignment="1">
      <alignment horizontal="right"/>
    </xf>
    <xf numFmtId="0" fontId="1" fillId="0" borderId="4" xfId="1" applyFont="1" applyBorder="1"/>
    <xf numFmtId="0" fontId="1" fillId="0" borderId="0" xfId="1" applyFont="1" applyBorder="1"/>
    <xf numFmtId="0" fontId="1" fillId="2" borderId="15" xfId="1" applyFont="1" applyFill="1" applyBorder="1" applyAlignment="1">
      <alignment horizontal="center"/>
    </xf>
    <xf numFmtId="49" fontId="18" fillId="2" borderId="15" xfId="1" applyNumberFormat="1" applyFont="1" applyFill="1" applyBorder="1" applyAlignment="1">
      <alignment horizontal="left"/>
    </xf>
    <xf numFmtId="0" fontId="18" fillId="2" borderId="1" xfId="1" applyFont="1" applyFill="1" applyBorder="1"/>
    <xf numFmtId="0" fontId="1" fillId="2" borderId="2" xfId="1" applyFont="1" applyFill="1" applyBorder="1" applyAlignment="1">
      <alignment horizontal="center"/>
    </xf>
    <xf numFmtId="4" fontId="1" fillId="2" borderId="2" xfId="1" applyNumberFormat="1" applyFont="1" applyFill="1" applyBorder="1" applyAlignment="1">
      <alignment horizontal="right"/>
    </xf>
    <xf numFmtId="4" fontId="1" fillId="2" borderId="3" xfId="1" applyNumberFormat="1" applyFont="1" applyFill="1" applyBorder="1" applyAlignment="1">
      <alignment horizontal="right"/>
    </xf>
    <xf numFmtId="4" fontId="7" fillId="2" borderId="15" xfId="1" applyNumberFormat="1" applyFont="1" applyFill="1" applyBorder="1"/>
    <xf numFmtId="0" fontId="1" fillId="2" borderId="2" xfId="1" applyFont="1" applyFill="1" applyBorder="1"/>
    <xf numFmtId="4" fontId="7" fillId="2" borderId="3" xfId="1" applyNumberFormat="1" applyFont="1" applyFill="1" applyBorder="1"/>
    <xf numFmtId="3" fontId="1" fillId="0" borderId="0" xfId="1" applyNumberFormat="1" applyFont="1"/>
    <xf numFmtId="0" fontId="19" fillId="0" borderId="0" xfId="1" applyFont="1" applyAlignment="1"/>
    <xf numFmtId="0" fontId="20" fillId="0" borderId="0" xfId="1" applyFont="1" applyBorder="1"/>
    <xf numFmtId="3" fontId="20" fillId="0" borderId="0" xfId="1" applyNumberFormat="1" applyFont="1" applyBorder="1" applyAlignment="1">
      <alignment horizontal="right"/>
    </xf>
    <xf numFmtId="4" fontId="20" fillId="0" borderId="0" xfId="1" applyNumberFormat="1" applyFont="1" applyBorder="1"/>
    <xf numFmtId="0" fontId="19" fillId="0" borderId="0" xfId="1" applyFont="1" applyBorder="1" applyAlignment="1"/>
    <xf numFmtId="0" fontId="1" fillId="0" borderId="0" xfId="1" applyFont="1" applyBorder="1" applyAlignment="1">
      <alignment horizontal="right"/>
    </xf>
    <xf numFmtId="49" fontId="3" fillId="0" borderId="28" xfId="0" applyNumberFormat="1" applyFont="1" applyBorder="1"/>
    <xf numFmtId="3" fontId="1" fillId="0" borderId="5" xfId="0" applyNumberFormat="1" applyFont="1" applyBorder="1"/>
    <xf numFmtId="3" fontId="1" fillId="0" borderId="17" xfId="0" applyNumberFormat="1" applyFont="1" applyBorder="1"/>
    <xf numFmtId="3" fontId="1" fillId="0" borderId="61" xfId="0" applyNumberFormat="1" applyFont="1" applyBorder="1"/>
    <xf numFmtId="4" fontId="21" fillId="6" borderId="65" xfId="1" applyNumberFormat="1" applyFont="1" applyFill="1" applyBorder="1" applyAlignment="1">
      <alignment horizontal="right" wrapText="1"/>
    </xf>
    <xf numFmtId="49" fontId="21" fillId="6" borderId="63" xfId="1" applyNumberFormat="1" applyFont="1" applyFill="1" applyBorder="1" applyAlignment="1">
      <alignment horizontal="left" wrapText="1"/>
    </xf>
    <xf numFmtId="4" fontId="14" fillId="6" borderId="65" xfId="1" applyNumberFormat="1" applyFont="1" applyFill="1" applyBorder="1" applyAlignment="1">
      <alignment horizontal="right" wrapText="1"/>
    </xf>
    <xf numFmtId="49" fontId="14" fillId="6" borderId="63" xfId="1" applyNumberFormat="1" applyFont="1" applyFill="1" applyBorder="1" applyAlignment="1">
      <alignment horizontal="left" wrapText="1"/>
    </xf>
  </cellXfs>
  <cellStyles count="2">
    <cellStyle name="Normální" xfId="0" builtinId="0"/>
    <cellStyle name="normální_POL.XL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12">
    <pageSetUpPr fitToPage="1"/>
  </sheetPr>
  <dimension ref="A1:O125"/>
  <sheetViews>
    <sheetView showGridLines="0" tabSelected="1" topLeftCell="B1" zoomScaleNormal="100" zoomScaleSheetLayoutView="75" workbookViewId="0"/>
  </sheetViews>
  <sheetFormatPr defaultRowHeight="12.75" x14ac:dyDescent="0.2"/>
  <cols>
    <col min="1" max="1" width="0.5703125" style="1" hidden="1" customWidth="1"/>
    <col min="2" max="2" width="7.140625" style="1" customWidth="1"/>
    <col min="3" max="3" width="9.140625" style="1"/>
    <col min="4" max="4" width="19.7109375" style="1" customWidth="1"/>
    <col min="5" max="5" width="6.85546875" style="1" customWidth="1"/>
    <col min="6" max="6" width="13.140625" style="1" customWidth="1"/>
    <col min="7" max="7" width="12.42578125" style="2" customWidth="1"/>
    <col min="8" max="8" width="13.5703125" style="1" customWidth="1"/>
    <col min="9" max="9" width="11.42578125" style="2" customWidth="1"/>
    <col min="10" max="10" width="7" style="2" customWidth="1"/>
    <col min="11" max="15" width="10.7109375" style="1" customWidth="1"/>
    <col min="16" max="16384" width="9.140625" style="1"/>
  </cols>
  <sheetData>
    <row r="1" spans="2:15" ht="12" customHeight="1" x14ac:dyDescent="0.2"/>
    <row r="2" spans="2:15" ht="17.25" customHeight="1" x14ac:dyDescent="0.25">
      <c r="B2" s="3"/>
      <c r="C2" s="4" t="s">
        <v>2337</v>
      </c>
      <c r="E2" s="5"/>
      <c r="F2" s="4"/>
      <c r="G2" s="6"/>
      <c r="H2" s="7" t="s">
        <v>0</v>
      </c>
      <c r="I2" s="8">
        <f ca="1">TODAY()</f>
        <v>42012</v>
      </c>
      <c r="K2" s="3"/>
    </row>
    <row r="3" spans="2:15" ht="6" customHeight="1" x14ac:dyDescent="0.2">
      <c r="C3" s="9"/>
      <c r="D3" s="10" t="s">
        <v>1</v>
      </c>
    </row>
    <row r="4" spans="2:15" ht="4.5" customHeight="1" x14ac:dyDescent="0.2"/>
    <row r="5" spans="2:15" ht="13.5" customHeight="1" x14ac:dyDescent="0.25">
      <c r="C5" s="11" t="s">
        <v>2</v>
      </c>
      <c r="D5" s="12" t="s">
        <v>104</v>
      </c>
      <c r="E5" s="13" t="s">
        <v>105</v>
      </c>
      <c r="F5" s="14"/>
      <c r="G5" s="15"/>
      <c r="H5" s="14"/>
      <c r="I5" s="15"/>
      <c r="O5" s="8"/>
    </row>
    <row r="7" spans="2:15" x14ac:dyDescent="0.2">
      <c r="C7" s="16" t="s">
        <v>3</v>
      </c>
      <c r="D7" s="17" t="s">
        <v>492</v>
      </c>
      <c r="H7" s="18" t="s">
        <v>4</v>
      </c>
      <c r="J7" s="17"/>
      <c r="K7" s="17"/>
    </row>
    <row r="8" spans="2:15" x14ac:dyDescent="0.2">
      <c r="D8" s="17" t="s">
        <v>2338</v>
      </c>
      <c r="H8" s="18" t="s">
        <v>5</v>
      </c>
      <c r="J8" s="17"/>
      <c r="K8" s="17"/>
    </row>
    <row r="9" spans="2:15" x14ac:dyDescent="0.2">
      <c r="C9" s="18" t="s">
        <v>2340</v>
      </c>
      <c r="D9" s="17" t="s">
        <v>2339</v>
      </c>
      <c r="H9" s="18"/>
      <c r="J9" s="17"/>
    </row>
    <row r="10" spans="2:15" x14ac:dyDescent="0.2">
      <c r="H10" s="18"/>
      <c r="J10" s="17"/>
    </row>
    <row r="11" spans="2:15" x14ac:dyDescent="0.2">
      <c r="C11" s="16" t="s">
        <v>6</v>
      </c>
      <c r="D11" s="17"/>
      <c r="H11" s="18" t="s">
        <v>4</v>
      </c>
      <c r="J11" s="17"/>
      <c r="K11" s="17"/>
    </row>
    <row r="12" spans="2:15" x14ac:dyDescent="0.2">
      <c r="D12" s="17"/>
      <c r="H12" s="18" t="s">
        <v>5</v>
      </c>
      <c r="J12" s="17"/>
      <c r="K12" s="17"/>
    </row>
    <row r="13" spans="2:15" ht="12" customHeight="1" x14ac:dyDescent="0.2">
      <c r="C13" s="18"/>
      <c r="D13" s="17"/>
      <c r="J13" s="18"/>
    </row>
    <row r="14" spans="2:15" ht="24.75" customHeight="1" x14ac:dyDescent="0.2">
      <c r="C14" s="19" t="s">
        <v>7</v>
      </c>
      <c r="H14" s="19" t="s">
        <v>8</v>
      </c>
      <c r="J14" s="18"/>
    </row>
    <row r="15" spans="2:15" ht="12.75" customHeight="1" x14ac:dyDescent="0.2">
      <c r="J15" s="18"/>
    </row>
    <row r="16" spans="2:15" ht="28.5" customHeight="1" x14ac:dyDescent="0.2">
      <c r="C16" s="19" t="s">
        <v>9</v>
      </c>
      <c r="H16" s="19" t="s">
        <v>9</v>
      </c>
    </row>
    <row r="17" spans="2:12" ht="25.5" customHeight="1" x14ac:dyDescent="0.2"/>
    <row r="18" spans="2:12" ht="13.5" customHeight="1" x14ac:dyDescent="0.2">
      <c r="B18" s="20"/>
      <c r="C18" s="21"/>
      <c r="D18" s="21"/>
      <c r="E18" s="22"/>
      <c r="F18" s="23"/>
      <c r="G18" s="24"/>
      <c r="H18" s="25"/>
      <c r="I18" s="24"/>
      <c r="J18" s="26" t="s">
        <v>10</v>
      </c>
      <c r="K18" s="27"/>
    </row>
    <row r="19" spans="2:12" ht="15" customHeight="1" x14ac:dyDescent="0.2">
      <c r="B19" s="28" t="s">
        <v>11</v>
      </c>
      <c r="C19" s="29"/>
      <c r="D19" s="30">
        <v>15</v>
      </c>
      <c r="E19" s="31" t="s">
        <v>12</v>
      </c>
      <c r="F19" s="32"/>
      <c r="G19" s="33"/>
      <c r="H19" s="33"/>
      <c r="I19" s="34">
        <f>ROUND(G38,0)</f>
        <v>0</v>
      </c>
      <c r="J19" s="35"/>
      <c r="K19" s="36"/>
    </row>
    <row r="20" spans="2:12" x14ac:dyDescent="0.2">
      <c r="B20" s="28" t="s">
        <v>13</v>
      </c>
      <c r="C20" s="29"/>
      <c r="D20" s="30">
        <f>SazbaDPH1</f>
        <v>15</v>
      </c>
      <c r="E20" s="31" t="s">
        <v>12</v>
      </c>
      <c r="F20" s="37"/>
      <c r="G20" s="38"/>
      <c r="H20" s="38"/>
      <c r="I20" s="39">
        <f>ROUND(I19*D20/100,0)</f>
        <v>0</v>
      </c>
      <c r="J20" s="40"/>
      <c r="K20" s="36"/>
    </row>
    <row r="21" spans="2:12" x14ac:dyDescent="0.2">
      <c r="B21" s="28" t="s">
        <v>11</v>
      </c>
      <c r="C21" s="29"/>
      <c r="D21" s="30">
        <v>21</v>
      </c>
      <c r="E21" s="31" t="s">
        <v>12</v>
      </c>
      <c r="F21" s="37"/>
      <c r="G21" s="38"/>
      <c r="H21" s="38"/>
      <c r="I21" s="39">
        <f>ROUND(H38,0)</f>
        <v>0</v>
      </c>
      <c r="J21" s="40"/>
      <c r="K21" s="36"/>
    </row>
    <row r="22" spans="2:12" ht="13.5" thickBot="1" x14ac:dyDescent="0.25">
      <c r="B22" s="28" t="s">
        <v>13</v>
      </c>
      <c r="C22" s="29"/>
      <c r="D22" s="30">
        <f>SazbaDPH2</f>
        <v>21</v>
      </c>
      <c r="E22" s="31" t="s">
        <v>12</v>
      </c>
      <c r="F22" s="41"/>
      <c r="G22" s="42"/>
      <c r="H22" s="42"/>
      <c r="I22" s="43">
        <f>ROUND(I21*D21/100,0)</f>
        <v>0</v>
      </c>
      <c r="J22" s="44"/>
      <c r="K22" s="36"/>
    </row>
    <row r="23" spans="2:12" ht="16.5" thickBot="1" x14ac:dyDescent="0.25">
      <c r="B23" s="45" t="s">
        <v>14</v>
      </c>
      <c r="C23" s="46"/>
      <c r="D23" s="46"/>
      <c r="E23" s="47"/>
      <c r="F23" s="48"/>
      <c r="G23" s="49"/>
      <c r="H23" s="49"/>
      <c r="I23" s="50">
        <f>SUM(I19:I22)</f>
        <v>0</v>
      </c>
      <c r="J23" s="51"/>
      <c r="K23" s="52"/>
    </row>
    <row r="26" spans="2:12" ht="1.5" customHeight="1" x14ac:dyDescent="0.2"/>
    <row r="27" spans="2:12" ht="15.75" customHeight="1" x14ac:dyDescent="0.25">
      <c r="B27" s="13" t="s">
        <v>15</v>
      </c>
      <c r="C27" s="53"/>
      <c r="D27" s="53"/>
      <c r="E27" s="53"/>
      <c r="F27" s="53"/>
      <c r="G27" s="53"/>
      <c r="H27" s="53"/>
      <c r="I27" s="53"/>
      <c r="J27" s="53"/>
      <c r="K27" s="53"/>
      <c r="L27" s="54"/>
    </row>
    <row r="28" spans="2:12" ht="5.25" customHeight="1" x14ac:dyDescent="0.2">
      <c r="L28" s="54"/>
    </row>
    <row r="29" spans="2:12" ht="24" customHeight="1" x14ac:dyDescent="0.2">
      <c r="B29" s="55" t="s">
        <v>16</v>
      </c>
      <c r="C29" s="56"/>
      <c r="D29" s="56"/>
      <c r="E29" s="57"/>
      <c r="F29" s="58" t="s">
        <v>17</v>
      </c>
      <c r="G29" s="59" t="str">
        <f>CONCATENATE("Základ DPH ",SazbaDPH1," %")</f>
        <v>Základ DPH 15 %</v>
      </c>
      <c r="H29" s="58" t="str">
        <f>CONCATENATE("Základ DPH ",SazbaDPH2," %")</f>
        <v>Základ DPH 21 %</v>
      </c>
      <c r="I29" s="58" t="s">
        <v>18</v>
      </c>
      <c r="J29" s="58" t="s">
        <v>12</v>
      </c>
    </row>
    <row r="30" spans="2:12" x14ac:dyDescent="0.2">
      <c r="B30" s="60" t="s">
        <v>107</v>
      </c>
      <c r="C30" s="61" t="s">
        <v>108</v>
      </c>
      <c r="D30" s="62"/>
      <c r="E30" s="63"/>
      <c r="F30" s="64">
        <f>G30+H30+I30</f>
        <v>0</v>
      </c>
      <c r="G30" s="65">
        <v>0</v>
      </c>
      <c r="H30" s="66">
        <v>0</v>
      </c>
      <c r="I30" s="66">
        <f t="shared" ref="I30:I37" si="0">(G30*SazbaDPH1)/100+(H30*SazbaDPH2)/100</f>
        <v>0</v>
      </c>
      <c r="J30" s="67" t="str">
        <f t="shared" ref="J30:J37" si="1">IF(CelkemObjekty=0,"",F30/CelkemObjekty*100)</f>
        <v/>
      </c>
    </row>
    <row r="31" spans="2:12" x14ac:dyDescent="0.2">
      <c r="B31" s="68" t="s">
        <v>788</v>
      </c>
      <c r="C31" s="69" t="s">
        <v>789</v>
      </c>
      <c r="D31" s="70"/>
      <c r="E31" s="71"/>
      <c r="F31" s="72">
        <f t="shared" ref="F31:F37" si="2">G31+H31+I31</f>
        <v>0</v>
      </c>
      <c r="G31" s="73">
        <v>0</v>
      </c>
      <c r="H31" s="74">
        <v>0</v>
      </c>
      <c r="I31" s="74">
        <f t="shared" si="0"/>
        <v>0</v>
      </c>
      <c r="J31" s="67" t="str">
        <f t="shared" si="1"/>
        <v/>
      </c>
    </row>
    <row r="32" spans="2:12" x14ac:dyDescent="0.2">
      <c r="B32" s="68" t="s">
        <v>956</v>
      </c>
      <c r="C32" s="69" t="s">
        <v>957</v>
      </c>
      <c r="D32" s="70"/>
      <c r="E32" s="71"/>
      <c r="F32" s="72">
        <f t="shared" si="2"/>
        <v>0</v>
      </c>
      <c r="G32" s="73">
        <v>0</v>
      </c>
      <c r="H32" s="74">
        <v>0</v>
      </c>
      <c r="I32" s="74">
        <f t="shared" si="0"/>
        <v>0</v>
      </c>
      <c r="J32" s="67" t="str">
        <f t="shared" si="1"/>
        <v/>
      </c>
    </row>
    <row r="33" spans="2:11" x14ac:dyDescent="0.2">
      <c r="B33" s="68" t="s">
        <v>1259</v>
      </c>
      <c r="C33" s="69" t="s">
        <v>1260</v>
      </c>
      <c r="D33" s="70"/>
      <c r="E33" s="71"/>
      <c r="F33" s="72">
        <f t="shared" si="2"/>
        <v>0</v>
      </c>
      <c r="G33" s="73">
        <v>0</v>
      </c>
      <c r="H33" s="74">
        <v>0</v>
      </c>
      <c r="I33" s="74">
        <f t="shared" si="0"/>
        <v>0</v>
      </c>
      <c r="J33" s="67" t="str">
        <f t="shared" si="1"/>
        <v/>
      </c>
    </row>
    <row r="34" spans="2:11" x14ac:dyDescent="0.2">
      <c r="B34" s="68" t="s">
        <v>1679</v>
      </c>
      <c r="C34" s="69" t="s">
        <v>1680</v>
      </c>
      <c r="D34" s="70"/>
      <c r="E34" s="71"/>
      <c r="F34" s="72">
        <f t="shared" si="2"/>
        <v>0</v>
      </c>
      <c r="G34" s="73">
        <v>0</v>
      </c>
      <c r="H34" s="74">
        <v>0</v>
      </c>
      <c r="I34" s="74">
        <f t="shared" si="0"/>
        <v>0</v>
      </c>
      <c r="J34" s="67" t="str">
        <f t="shared" si="1"/>
        <v/>
      </c>
    </row>
    <row r="35" spans="2:11" x14ac:dyDescent="0.2">
      <c r="B35" s="68" t="s">
        <v>1945</v>
      </c>
      <c r="C35" s="69" t="s">
        <v>1946</v>
      </c>
      <c r="D35" s="70"/>
      <c r="E35" s="71"/>
      <c r="F35" s="72">
        <f t="shared" si="2"/>
        <v>0</v>
      </c>
      <c r="G35" s="73">
        <v>0</v>
      </c>
      <c r="H35" s="74">
        <v>0</v>
      </c>
      <c r="I35" s="74">
        <f t="shared" si="0"/>
        <v>0</v>
      </c>
      <c r="J35" s="67" t="str">
        <f t="shared" si="1"/>
        <v/>
      </c>
    </row>
    <row r="36" spans="2:11" x14ac:dyDescent="0.2">
      <c r="B36" s="68" t="s">
        <v>2237</v>
      </c>
      <c r="C36" s="69" t="s">
        <v>2238</v>
      </c>
      <c r="D36" s="70"/>
      <c r="E36" s="71"/>
      <c r="F36" s="72">
        <f t="shared" si="2"/>
        <v>0</v>
      </c>
      <c r="G36" s="73">
        <v>0</v>
      </c>
      <c r="H36" s="74">
        <v>0</v>
      </c>
      <c r="I36" s="74">
        <f t="shared" si="0"/>
        <v>0</v>
      </c>
      <c r="J36" s="67" t="str">
        <f t="shared" si="1"/>
        <v/>
      </c>
    </row>
    <row r="37" spans="2:11" x14ac:dyDescent="0.2">
      <c r="B37" s="68" t="s">
        <v>2247</v>
      </c>
      <c r="C37" s="69" t="s">
        <v>2248</v>
      </c>
      <c r="D37" s="70"/>
      <c r="E37" s="71"/>
      <c r="F37" s="72">
        <f t="shared" si="2"/>
        <v>0</v>
      </c>
      <c r="G37" s="73">
        <v>0</v>
      </c>
      <c r="H37" s="74">
        <v>0</v>
      </c>
      <c r="I37" s="74">
        <f t="shared" si="0"/>
        <v>0</v>
      </c>
      <c r="J37" s="67" t="str">
        <f t="shared" si="1"/>
        <v/>
      </c>
    </row>
    <row r="38" spans="2:11" ht="17.25" customHeight="1" x14ac:dyDescent="0.2">
      <c r="B38" s="75" t="s">
        <v>19</v>
      </c>
      <c r="C38" s="76"/>
      <c r="D38" s="77"/>
      <c r="E38" s="78"/>
      <c r="F38" s="79">
        <f>SUM(F30:F37)</f>
        <v>0</v>
      </c>
      <c r="G38" s="79">
        <f>SUM(G30:G37)</f>
        <v>0</v>
      </c>
      <c r="H38" s="79">
        <f>SUM(H30:H37)</f>
        <v>0</v>
      </c>
      <c r="I38" s="79">
        <f>SUM(I30:I37)</f>
        <v>0</v>
      </c>
      <c r="J38" s="80" t="str">
        <f t="shared" ref="J38" si="3">IF(CelkemObjekty=0,"",F38/CelkemObjekty*100)</f>
        <v/>
      </c>
    </row>
    <row r="39" spans="2:11" x14ac:dyDescent="0.2">
      <c r="B39" s="81"/>
      <c r="C39" s="81"/>
      <c r="D39" s="81"/>
      <c r="E39" s="81"/>
      <c r="F39" s="81"/>
      <c r="G39" s="81"/>
      <c r="H39" s="81"/>
      <c r="I39" s="81"/>
      <c r="J39" s="81"/>
      <c r="K39" s="81"/>
    </row>
    <row r="40" spans="2:11" ht="9.75" customHeight="1" x14ac:dyDescent="0.2">
      <c r="B40" s="81"/>
      <c r="C40" s="81"/>
      <c r="D40" s="81"/>
      <c r="E40" s="81"/>
      <c r="F40" s="81"/>
      <c r="G40" s="81"/>
      <c r="H40" s="81"/>
      <c r="I40" s="81"/>
      <c r="J40" s="81"/>
      <c r="K40" s="81"/>
    </row>
    <row r="41" spans="2:11" ht="7.5" customHeight="1" x14ac:dyDescent="0.2">
      <c r="B41" s="81"/>
      <c r="C41" s="81"/>
      <c r="D41" s="81"/>
      <c r="E41" s="81"/>
      <c r="F41" s="81"/>
      <c r="G41" s="81"/>
      <c r="H41" s="81"/>
      <c r="I41" s="81"/>
      <c r="J41" s="81"/>
      <c r="K41" s="81"/>
    </row>
    <row r="42" spans="2:11" ht="18" x14ac:dyDescent="0.25">
      <c r="B42" s="13" t="s">
        <v>20</v>
      </c>
      <c r="C42" s="53"/>
      <c r="D42" s="53"/>
      <c r="E42" s="53"/>
      <c r="F42" s="53"/>
      <c r="G42" s="53"/>
      <c r="H42" s="53"/>
      <c r="I42" s="53"/>
      <c r="J42" s="53"/>
      <c r="K42" s="81"/>
    </row>
    <row r="43" spans="2:11" x14ac:dyDescent="0.2">
      <c r="K43" s="81"/>
    </row>
    <row r="44" spans="2:11" ht="25.5" x14ac:dyDescent="0.2">
      <c r="B44" s="82" t="s">
        <v>21</v>
      </c>
      <c r="C44" s="83" t="s">
        <v>22</v>
      </c>
      <c r="D44" s="56"/>
      <c r="E44" s="57"/>
      <c r="F44" s="58" t="s">
        <v>17</v>
      </c>
      <c r="G44" s="59" t="str">
        <f>CONCATENATE("Základ DPH ",SazbaDPH1," %")</f>
        <v>Základ DPH 15 %</v>
      </c>
      <c r="H44" s="58" t="str">
        <f>CONCATENATE("Základ DPH ",SazbaDPH2," %")</f>
        <v>Základ DPH 21 %</v>
      </c>
      <c r="I44" s="59" t="s">
        <v>18</v>
      </c>
      <c r="J44" s="58" t="s">
        <v>12</v>
      </c>
    </row>
    <row r="45" spans="2:11" x14ac:dyDescent="0.2">
      <c r="B45" s="84" t="s">
        <v>107</v>
      </c>
      <c r="C45" s="85" t="s">
        <v>493</v>
      </c>
      <c r="D45" s="62"/>
      <c r="E45" s="63"/>
      <c r="F45" s="64">
        <f>G45+H45+I45</f>
        <v>0</v>
      </c>
      <c r="G45" s="65">
        <v>0</v>
      </c>
      <c r="H45" s="66">
        <v>0</v>
      </c>
      <c r="I45" s="73">
        <f t="shared" ref="I45:I64" si="4">(G45*SazbaDPH1)/100+(H45*SazbaDPH2)/100</f>
        <v>0</v>
      </c>
      <c r="J45" s="67" t="str">
        <f t="shared" ref="J45:J64" si="5">IF(CelkemObjekty=0,"",F45/CelkemObjekty*100)</f>
        <v/>
      </c>
    </row>
    <row r="46" spans="2:11" x14ac:dyDescent="0.2">
      <c r="B46" s="86" t="s">
        <v>107</v>
      </c>
      <c r="C46" s="87" t="s">
        <v>702</v>
      </c>
      <c r="D46" s="70"/>
      <c r="E46" s="71"/>
      <c r="F46" s="72">
        <f t="shared" ref="F46:F64" si="6">G46+H46+I46</f>
        <v>0</v>
      </c>
      <c r="G46" s="73">
        <v>0</v>
      </c>
      <c r="H46" s="74">
        <v>0</v>
      </c>
      <c r="I46" s="73">
        <f t="shared" si="4"/>
        <v>0</v>
      </c>
      <c r="J46" s="67" t="str">
        <f t="shared" si="5"/>
        <v/>
      </c>
    </row>
    <row r="47" spans="2:11" x14ac:dyDescent="0.2">
      <c r="B47" s="86" t="s">
        <v>107</v>
      </c>
      <c r="C47" s="87" t="s">
        <v>787</v>
      </c>
      <c r="D47" s="70"/>
      <c r="E47" s="71"/>
      <c r="F47" s="72">
        <f t="shared" si="6"/>
        <v>0</v>
      </c>
      <c r="G47" s="73">
        <v>0</v>
      </c>
      <c r="H47" s="74">
        <v>0</v>
      </c>
      <c r="I47" s="73">
        <f t="shared" si="4"/>
        <v>0</v>
      </c>
      <c r="J47" s="67" t="str">
        <f t="shared" si="5"/>
        <v/>
      </c>
    </row>
    <row r="48" spans="2:11" x14ac:dyDescent="0.2">
      <c r="B48" s="86" t="s">
        <v>788</v>
      </c>
      <c r="C48" s="87" t="s">
        <v>493</v>
      </c>
      <c r="D48" s="70"/>
      <c r="E48" s="71"/>
      <c r="F48" s="72">
        <f t="shared" si="6"/>
        <v>0</v>
      </c>
      <c r="G48" s="73">
        <v>0</v>
      </c>
      <c r="H48" s="74">
        <v>0</v>
      </c>
      <c r="I48" s="73">
        <f t="shared" si="4"/>
        <v>0</v>
      </c>
      <c r="J48" s="67" t="str">
        <f t="shared" si="5"/>
        <v/>
      </c>
    </row>
    <row r="49" spans="2:10" x14ac:dyDescent="0.2">
      <c r="B49" s="86" t="s">
        <v>788</v>
      </c>
      <c r="C49" s="87" t="s">
        <v>702</v>
      </c>
      <c r="D49" s="70"/>
      <c r="E49" s="71"/>
      <c r="F49" s="72">
        <f t="shared" si="6"/>
        <v>0</v>
      </c>
      <c r="G49" s="73">
        <v>0</v>
      </c>
      <c r="H49" s="74">
        <v>0</v>
      </c>
      <c r="I49" s="73">
        <f t="shared" si="4"/>
        <v>0</v>
      </c>
      <c r="J49" s="67" t="str">
        <f t="shared" si="5"/>
        <v/>
      </c>
    </row>
    <row r="50" spans="2:10" x14ac:dyDescent="0.2">
      <c r="B50" s="86" t="s">
        <v>788</v>
      </c>
      <c r="C50" s="87" t="s">
        <v>787</v>
      </c>
      <c r="D50" s="70"/>
      <c r="E50" s="71"/>
      <c r="F50" s="72">
        <f t="shared" si="6"/>
        <v>0</v>
      </c>
      <c r="G50" s="73">
        <v>0</v>
      </c>
      <c r="H50" s="74">
        <v>0</v>
      </c>
      <c r="I50" s="73">
        <f t="shared" si="4"/>
        <v>0</v>
      </c>
      <c r="J50" s="67" t="str">
        <f t="shared" si="5"/>
        <v/>
      </c>
    </row>
    <row r="51" spans="2:10" x14ac:dyDescent="0.2">
      <c r="B51" s="86" t="s">
        <v>956</v>
      </c>
      <c r="C51" s="87" t="s">
        <v>493</v>
      </c>
      <c r="D51" s="70"/>
      <c r="E51" s="71"/>
      <c r="F51" s="72">
        <f t="shared" si="6"/>
        <v>0</v>
      </c>
      <c r="G51" s="73">
        <v>0</v>
      </c>
      <c r="H51" s="74">
        <v>0</v>
      </c>
      <c r="I51" s="73">
        <f t="shared" si="4"/>
        <v>0</v>
      </c>
      <c r="J51" s="67" t="str">
        <f t="shared" si="5"/>
        <v/>
      </c>
    </row>
    <row r="52" spans="2:10" x14ac:dyDescent="0.2">
      <c r="B52" s="86" t="s">
        <v>956</v>
      </c>
      <c r="C52" s="87" t="s">
        <v>702</v>
      </c>
      <c r="D52" s="70"/>
      <c r="E52" s="71"/>
      <c r="F52" s="72">
        <f t="shared" si="6"/>
        <v>0</v>
      </c>
      <c r="G52" s="73">
        <v>0</v>
      </c>
      <c r="H52" s="74">
        <v>0</v>
      </c>
      <c r="I52" s="73">
        <f t="shared" si="4"/>
        <v>0</v>
      </c>
      <c r="J52" s="67" t="str">
        <f t="shared" si="5"/>
        <v/>
      </c>
    </row>
    <row r="53" spans="2:10" x14ac:dyDescent="0.2">
      <c r="B53" s="86" t="s">
        <v>956</v>
      </c>
      <c r="C53" s="87" t="s">
        <v>787</v>
      </c>
      <c r="D53" s="70"/>
      <c r="E53" s="71"/>
      <c r="F53" s="72">
        <f t="shared" si="6"/>
        <v>0</v>
      </c>
      <c r="G53" s="73">
        <v>0</v>
      </c>
      <c r="H53" s="74">
        <v>0</v>
      </c>
      <c r="I53" s="73">
        <f t="shared" si="4"/>
        <v>0</v>
      </c>
      <c r="J53" s="67" t="str">
        <f t="shared" si="5"/>
        <v/>
      </c>
    </row>
    <row r="54" spans="2:10" x14ac:dyDescent="0.2">
      <c r="B54" s="86" t="s">
        <v>1259</v>
      </c>
      <c r="C54" s="87" t="s">
        <v>493</v>
      </c>
      <c r="D54" s="70"/>
      <c r="E54" s="71"/>
      <c r="F54" s="72">
        <f t="shared" si="6"/>
        <v>0</v>
      </c>
      <c r="G54" s="73">
        <v>0</v>
      </c>
      <c r="H54" s="74">
        <v>0</v>
      </c>
      <c r="I54" s="73">
        <f t="shared" si="4"/>
        <v>0</v>
      </c>
      <c r="J54" s="67" t="str">
        <f t="shared" si="5"/>
        <v/>
      </c>
    </row>
    <row r="55" spans="2:10" x14ac:dyDescent="0.2">
      <c r="B55" s="86" t="s">
        <v>1259</v>
      </c>
      <c r="C55" s="87" t="s">
        <v>702</v>
      </c>
      <c r="D55" s="70"/>
      <c r="E55" s="71"/>
      <c r="F55" s="72">
        <f t="shared" si="6"/>
        <v>0</v>
      </c>
      <c r="G55" s="73">
        <v>0</v>
      </c>
      <c r="H55" s="74">
        <v>0</v>
      </c>
      <c r="I55" s="73">
        <f t="shared" si="4"/>
        <v>0</v>
      </c>
      <c r="J55" s="67" t="str">
        <f t="shared" si="5"/>
        <v/>
      </c>
    </row>
    <row r="56" spans="2:10" x14ac:dyDescent="0.2">
      <c r="B56" s="86" t="s">
        <v>1259</v>
      </c>
      <c r="C56" s="87" t="s">
        <v>787</v>
      </c>
      <c r="D56" s="70"/>
      <c r="E56" s="71"/>
      <c r="F56" s="72">
        <f t="shared" si="6"/>
        <v>0</v>
      </c>
      <c r="G56" s="73">
        <v>0</v>
      </c>
      <c r="H56" s="74">
        <v>0</v>
      </c>
      <c r="I56" s="73">
        <f t="shared" si="4"/>
        <v>0</v>
      </c>
      <c r="J56" s="67" t="str">
        <f t="shared" si="5"/>
        <v/>
      </c>
    </row>
    <row r="57" spans="2:10" x14ac:dyDescent="0.2">
      <c r="B57" s="86" t="s">
        <v>1679</v>
      </c>
      <c r="C57" s="87" t="s">
        <v>493</v>
      </c>
      <c r="D57" s="70"/>
      <c r="E57" s="71"/>
      <c r="F57" s="72">
        <f t="shared" si="6"/>
        <v>0</v>
      </c>
      <c r="G57" s="73">
        <v>0</v>
      </c>
      <c r="H57" s="74">
        <v>0</v>
      </c>
      <c r="I57" s="73">
        <f t="shared" si="4"/>
        <v>0</v>
      </c>
      <c r="J57" s="67" t="str">
        <f t="shared" si="5"/>
        <v/>
      </c>
    </row>
    <row r="58" spans="2:10" x14ac:dyDescent="0.2">
      <c r="B58" s="86" t="s">
        <v>1679</v>
      </c>
      <c r="C58" s="87" t="s">
        <v>702</v>
      </c>
      <c r="D58" s="70"/>
      <c r="E58" s="71"/>
      <c r="F58" s="72">
        <f t="shared" si="6"/>
        <v>0</v>
      </c>
      <c r="G58" s="73">
        <v>0</v>
      </c>
      <c r="H58" s="74">
        <v>0</v>
      </c>
      <c r="I58" s="73">
        <f t="shared" si="4"/>
        <v>0</v>
      </c>
      <c r="J58" s="67" t="str">
        <f t="shared" si="5"/>
        <v/>
      </c>
    </row>
    <row r="59" spans="2:10" x14ac:dyDescent="0.2">
      <c r="B59" s="86" t="s">
        <v>1679</v>
      </c>
      <c r="C59" s="87" t="s">
        <v>787</v>
      </c>
      <c r="D59" s="70"/>
      <c r="E59" s="71"/>
      <c r="F59" s="72">
        <f t="shared" si="6"/>
        <v>0</v>
      </c>
      <c r="G59" s="73">
        <v>0</v>
      </c>
      <c r="H59" s="74">
        <v>0</v>
      </c>
      <c r="I59" s="73">
        <f t="shared" si="4"/>
        <v>0</v>
      </c>
      <c r="J59" s="67" t="str">
        <f t="shared" si="5"/>
        <v/>
      </c>
    </row>
    <row r="60" spans="2:10" x14ac:dyDescent="0.2">
      <c r="B60" s="86" t="s">
        <v>1945</v>
      </c>
      <c r="C60" s="87" t="s">
        <v>493</v>
      </c>
      <c r="D60" s="70"/>
      <c r="E60" s="71"/>
      <c r="F60" s="72">
        <f t="shared" si="6"/>
        <v>0</v>
      </c>
      <c r="G60" s="73">
        <v>0</v>
      </c>
      <c r="H60" s="74">
        <v>0</v>
      </c>
      <c r="I60" s="73">
        <f t="shared" si="4"/>
        <v>0</v>
      </c>
      <c r="J60" s="67" t="str">
        <f t="shared" si="5"/>
        <v/>
      </c>
    </row>
    <row r="61" spans="2:10" x14ac:dyDescent="0.2">
      <c r="B61" s="86" t="s">
        <v>1945</v>
      </c>
      <c r="C61" s="87" t="s">
        <v>702</v>
      </c>
      <c r="D61" s="70"/>
      <c r="E61" s="71"/>
      <c r="F61" s="72">
        <f t="shared" si="6"/>
        <v>0</v>
      </c>
      <c r="G61" s="73">
        <v>0</v>
      </c>
      <c r="H61" s="74">
        <v>0</v>
      </c>
      <c r="I61" s="73">
        <f t="shared" si="4"/>
        <v>0</v>
      </c>
      <c r="J61" s="67" t="str">
        <f t="shared" si="5"/>
        <v/>
      </c>
    </row>
    <row r="62" spans="2:10" x14ac:dyDescent="0.2">
      <c r="B62" s="86" t="s">
        <v>1945</v>
      </c>
      <c r="C62" s="87" t="s">
        <v>787</v>
      </c>
      <c r="D62" s="70"/>
      <c r="E62" s="71"/>
      <c r="F62" s="72">
        <f t="shared" si="6"/>
        <v>0</v>
      </c>
      <c r="G62" s="73">
        <v>0</v>
      </c>
      <c r="H62" s="74">
        <v>0</v>
      </c>
      <c r="I62" s="73">
        <f t="shared" si="4"/>
        <v>0</v>
      </c>
      <c r="J62" s="67" t="str">
        <f t="shared" si="5"/>
        <v/>
      </c>
    </row>
    <row r="63" spans="2:10" x14ac:dyDescent="0.2">
      <c r="B63" s="86" t="s">
        <v>2237</v>
      </c>
      <c r="C63" s="87" t="s">
        <v>2246</v>
      </c>
      <c r="D63" s="70"/>
      <c r="E63" s="71"/>
      <c r="F63" s="72">
        <f t="shared" si="6"/>
        <v>0</v>
      </c>
      <c r="G63" s="73">
        <v>0</v>
      </c>
      <c r="H63" s="74">
        <v>0</v>
      </c>
      <c r="I63" s="73">
        <f t="shared" si="4"/>
        <v>0</v>
      </c>
      <c r="J63" s="67" t="str">
        <f t="shared" si="5"/>
        <v/>
      </c>
    </row>
    <row r="64" spans="2:10" x14ac:dyDescent="0.2">
      <c r="B64" s="86" t="s">
        <v>2247</v>
      </c>
      <c r="C64" s="87" t="s">
        <v>2246</v>
      </c>
      <c r="D64" s="70"/>
      <c r="E64" s="71"/>
      <c r="F64" s="72">
        <f t="shared" si="6"/>
        <v>0</v>
      </c>
      <c r="G64" s="73">
        <v>0</v>
      </c>
      <c r="H64" s="74">
        <v>0</v>
      </c>
      <c r="I64" s="73">
        <f t="shared" si="4"/>
        <v>0</v>
      </c>
      <c r="J64" s="67" t="str">
        <f t="shared" si="5"/>
        <v/>
      </c>
    </row>
    <row r="65" spans="2:10" x14ac:dyDescent="0.2">
      <c r="B65" s="75" t="s">
        <v>19</v>
      </c>
      <c r="C65" s="76"/>
      <c r="D65" s="77"/>
      <c r="E65" s="78"/>
      <c r="F65" s="79">
        <f>SUM(F45:F64)</f>
        <v>0</v>
      </c>
      <c r="G65" s="88">
        <f>SUM(G45:G64)</f>
        <v>0</v>
      </c>
      <c r="H65" s="79">
        <f>SUM(H45:H64)</f>
        <v>0</v>
      </c>
      <c r="I65" s="88">
        <f>SUM(I45:I64)</f>
        <v>0</v>
      </c>
      <c r="J65" s="80" t="str">
        <f t="shared" ref="J65" si="7">IF(CelkemObjekty=0,"",F65/CelkemObjekty*100)</f>
        <v/>
      </c>
    </row>
    <row r="66" spans="2:10" ht="9" customHeight="1" x14ac:dyDescent="0.2"/>
    <row r="67" spans="2:10" ht="6" customHeight="1" x14ac:dyDescent="0.2"/>
    <row r="68" spans="2:10" ht="3" customHeight="1" x14ac:dyDescent="0.2"/>
    <row r="69" spans="2:10" ht="6.75" customHeight="1" x14ac:dyDescent="0.2"/>
    <row r="70" spans="2:10" ht="20.25" customHeight="1" x14ac:dyDescent="0.25">
      <c r="B70" s="13" t="s">
        <v>23</v>
      </c>
      <c r="C70" s="53"/>
      <c r="D70" s="53"/>
      <c r="E70" s="53"/>
      <c r="F70" s="53"/>
      <c r="G70" s="53"/>
      <c r="H70" s="53"/>
      <c r="I70" s="53"/>
      <c r="J70" s="53"/>
    </row>
    <row r="71" spans="2:10" ht="9" customHeight="1" x14ac:dyDescent="0.2"/>
    <row r="72" spans="2:10" x14ac:dyDescent="0.2">
      <c r="B72" s="55" t="s">
        <v>24</v>
      </c>
      <c r="C72" s="56"/>
      <c r="D72" s="56"/>
      <c r="E72" s="58" t="s">
        <v>12</v>
      </c>
      <c r="F72" s="58" t="s">
        <v>25</v>
      </c>
      <c r="G72" s="59" t="s">
        <v>26</v>
      </c>
      <c r="H72" s="58" t="s">
        <v>27</v>
      </c>
      <c r="I72" s="59" t="s">
        <v>28</v>
      </c>
      <c r="J72" s="89" t="s">
        <v>29</v>
      </c>
    </row>
    <row r="73" spans="2:10" x14ac:dyDescent="0.2">
      <c r="B73" s="60" t="s">
        <v>98</v>
      </c>
      <c r="C73" s="61" t="s">
        <v>99</v>
      </c>
      <c r="D73" s="62"/>
      <c r="E73" s="90" t="str">
        <f>IF(SUM(SoucetDilu)=0,"",SUM(F73:J73)/SUM(SoucetDilu)*100)</f>
        <v/>
      </c>
      <c r="F73" s="66">
        <v>0</v>
      </c>
      <c r="G73" s="65">
        <v>0</v>
      </c>
      <c r="H73" s="66">
        <v>0</v>
      </c>
      <c r="I73" s="65">
        <v>0</v>
      </c>
      <c r="J73" s="66">
        <v>0</v>
      </c>
    </row>
    <row r="74" spans="2:10" x14ac:dyDescent="0.2">
      <c r="B74" s="68" t="s">
        <v>704</v>
      </c>
      <c r="C74" s="69" t="s">
        <v>705</v>
      </c>
      <c r="D74" s="70"/>
      <c r="E74" s="91" t="str">
        <f>IF(SUM(SoucetDilu)=0,"",SUM(F74:J74)/SUM(SoucetDilu)*100)</f>
        <v/>
      </c>
      <c r="F74" s="74">
        <v>0</v>
      </c>
      <c r="G74" s="73">
        <v>0</v>
      </c>
      <c r="H74" s="74">
        <v>0</v>
      </c>
      <c r="I74" s="73">
        <v>0</v>
      </c>
      <c r="J74" s="74">
        <v>0</v>
      </c>
    </row>
    <row r="75" spans="2:10" x14ac:dyDescent="0.2">
      <c r="B75" s="68" t="s">
        <v>111</v>
      </c>
      <c r="C75" s="69" t="s">
        <v>112</v>
      </c>
      <c r="D75" s="70"/>
      <c r="E75" s="91" t="str">
        <f>IF(SUM(SoucetDilu)=0,"",SUM(F75:J75)/SUM(SoucetDilu)*100)</f>
        <v/>
      </c>
      <c r="F75" s="74">
        <v>0</v>
      </c>
      <c r="G75" s="73">
        <v>0</v>
      </c>
      <c r="H75" s="74">
        <v>0</v>
      </c>
      <c r="I75" s="73">
        <v>0</v>
      </c>
      <c r="J75" s="74">
        <v>0</v>
      </c>
    </row>
    <row r="76" spans="2:10" x14ac:dyDescent="0.2">
      <c r="B76" s="68" t="s">
        <v>695</v>
      </c>
      <c r="C76" s="69" t="s">
        <v>712</v>
      </c>
      <c r="D76" s="70"/>
      <c r="E76" s="91" t="str">
        <f>IF(SUM(SoucetDilu)=0,"",SUM(F76:J76)/SUM(SoucetDilu)*100)</f>
        <v/>
      </c>
      <c r="F76" s="74">
        <v>0</v>
      </c>
      <c r="G76" s="73">
        <v>0</v>
      </c>
      <c r="H76" s="74">
        <v>0</v>
      </c>
      <c r="I76" s="73">
        <v>0</v>
      </c>
      <c r="J76" s="74">
        <v>0</v>
      </c>
    </row>
    <row r="77" spans="2:10" x14ac:dyDescent="0.2">
      <c r="B77" s="68" t="s">
        <v>729</v>
      </c>
      <c r="C77" s="69" t="s">
        <v>730</v>
      </c>
      <c r="D77" s="70"/>
      <c r="E77" s="91" t="str">
        <f>IF(SUM(SoucetDilu)=0,"",SUM(F77:J77)/SUM(SoucetDilu)*100)</f>
        <v/>
      </c>
      <c r="F77" s="74">
        <v>0</v>
      </c>
      <c r="G77" s="73">
        <v>0</v>
      </c>
      <c r="H77" s="74">
        <v>0</v>
      </c>
      <c r="I77" s="73">
        <v>0</v>
      </c>
      <c r="J77" s="74">
        <v>0</v>
      </c>
    </row>
    <row r="78" spans="2:10" x14ac:dyDescent="0.2">
      <c r="B78" s="68" t="s">
        <v>148</v>
      </c>
      <c r="C78" s="69" t="s">
        <v>149</v>
      </c>
      <c r="D78" s="70"/>
      <c r="E78" s="91" t="str">
        <f>IF(SUM(SoucetDilu)=0,"",SUM(F78:J78)/SUM(SoucetDilu)*100)</f>
        <v/>
      </c>
      <c r="F78" s="74">
        <v>0</v>
      </c>
      <c r="G78" s="73">
        <v>0</v>
      </c>
      <c r="H78" s="74">
        <v>0</v>
      </c>
      <c r="I78" s="73">
        <v>0</v>
      </c>
      <c r="J78" s="74">
        <v>0</v>
      </c>
    </row>
    <row r="79" spans="2:10" x14ac:dyDescent="0.2">
      <c r="B79" s="68" t="s">
        <v>752</v>
      </c>
      <c r="C79" s="69" t="s">
        <v>753</v>
      </c>
      <c r="D79" s="70"/>
      <c r="E79" s="91" t="str">
        <f>IF(SUM(SoucetDilu)=0,"",SUM(F79:J79)/SUM(SoucetDilu)*100)</f>
        <v/>
      </c>
      <c r="F79" s="74">
        <v>0</v>
      </c>
      <c r="G79" s="73">
        <v>0</v>
      </c>
      <c r="H79" s="74">
        <v>0</v>
      </c>
      <c r="I79" s="73">
        <v>0</v>
      </c>
      <c r="J79" s="74">
        <v>0</v>
      </c>
    </row>
    <row r="80" spans="2:10" x14ac:dyDescent="0.2">
      <c r="B80" s="68" t="s">
        <v>159</v>
      </c>
      <c r="C80" s="69" t="s">
        <v>160</v>
      </c>
      <c r="D80" s="70"/>
      <c r="E80" s="91" t="str">
        <f>IF(SUM(SoucetDilu)=0,"",SUM(F80:J80)/SUM(SoucetDilu)*100)</f>
        <v/>
      </c>
      <c r="F80" s="74">
        <v>0</v>
      </c>
      <c r="G80" s="73">
        <v>0</v>
      </c>
      <c r="H80" s="74">
        <v>0</v>
      </c>
      <c r="I80" s="73">
        <v>0</v>
      </c>
      <c r="J80" s="74">
        <v>0</v>
      </c>
    </row>
    <row r="81" spans="2:10" x14ac:dyDescent="0.2">
      <c r="B81" s="68" t="s">
        <v>165</v>
      </c>
      <c r="C81" s="69" t="s">
        <v>166</v>
      </c>
      <c r="D81" s="70"/>
      <c r="E81" s="91" t="str">
        <f>IF(SUM(SoucetDilu)=0,"",SUM(F81:J81)/SUM(SoucetDilu)*100)</f>
        <v/>
      </c>
      <c r="F81" s="74">
        <v>0</v>
      </c>
      <c r="G81" s="73">
        <v>0</v>
      </c>
      <c r="H81" s="74">
        <v>0</v>
      </c>
      <c r="I81" s="73">
        <v>0</v>
      </c>
      <c r="J81" s="74">
        <v>0</v>
      </c>
    </row>
    <row r="82" spans="2:10" x14ac:dyDescent="0.2">
      <c r="B82" s="68" t="s">
        <v>315</v>
      </c>
      <c r="C82" s="69" t="s">
        <v>316</v>
      </c>
      <c r="D82" s="70"/>
      <c r="E82" s="91" t="str">
        <f>IF(SUM(SoucetDilu)=0,"",SUM(F82:J82)/SUM(SoucetDilu)*100)</f>
        <v/>
      </c>
      <c r="F82" s="74">
        <v>0</v>
      </c>
      <c r="G82" s="73">
        <v>0</v>
      </c>
      <c r="H82" s="74">
        <v>0</v>
      </c>
      <c r="I82" s="73">
        <v>0</v>
      </c>
      <c r="J82" s="74">
        <v>0</v>
      </c>
    </row>
    <row r="83" spans="2:10" x14ac:dyDescent="0.2">
      <c r="B83" s="68" t="s">
        <v>869</v>
      </c>
      <c r="C83" s="69" t="s">
        <v>870</v>
      </c>
      <c r="D83" s="70"/>
      <c r="E83" s="91" t="str">
        <f>IF(SUM(SoucetDilu)=0,"",SUM(F83:J83)/SUM(SoucetDilu)*100)</f>
        <v/>
      </c>
      <c r="F83" s="74">
        <v>0</v>
      </c>
      <c r="G83" s="73">
        <v>0</v>
      </c>
      <c r="H83" s="74">
        <v>0</v>
      </c>
      <c r="I83" s="73">
        <v>0</v>
      </c>
      <c r="J83" s="74">
        <v>0</v>
      </c>
    </row>
    <row r="84" spans="2:10" x14ac:dyDescent="0.2">
      <c r="B84" s="68" t="s">
        <v>527</v>
      </c>
      <c r="C84" s="69" t="s">
        <v>528</v>
      </c>
      <c r="D84" s="70"/>
      <c r="E84" s="91" t="str">
        <f>IF(SUM(SoucetDilu)=0,"",SUM(F84:J84)/SUM(SoucetDilu)*100)</f>
        <v/>
      </c>
      <c r="F84" s="74">
        <v>0</v>
      </c>
      <c r="G84" s="73">
        <v>0</v>
      </c>
      <c r="H84" s="74">
        <v>0</v>
      </c>
      <c r="I84" s="73">
        <v>0</v>
      </c>
      <c r="J84" s="74">
        <v>0</v>
      </c>
    </row>
    <row r="85" spans="2:10" x14ac:dyDescent="0.2">
      <c r="B85" s="68" t="s">
        <v>577</v>
      </c>
      <c r="C85" s="69" t="s">
        <v>578</v>
      </c>
      <c r="D85" s="70"/>
      <c r="E85" s="91" t="str">
        <f>IF(SUM(SoucetDilu)=0,"",SUM(F85:J85)/SUM(SoucetDilu)*100)</f>
        <v/>
      </c>
      <c r="F85" s="74">
        <v>0</v>
      </c>
      <c r="G85" s="73">
        <v>0</v>
      </c>
      <c r="H85" s="74">
        <v>0</v>
      </c>
      <c r="I85" s="73">
        <v>0</v>
      </c>
      <c r="J85" s="74">
        <v>0</v>
      </c>
    </row>
    <row r="86" spans="2:10" x14ac:dyDescent="0.2">
      <c r="B86" s="68" t="s">
        <v>623</v>
      </c>
      <c r="C86" s="69" t="s">
        <v>624</v>
      </c>
      <c r="D86" s="70"/>
      <c r="E86" s="91" t="str">
        <f>IF(SUM(SoucetDilu)=0,"",SUM(F86:J86)/SUM(SoucetDilu)*100)</f>
        <v/>
      </c>
      <c r="F86" s="74">
        <v>0</v>
      </c>
      <c r="G86" s="73">
        <v>0</v>
      </c>
      <c r="H86" s="74">
        <v>0</v>
      </c>
      <c r="I86" s="73">
        <v>0</v>
      </c>
      <c r="J86" s="74">
        <v>0</v>
      </c>
    </row>
    <row r="87" spans="2:10" x14ac:dyDescent="0.2">
      <c r="B87" s="68" t="s">
        <v>1856</v>
      </c>
      <c r="C87" s="69" t="s">
        <v>1857</v>
      </c>
      <c r="D87" s="70"/>
      <c r="E87" s="91" t="str">
        <f>IF(SUM(SoucetDilu)=0,"",SUM(F87:J87)/SUM(SoucetDilu)*100)</f>
        <v/>
      </c>
      <c r="F87" s="74">
        <v>0</v>
      </c>
      <c r="G87" s="73">
        <v>0</v>
      </c>
      <c r="H87" s="74">
        <v>0</v>
      </c>
      <c r="I87" s="73">
        <v>0</v>
      </c>
      <c r="J87" s="74">
        <v>0</v>
      </c>
    </row>
    <row r="88" spans="2:10" x14ac:dyDescent="0.2">
      <c r="B88" s="68" t="s">
        <v>424</v>
      </c>
      <c r="C88" s="69" t="s">
        <v>425</v>
      </c>
      <c r="D88" s="70"/>
      <c r="E88" s="91" t="str">
        <f>IF(SUM(SoucetDilu)=0,"",SUM(F88:J88)/SUM(SoucetDilu)*100)</f>
        <v/>
      </c>
      <c r="F88" s="74">
        <v>0</v>
      </c>
      <c r="G88" s="73">
        <v>0</v>
      </c>
      <c r="H88" s="74">
        <v>0</v>
      </c>
      <c r="I88" s="73">
        <v>0</v>
      </c>
      <c r="J88" s="74">
        <v>0</v>
      </c>
    </row>
    <row r="89" spans="2:10" x14ac:dyDescent="0.2">
      <c r="B89" s="68" t="s">
        <v>639</v>
      </c>
      <c r="C89" s="69" t="s">
        <v>640</v>
      </c>
      <c r="D89" s="70"/>
      <c r="E89" s="91" t="str">
        <f>IF(SUM(SoucetDilu)=0,"",SUM(F89:J89)/SUM(SoucetDilu)*100)</f>
        <v/>
      </c>
      <c r="F89" s="74">
        <v>0</v>
      </c>
      <c r="G89" s="73">
        <v>0</v>
      </c>
      <c r="H89" s="74">
        <v>0</v>
      </c>
      <c r="I89" s="73">
        <v>0</v>
      </c>
      <c r="J89" s="74">
        <v>0</v>
      </c>
    </row>
    <row r="90" spans="2:10" x14ac:dyDescent="0.2">
      <c r="B90" s="68" t="s">
        <v>433</v>
      </c>
      <c r="C90" s="69" t="s">
        <v>434</v>
      </c>
      <c r="D90" s="70"/>
      <c r="E90" s="91" t="str">
        <f>IF(SUM(SoucetDilu)=0,"",SUM(F90:J90)/SUM(SoucetDilu)*100)</f>
        <v/>
      </c>
      <c r="F90" s="74">
        <v>0</v>
      </c>
      <c r="G90" s="73">
        <v>0</v>
      </c>
      <c r="H90" s="74">
        <v>0</v>
      </c>
      <c r="I90" s="73">
        <v>0</v>
      </c>
      <c r="J90" s="74">
        <v>0</v>
      </c>
    </row>
    <row r="91" spans="2:10" x14ac:dyDescent="0.2">
      <c r="B91" s="68" t="s">
        <v>451</v>
      </c>
      <c r="C91" s="69" t="s">
        <v>452</v>
      </c>
      <c r="D91" s="70"/>
      <c r="E91" s="91" t="str">
        <f>IF(SUM(SoucetDilu)=0,"",SUM(F91:J91)/SUM(SoucetDilu)*100)</f>
        <v/>
      </c>
      <c r="F91" s="74">
        <v>0</v>
      </c>
      <c r="G91" s="73">
        <v>0</v>
      </c>
      <c r="H91" s="74">
        <v>0</v>
      </c>
      <c r="I91" s="73">
        <v>0</v>
      </c>
      <c r="J91" s="74">
        <v>0</v>
      </c>
    </row>
    <row r="92" spans="2:10" x14ac:dyDescent="0.2">
      <c r="B92" s="68" t="s">
        <v>2250</v>
      </c>
      <c r="C92" s="69" t="s">
        <v>2251</v>
      </c>
      <c r="D92" s="70"/>
      <c r="E92" s="91" t="str">
        <f>IF(SUM(SoucetDilu)=0,"",SUM(F92:J92)/SUM(SoucetDilu)*100)</f>
        <v/>
      </c>
      <c r="F92" s="74">
        <v>0</v>
      </c>
      <c r="G92" s="73">
        <v>0</v>
      </c>
      <c r="H92" s="74">
        <v>0</v>
      </c>
      <c r="I92" s="73">
        <v>0</v>
      </c>
      <c r="J92" s="74">
        <v>0</v>
      </c>
    </row>
    <row r="93" spans="2:10" x14ac:dyDescent="0.2">
      <c r="B93" s="68" t="s">
        <v>2309</v>
      </c>
      <c r="C93" s="69" t="s">
        <v>2310</v>
      </c>
      <c r="D93" s="70"/>
      <c r="E93" s="91" t="str">
        <f>IF(SUM(SoucetDilu)=0,"",SUM(F93:J93)/SUM(SoucetDilu)*100)</f>
        <v/>
      </c>
      <c r="F93" s="74">
        <v>0</v>
      </c>
      <c r="G93" s="73">
        <v>0</v>
      </c>
      <c r="H93" s="74">
        <v>0</v>
      </c>
      <c r="I93" s="73">
        <v>0</v>
      </c>
      <c r="J93" s="74">
        <v>0</v>
      </c>
    </row>
    <row r="94" spans="2:10" x14ac:dyDescent="0.2">
      <c r="B94" s="68" t="s">
        <v>461</v>
      </c>
      <c r="C94" s="69" t="s">
        <v>462</v>
      </c>
      <c r="D94" s="70"/>
      <c r="E94" s="91" t="str">
        <f>IF(SUM(SoucetDilu)=0,"",SUM(F94:J94)/SUM(SoucetDilu)*100)</f>
        <v/>
      </c>
      <c r="F94" s="74">
        <v>0</v>
      </c>
      <c r="G94" s="73">
        <v>0</v>
      </c>
      <c r="H94" s="74">
        <v>0</v>
      </c>
      <c r="I94" s="73">
        <v>0</v>
      </c>
      <c r="J94" s="74">
        <v>0</v>
      </c>
    </row>
    <row r="95" spans="2:10" x14ac:dyDescent="0.2">
      <c r="B95" s="68" t="s">
        <v>768</v>
      </c>
      <c r="C95" s="69" t="s">
        <v>769</v>
      </c>
      <c r="D95" s="70"/>
      <c r="E95" s="91" t="str">
        <f>IF(SUM(SoucetDilu)=0,"",SUM(F95:J95)/SUM(SoucetDilu)*100)</f>
        <v/>
      </c>
      <c r="F95" s="74">
        <v>0</v>
      </c>
      <c r="G95" s="73">
        <v>0</v>
      </c>
      <c r="H95" s="74">
        <v>0</v>
      </c>
      <c r="I95" s="73">
        <v>0</v>
      </c>
      <c r="J95" s="74">
        <v>0</v>
      </c>
    </row>
    <row r="96" spans="2:10" x14ac:dyDescent="0.2">
      <c r="B96" s="68" t="s">
        <v>477</v>
      </c>
      <c r="C96" s="69" t="s">
        <v>478</v>
      </c>
      <c r="D96" s="70"/>
      <c r="E96" s="91" t="str">
        <f>IF(SUM(SoucetDilu)=0,"",SUM(F96:J96)/SUM(SoucetDilu)*100)</f>
        <v/>
      </c>
      <c r="F96" s="74">
        <v>0</v>
      </c>
      <c r="G96" s="73">
        <v>0</v>
      </c>
      <c r="H96" s="74">
        <v>0</v>
      </c>
      <c r="I96" s="73">
        <v>0</v>
      </c>
      <c r="J96" s="74">
        <v>0</v>
      </c>
    </row>
    <row r="97" spans="2:10" x14ac:dyDescent="0.2">
      <c r="B97" s="68" t="s">
        <v>776</v>
      </c>
      <c r="C97" s="69" t="s">
        <v>777</v>
      </c>
      <c r="D97" s="70"/>
      <c r="E97" s="91" t="str">
        <f>IF(SUM(SoucetDilu)=0,"",SUM(F97:J97)/SUM(SoucetDilu)*100)</f>
        <v/>
      </c>
      <c r="F97" s="74">
        <v>0</v>
      </c>
      <c r="G97" s="73">
        <v>0</v>
      </c>
      <c r="H97" s="74">
        <v>0</v>
      </c>
      <c r="I97" s="73">
        <v>0</v>
      </c>
      <c r="J97" s="74">
        <v>0</v>
      </c>
    </row>
    <row r="98" spans="2:10" x14ac:dyDescent="0.2">
      <c r="B98" s="68" t="s">
        <v>334</v>
      </c>
      <c r="C98" s="69" t="s">
        <v>335</v>
      </c>
      <c r="D98" s="70"/>
      <c r="E98" s="91" t="str">
        <f>IF(SUM(SoucetDilu)=0,"",SUM(F98:J98)/SUM(SoucetDilu)*100)</f>
        <v/>
      </c>
      <c r="F98" s="74">
        <v>0</v>
      </c>
      <c r="G98" s="73">
        <v>0</v>
      </c>
      <c r="H98" s="74">
        <v>0</v>
      </c>
      <c r="I98" s="73">
        <v>0</v>
      </c>
      <c r="J98" s="74">
        <v>0</v>
      </c>
    </row>
    <row r="99" spans="2:10" x14ac:dyDescent="0.2">
      <c r="B99" s="68" t="s">
        <v>380</v>
      </c>
      <c r="C99" s="69" t="s">
        <v>381</v>
      </c>
      <c r="D99" s="70"/>
      <c r="E99" s="91" t="str">
        <f>IF(SUM(SoucetDilu)=0,"",SUM(F99:J99)/SUM(SoucetDilu)*100)</f>
        <v/>
      </c>
      <c r="F99" s="74">
        <v>0</v>
      </c>
      <c r="G99" s="73">
        <v>0</v>
      </c>
      <c r="H99" s="74">
        <v>0</v>
      </c>
      <c r="I99" s="73">
        <v>0</v>
      </c>
      <c r="J99" s="74">
        <v>0</v>
      </c>
    </row>
    <row r="100" spans="2:10" x14ac:dyDescent="0.2">
      <c r="B100" s="68" t="s">
        <v>412</v>
      </c>
      <c r="C100" s="69" t="s">
        <v>413</v>
      </c>
      <c r="D100" s="70"/>
      <c r="E100" s="91" t="str">
        <f>IF(SUM(SoucetDilu)=0,"",SUM(F100:J100)/SUM(SoucetDilu)*100)</f>
        <v/>
      </c>
      <c r="F100" s="74">
        <v>0</v>
      </c>
      <c r="G100" s="73">
        <v>0</v>
      </c>
      <c r="H100" s="74">
        <v>0</v>
      </c>
      <c r="I100" s="73">
        <v>0</v>
      </c>
      <c r="J100" s="74">
        <v>0</v>
      </c>
    </row>
    <row r="101" spans="2:10" x14ac:dyDescent="0.2">
      <c r="B101" s="68" t="s">
        <v>759</v>
      </c>
      <c r="C101" s="69" t="s">
        <v>760</v>
      </c>
      <c r="D101" s="70"/>
      <c r="E101" s="91" t="str">
        <f>IF(SUM(SoucetDilu)=0,"",SUM(F101:J101)/SUM(SoucetDilu)*100)</f>
        <v/>
      </c>
      <c r="F101" s="74">
        <v>0</v>
      </c>
      <c r="G101" s="73">
        <v>0</v>
      </c>
      <c r="H101" s="74">
        <v>0</v>
      </c>
      <c r="I101" s="73">
        <v>0</v>
      </c>
      <c r="J101" s="74">
        <v>0</v>
      </c>
    </row>
    <row r="102" spans="2:10" x14ac:dyDescent="0.2">
      <c r="B102" s="68" t="s">
        <v>419</v>
      </c>
      <c r="C102" s="69" t="s">
        <v>420</v>
      </c>
      <c r="D102" s="70"/>
      <c r="E102" s="91" t="str">
        <f>IF(SUM(SoucetDilu)=0,"",SUM(F102:J102)/SUM(SoucetDilu)*100)</f>
        <v/>
      </c>
      <c r="F102" s="74">
        <v>0</v>
      </c>
      <c r="G102" s="73">
        <v>0</v>
      </c>
      <c r="H102" s="74">
        <v>0</v>
      </c>
      <c r="I102" s="73">
        <v>0</v>
      </c>
      <c r="J102" s="74">
        <v>0</v>
      </c>
    </row>
    <row r="103" spans="2:10" x14ac:dyDescent="0.2">
      <c r="B103" s="68" t="s">
        <v>2241</v>
      </c>
      <c r="C103" s="69" t="s">
        <v>2242</v>
      </c>
      <c r="D103" s="70"/>
      <c r="E103" s="91" t="str">
        <f>IF(SUM(SoucetDilu)=0,"",SUM(F103:J103)/SUM(SoucetDilu)*100)</f>
        <v/>
      </c>
      <c r="F103" s="74">
        <v>0</v>
      </c>
      <c r="G103" s="73">
        <v>0</v>
      </c>
      <c r="H103" s="74">
        <v>0</v>
      </c>
      <c r="I103" s="73">
        <v>0</v>
      </c>
      <c r="J103" s="74">
        <v>0</v>
      </c>
    </row>
    <row r="104" spans="2:10" x14ac:dyDescent="0.2">
      <c r="B104" s="68" t="s">
        <v>1633</v>
      </c>
      <c r="C104" s="69" t="s">
        <v>1634</v>
      </c>
      <c r="D104" s="70"/>
      <c r="E104" s="91" t="str">
        <f>IF(SUM(SoucetDilu)=0,"",SUM(F104:J104)/SUM(SoucetDilu)*100)</f>
        <v/>
      </c>
      <c r="F104" s="74">
        <v>0</v>
      </c>
      <c r="G104" s="73">
        <v>0</v>
      </c>
      <c r="H104" s="74">
        <v>0</v>
      </c>
      <c r="I104" s="73">
        <v>0</v>
      </c>
      <c r="J104" s="74">
        <v>0</v>
      </c>
    </row>
    <row r="105" spans="2:10" x14ac:dyDescent="0.2">
      <c r="B105" s="68" t="s">
        <v>1515</v>
      </c>
      <c r="C105" s="69" t="s">
        <v>1516</v>
      </c>
      <c r="D105" s="70"/>
      <c r="E105" s="91" t="str">
        <f>IF(SUM(SoucetDilu)=0,"",SUM(F105:J105)/SUM(SoucetDilu)*100)</f>
        <v/>
      </c>
      <c r="F105" s="74">
        <v>0</v>
      </c>
      <c r="G105" s="73">
        <v>0</v>
      </c>
      <c r="H105" s="74">
        <v>0</v>
      </c>
      <c r="I105" s="73">
        <v>0</v>
      </c>
      <c r="J105" s="74">
        <v>0</v>
      </c>
    </row>
    <row r="106" spans="2:10" x14ac:dyDescent="0.2">
      <c r="B106" s="75" t="s">
        <v>19</v>
      </c>
      <c r="C106" s="76"/>
      <c r="D106" s="77"/>
      <c r="E106" s="92" t="str">
        <f>IF(SUM(SoucetDilu)=0,"",SUM(F106:J106)/SUM(SoucetDilu)*100)</f>
        <v/>
      </c>
      <c r="F106" s="79">
        <f>SUM(F73:F105)</f>
        <v>0</v>
      </c>
      <c r="G106" s="88">
        <f>SUM(G73:G105)</f>
        <v>0</v>
      </c>
      <c r="H106" s="79">
        <f>SUM(H73:H105)</f>
        <v>0</v>
      </c>
      <c r="I106" s="88">
        <f>SUM(I73:I105)</f>
        <v>0</v>
      </c>
      <c r="J106" s="79">
        <f>SUM(J73:J105)</f>
        <v>0</v>
      </c>
    </row>
    <row r="108" spans="2:10" ht="2.25" customHeight="1" x14ac:dyDescent="0.2"/>
    <row r="109" spans="2:10" ht="1.5" customHeight="1" x14ac:dyDescent="0.2"/>
    <row r="110" spans="2:10" ht="0.75" customHeight="1" x14ac:dyDescent="0.2"/>
    <row r="111" spans="2:10" ht="0.75" customHeight="1" x14ac:dyDescent="0.2"/>
    <row r="112" spans="2:10" ht="0.75" customHeight="1" x14ac:dyDescent="0.2"/>
    <row r="113" spans="2:10" ht="18" x14ac:dyDescent="0.25">
      <c r="B113" s="13" t="s">
        <v>30</v>
      </c>
      <c r="C113" s="53"/>
      <c r="D113" s="53"/>
      <c r="E113" s="53"/>
      <c r="F113" s="53"/>
      <c r="G113" s="53"/>
      <c r="H113" s="53"/>
      <c r="I113" s="53"/>
      <c r="J113" s="53"/>
    </row>
    <row r="115" spans="2:10" x14ac:dyDescent="0.2">
      <c r="B115" s="55" t="s">
        <v>31</v>
      </c>
      <c r="C115" s="56"/>
      <c r="D115" s="56"/>
      <c r="E115" s="93"/>
      <c r="F115" s="94"/>
      <c r="G115" s="59"/>
      <c r="H115" s="58" t="s">
        <v>17</v>
      </c>
      <c r="I115" s="1"/>
      <c r="J115" s="1"/>
    </row>
    <row r="116" spans="2:10" x14ac:dyDescent="0.2">
      <c r="B116" s="60" t="s">
        <v>483</v>
      </c>
      <c r="C116" s="61"/>
      <c r="D116" s="62"/>
      <c r="E116" s="95"/>
      <c r="F116" s="96"/>
      <c r="G116" s="65"/>
      <c r="H116" s="66">
        <v>0</v>
      </c>
      <c r="I116" s="1"/>
      <c r="J116" s="1"/>
    </row>
    <row r="117" spans="2:10" x14ac:dyDescent="0.2">
      <c r="B117" s="68" t="s">
        <v>484</v>
      </c>
      <c r="C117" s="69"/>
      <c r="D117" s="70"/>
      <c r="E117" s="97"/>
      <c r="F117" s="98"/>
      <c r="G117" s="73"/>
      <c r="H117" s="74">
        <v>0</v>
      </c>
      <c r="I117" s="1"/>
      <c r="J117" s="1"/>
    </row>
    <row r="118" spans="2:10" x14ac:dyDescent="0.2">
      <c r="B118" s="68" t="s">
        <v>485</v>
      </c>
      <c r="C118" s="69"/>
      <c r="D118" s="70"/>
      <c r="E118" s="97"/>
      <c r="F118" s="98"/>
      <c r="G118" s="73"/>
      <c r="H118" s="74">
        <v>0</v>
      </c>
      <c r="I118" s="1"/>
      <c r="J118" s="1"/>
    </row>
    <row r="119" spans="2:10" x14ac:dyDescent="0.2">
      <c r="B119" s="68" t="s">
        <v>486</v>
      </c>
      <c r="C119" s="69"/>
      <c r="D119" s="70"/>
      <c r="E119" s="97"/>
      <c r="F119" s="98"/>
      <c r="G119" s="73"/>
      <c r="H119" s="74">
        <v>0</v>
      </c>
      <c r="I119" s="1"/>
      <c r="J119" s="1"/>
    </row>
    <row r="120" spans="2:10" x14ac:dyDescent="0.2">
      <c r="B120" s="68" t="s">
        <v>487</v>
      </c>
      <c r="C120" s="69"/>
      <c r="D120" s="70"/>
      <c r="E120" s="97"/>
      <c r="F120" s="98"/>
      <c r="G120" s="73"/>
      <c r="H120" s="74">
        <v>0</v>
      </c>
      <c r="I120" s="1"/>
      <c r="J120" s="1"/>
    </row>
    <row r="121" spans="2:10" x14ac:dyDescent="0.2">
      <c r="B121" s="68" t="s">
        <v>488</v>
      </c>
      <c r="C121" s="69"/>
      <c r="D121" s="70"/>
      <c r="E121" s="97"/>
      <c r="F121" s="98"/>
      <c r="G121" s="73"/>
      <c r="H121" s="74">
        <v>0</v>
      </c>
      <c r="I121" s="1"/>
      <c r="J121" s="1"/>
    </row>
    <row r="122" spans="2:10" x14ac:dyDescent="0.2">
      <c r="B122" s="68" t="s">
        <v>489</v>
      </c>
      <c r="C122" s="69"/>
      <c r="D122" s="70"/>
      <c r="E122" s="97"/>
      <c r="F122" s="98"/>
      <c r="G122" s="73"/>
      <c r="H122" s="74">
        <v>0</v>
      </c>
      <c r="I122" s="1"/>
      <c r="J122" s="1"/>
    </row>
    <row r="123" spans="2:10" x14ac:dyDescent="0.2">
      <c r="B123" s="68" t="s">
        <v>490</v>
      </c>
      <c r="C123" s="69"/>
      <c r="D123" s="70"/>
      <c r="E123" s="97"/>
      <c r="F123" s="98"/>
      <c r="G123" s="73"/>
      <c r="H123" s="74">
        <v>0</v>
      </c>
      <c r="I123" s="1"/>
      <c r="J123" s="1"/>
    </row>
    <row r="124" spans="2:10" x14ac:dyDescent="0.2">
      <c r="B124" s="75" t="s">
        <v>19</v>
      </c>
      <c r="C124" s="76"/>
      <c r="D124" s="77"/>
      <c r="E124" s="99"/>
      <c r="F124" s="100"/>
      <c r="G124" s="88"/>
      <c r="H124" s="79">
        <f>SUM(H116:H123)</f>
        <v>0</v>
      </c>
      <c r="I124" s="1"/>
      <c r="J124" s="1"/>
    </row>
    <row r="125" spans="2:10" x14ac:dyDescent="0.2">
      <c r="I125" s="1"/>
      <c r="J125" s="1"/>
    </row>
  </sheetData>
  <sortState ref="B831:K863">
    <sortCondition ref="B831"/>
  </sortState>
  <mergeCells count="5">
    <mergeCell ref="I19:J19"/>
    <mergeCell ref="I20:J20"/>
    <mergeCell ref="I21:J21"/>
    <mergeCell ref="I22:J22"/>
    <mergeCell ref="I23:J23"/>
  </mergeCells>
  <pageMargins left="0.39370078740157483" right="0.19685039370078741" top="0.39370078740157483" bottom="0.39370078740157483" header="0" footer="0.19685039370078741"/>
  <pageSetup paperSize="9" scale="99" fitToHeight="9999" orientation="portrait" horizontalDpi="300" verticalDpi="300" r:id="rId1"/>
  <headerFooter alignWithMargins="0">
    <oddFooter>&amp;L&amp;9Zpracováno programem &amp;"Arial CE,Tučné"BUILDpower,  © RTS, a.s.&amp;R&amp;9Stránka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CB171"/>
  <sheetViews>
    <sheetView showGridLines="0" showZeros="0" zoomScaleNormal="100" zoomScaleSheetLayoutView="100" workbookViewId="0">
      <selection activeCell="J1" sqref="J1:J65536 K1:K65536"/>
    </sheetView>
  </sheetViews>
  <sheetFormatPr defaultRowHeight="12.75" x14ac:dyDescent="0.2"/>
  <cols>
    <col min="1" max="1" width="4.42578125" style="261" customWidth="1"/>
    <col min="2" max="2" width="11.5703125" style="261" customWidth="1"/>
    <col min="3" max="3" width="40.42578125" style="261" customWidth="1"/>
    <col min="4" max="4" width="5.5703125" style="261" customWidth="1"/>
    <col min="5" max="5" width="8.5703125" style="275" customWidth="1"/>
    <col min="6" max="6" width="9.85546875" style="261" customWidth="1"/>
    <col min="7" max="7" width="13.85546875" style="261" customWidth="1"/>
    <col min="8" max="8" width="11.7109375" style="261" hidden="1" customWidth="1"/>
    <col min="9" max="9" width="11.5703125" style="261" hidden="1" customWidth="1"/>
    <col min="10" max="10" width="11" style="261" hidden="1" customWidth="1"/>
    <col min="11" max="11" width="10.42578125" style="261" hidden="1" customWidth="1"/>
    <col min="12" max="12" width="75.42578125" style="261" customWidth="1"/>
    <col min="13" max="13" width="45.28515625" style="261" customWidth="1"/>
    <col min="14" max="16384" width="9.140625" style="261"/>
  </cols>
  <sheetData>
    <row r="1" spans="1:80" ht="15.75" x14ac:dyDescent="0.25">
      <c r="A1" s="260" t="s">
        <v>103</v>
      </c>
      <c r="B1" s="260"/>
      <c r="C1" s="260"/>
      <c r="D1" s="260"/>
      <c r="E1" s="260"/>
      <c r="F1" s="260"/>
      <c r="G1" s="260"/>
    </row>
    <row r="2" spans="1:80" ht="14.25" customHeight="1" thickBot="1" x14ac:dyDescent="0.25">
      <c r="B2" s="262"/>
      <c r="C2" s="263"/>
      <c r="D2" s="263"/>
      <c r="E2" s="264"/>
      <c r="F2" s="263"/>
      <c r="G2" s="263"/>
    </row>
    <row r="3" spans="1:80" ht="13.5" thickTop="1" x14ac:dyDescent="0.2">
      <c r="A3" s="205" t="s">
        <v>2</v>
      </c>
      <c r="B3" s="206"/>
      <c r="C3" s="207" t="s">
        <v>106</v>
      </c>
      <c r="D3" s="265"/>
      <c r="E3" s="266" t="s">
        <v>85</v>
      </c>
      <c r="F3" s="267" t="str">
        <f>'01 3 Rek'!H1</f>
        <v>3</v>
      </c>
      <c r="G3" s="268"/>
    </row>
    <row r="4" spans="1:80" ht="13.5" thickBot="1" x14ac:dyDescent="0.25">
      <c r="A4" s="269" t="s">
        <v>76</v>
      </c>
      <c r="B4" s="214"/>
      <c r="C4" s="215" t="s">
        <v>109</v>
      </c>
      <c r="D4" s="270"/>
      <c r="E4" s="271" t="str">
        <f>'01 3 Rek'!G2</f>
        <v>Související práce - Rozpočtové náklady</v>
      </c>
      <c r="F4" s="272"/>
      <c r="G4" s="273"/>
    </row>
    <row r="5" spans="1:80" ht="13.5" thickTop="1" x14ac:dyDescent="0.2">
      <c r="A5" s="274"/>
      <c r="G5" s="276"/>
    </row>
    <row r="6" spans="1:80" ht="27" customHeight="1" x14ac:dyDescent="0.2">
      <c r="A6" s="277" t="s">
        <v>86</v>
      </c>
      <c r="B6" s="278" t="s">
        <v>87</v>
      </c>
      <c r="C6" s="278" t="s">
        <v>88</v>
      </c>
      <c r="D6" s="278" t="s">
        <v>89</v>
      </c>
      <c r="E6" s="279" t="s">
        <v>90</v>
      </c>
      <c r="F6" s="278" t="s">
        <v>91</v>
      </c>
      <c r="G6" s="280" t="s">
        <v>92</v>
      </c>
      <c r="H6" s="281" t="s">
        <v>93</v>
      </c>
      <c r="I6" s="281" t="s">
        <v>94</v>
      </c>
      <c r="J6" s="281" t="s">
        <v>95</v>
      </c>
      <c r="K6" s="281" t="s">
        <v>96</v>
      </c>
    </row>
    <row r="7" spans="1:80" x14ac:dyDescent="0.2">
      <c r="A7" s="282" t="s">
        <v>97</v>
      </c>
      <c r="B7" s="283" t="s">
        <v>704</v>
      </c>
      <c r="C7" s="284" t="s">
        <v>705</v>
      </c>
      <c r="D7" s="285"/>
      <c r="E7" s="286"/>
      <c r="F7" s="286"/>
      <c r="G7" s="287"/>
      <c r="H7" s="288"/>
      <c r="I7" s="289"/>
      <c r="J7" s="290"/>
      <c r="K7" s="291"/>
      <c r="O7" s="292">
        <v>1</v>
      </c>
    </row>
    <row r="8" spans="1:80" x14ac:dyDescent="0.2">
      <c r="A8" s="293">
        <v>1</v>
      </c>
      <c r="B8" s="294" t="s">
        <v>707</v>
      </c>
      <c r="C8" s="295" t="s">
        <v>708</v>
      </c>
      <c r="D8" s="296" t="s">
        <v>116</v>
      </c>
      <c r="E8" s="297">
        <v>227.85</v>
      </c>
      <c r="F8" s="297">
        <v>0</v>
      </c>
      <c r="G8" s="298">
        <f>E8*F8</f>
        <v>0</v>
      </c>
      <c r="H8" s="299">
        <v>3.0000000000000001E-5</v>
      </c>
      <c r="I8" s="300">
        <f>E8*H8</f>
        <v>6.8355000000000004E-3</v>
      </c>
      <c r="J8" s="299">
        <v>0</v>
      </c>
      <c r="K8" s="300">
        <f>E8*J8</f>
        <v>0</v>
      </c>
      <c r="O8" s="292">
        <v>2</v>
      </c>
      <c r="AA8" s="261">
        <v>2</v>
      </c>
      <c r="AB8" s="261">
        <v>1</v>
      </c>
      <c r="AC8" s="261">
        <v>1</v>
      </c>
      <c r="AZ8" s="261">
        <v>1</v>
      </c>
      <c r="BA8" s="261">
        <f>IF(AZ8=1,G8,0)</f>
        <v>0</v>
      </c>
      <c r="BB8" s="261">
        <f>IF(AZ8=2,G8,0)</f>
        <v>0</v>
      </c>
      <c r="BC8" s="261">
        <f>IF(AZ8=3,G8,0)</f>
        <v>0</v>
      </c>
      <c r="BD8" s="261">
        <f>IF(AZ8=4,G8,0)</f>
        <v>0</v>
      </c>
      <c r="BE8" s="261">
        <f>IF(AZ8=5,G8,0)</f>
        <v>0</v>
      </c>
      <c r="CA8" s="292">
        <v>2</v>
      </c>
      <c r="CB8" s="292">
        <v>1</v>
      </c>
    </row>
    <row r="9" spans="1:80" x14ac:dyDescent="0.2">
      <c r="A9" s="301"/>
      <c r="B9" s="304"/>
      <c r="C9" s="305" t="s">
        <v>709</v>
      </c>
      <c r="D9" s="306"/>
      <c r="E9" s="307">
        <v>0</v>
      </c>
      <c r="F9" s="308"/>
      <c r="G9" s="309"/>
      <c r="H9" s="310"/>
      <c r="I9" s="302"/>
      <c r="J9" s="311"/>
      <c r="K9" s="302"/>
      <c r="M9" s="303" t="s">
        <v>709</v>
      </c>
      <c r="O9" s="292"/>
    </row>
    <row r="10" spans="1:80" x14ac:dyDescent="0.2">
      <c r="A10" s="301"/>
      <c r="B10" s="304"/>
      <c r="C10" s="305" t="s">
        <v>710</v>
      </c>
      <c r="D10" s="306"/>
      <c r="E10" s="307">
        <v>76.05</v>
      </c>
      <c r="F10" s="308"/>
      <c r="G10" s="309"/>
      <c r="H10" s="310"/>
      <c r="I10" s="302"/>
      <c r="J10" s="311"/>
      <c r="K10" s="302"/>
      <c r="M10" s="303" t="s">
        <v>710</v>
      </c>
      <c r="O10" s="292"/>
    </row>
    <row r="11" spans="1:80" ht="22.5" x14ac:dyDescent="0.2">
      <c r="A11" s="301"/>
      <c r="B11" s="304"/>
      <c r="C11" s="305" t="s">
        <v>711</v>
      </c>
      <c r="D11" s="306"/>
      <c r="E11" s="307">
        <v>151.80000000000001</v>
      </c>
      <c r="F11" s="308"/>
      <c r="G11" s="309"/>
      <c r="H11" s="310"/>
      <c r="I11" s="302"/>
      <c r="J11" s="311"/>
      <c r="K11" s="302"/>
      <c r="M11" s="303" t="s">
        <v>711</v>
      </c>
      <c r="O11" s="292"/>
    </row>
    <row r="12" spans="1:80" x14ac:dyDescent="0.2">
      <c r="A12" s="312"/>
      <c r="B12" s="313" t="s">
        <v>101</v>
      </c>
      <c r="C12" s="314" t="s">
        <v>706</v>
      </c>
      <c r="D12" s="315"/>
      <c r="E12" s="316"/>
      <c r="F12" s="317"/>
      <c r="G12" s="318">
        <f>SUM(G7:G11)</f>
        <v>0</v>
      </c>
      <c r="H12" s="319"/>
      <c r="I12" s="320">
        <f>SUM(I7:I11)</f>
        <v>6.8355000000000004E-3</v>
      </c>
      <c r="J12" s="319"/>
      <c r="K12" s="320">
        <f>SUM(K7:K11)</f>
        <v>0</v>
      </c>
      <c r="O12" s="292">
        <v>4</v>
      </c>
      <c r="BA12" s="321">
        <f>SUM(BA7:BA11)</f>
        <v>0</v>
      </c>
      <c r="BB12" s="321">
        <f>SUM(BB7:BB11)</f>
        <v>0</v>
      </c>
      <c r="BC12" s="321">
        <f>SUM(BC7:BC11)</f>
        <v>0</v>
      </c>
      <c r="BD12" s="321">
        <f>SUM(BD7:BD11)</f>
        <v>0</v>
      </c>
      <c r="BE12" s="321">
        <f>SUM(BE7:BE11)</f>
        <v>0</v>
      </c>
    </row>
    <row r="13" spans="1:80" x14ac:dyDescent="0.2">
      <c r="A13" s="282" t="s">
        <v>97</v>
      </c>
      <c r="B13" s="283" t="s">
        <v>695</v>
      </c>
      <c r="C13" s="284" t="s">
        <v>712</v>
      </c>
      <c r="D13" s="285"/>
      <c r="E13" s="286"/>
      <c r="F13" s="286"/>
      <c r="G13" s="287"/>
      <c r="H13" s="288"/>
      <c r="I13" s="289"/>
      <c r="J13" s="290"/>
      <c r="K13" s="291"/>
      <c r="O13" s="292">
        <v>1</v>
      </c>
    </row>
    <row r="14" spans="1:80" ht="22.5" x14ac:dyDescent="0.2">
      <c r="A14" s="293">
        <v>2</v>
      </c>
      <c r="B14" s="294" t="s">
        <v>714</v>
      </c>
      <c r="C14" s="295" t="s">
        <v>715</v>
      </c>
      <c r="D14" s="296" t="s">
        <v>347</v>
      </c>
      <c r="E14" s="297">
        <v>39</v>
      </c>
      <c r="F14" s="297">
        <v>0</v>
      </c>
      <c r="G14" s="298">
        <f>E14*F14</f>
        <v>0</v>
      </c>
      <c r="H14" s="299">
        <v>0</v>
      </c>
      <c r="I14" s="300">
        <f>E14*H14</f>
        <v>0</v>
      </c>
      <c r="J14" s="299"/>
      <c r="K14" s="300">
        <f>E14*J14</f>
        <v>0</v>
      </c>
      <c r="O14" s="292">
        <v>2</v>
      </c>
      <c r="AA14" s="261">
        <v>11</v>
      </c>
      <c r="AB14" s="261">
        <v>3</v>
      </c>
      <c r="AC14" s="261">
        <v>1</v>
      </c>
      <c r="AZ14" s="261">
        <v>1</v>
      </c>
      <c r="BA14" s="261">
        <f>IF(AZ14=1,G14,0)</f>
        <v>0</v>
      </c>
      <c r="BB14" s="261">
        <f>IF(AZ14=2,G14,0)</f>
        <v>0</v>
      </c>
      <c r="BC14" s="261">
        <f>IF(AZ14=3,G14,0)</f>
        <v>0</v>
      </c>
      <c r="BD14" s="261">
        <f>IF(AZ14=4,G14,0)</f>
        <v>0</v>
      </c>
      <c r="BE14" s="261">
        <f>IF(AZ14=5,G14,0)</f>
        <v>0</v>
      </c>
      <c r="CA14" s="292">
        <v>11</v>
      </c>
      <c r="CB14" s="292">
        <v>3</v>
      </c>
    </row>
    <row r="15" spans="1:80" x14ac:dyDescent="0.2">
      <c r="A15" s="301"/>
      <c r="B15" s="304"/>
      <c r="C15" s="305" t="s">
        <v>716</v>
      </c>
      <c r="D15" s="306"/>
      <c r="E15" s="307">
        <v>0</v>
      </c>
      <c r="F15" s="308"/>
      <c r="G15" s="309"/>
      <c r="H15" s="310"/>
      <c r="I15" s="302"/>
      <c r="J15" s="311"/>
      <c r="K15" s="302"/>
      <c r="M15" s="303" t="s">
        <v>716</v>
      </c>
      <c r="O15" s="292"/>
    </row>
    <row r="16" spans="1:80" x14ac:dyDescent="0.2">
      <c r="A16" s="301"/>
      <c r="B16" s="304"/>
      <c r="C16" s="305" t="s">
        <v>717</v>
      </c>
      <c r="D16" s="306"/>
      <c r="E16" s="307">
        <v>36</v>
      </c>
      <c r="F16" s="308"/>
      <c r="G16" s="309"/>
      <c r="H16" s="310"/>
      <c r="I16" s="302"/>
      <c r="J16" s="311"/>
      <c r="K16" s="302"/>
      <c r="M16" s="303" t="s">
        <v>717</v>
      </c>
      <c r="O16" s="292"/>
    </row>
    <row r="17" spans="1:80" x14ac:dyDescent="0.2">
      <c r="A17" s="301"/>
      <c r="B17" s="304"/>
      <c r="C17" s="305" t="s">
        <v>718</v>
      </c>
      <c r="D17" s="306"/>
      <c r="E17" s="307">
        <v>3</v>
      </c>
      <c r="F17" s="308"/>
      <c r="G17" s="309"/>
      <c r="H17" s="310"/>
      <c r="I17" s="302"/>
      <c r="J17" s="311"/>
      <c r="K17" s="302"/>
      <c r="M17" s="303" t="s">
        <v>718</v>
      </c>
      <c r="O17" s="292"/>
    </row>
    <row r="18" spans="1:80" ht="22.5" x14ac:dyDescent="0.2">
      <c r="A18" s="293">
        <v>3</v>
      </c>
      <c r="B18" s="294" t="s">
        <v>719</v>
      </c>
      <c r="C18" s="295" t="s">
        <v>720</v>
      </c>
      <c r="D18" s="296" t="s">
        <v>721</v>
      </c>
      <c r="E18" s="297">
        <v>36.563200000000002</v>
      </c>
      <c r="F18" s="297">
        <v>0</v>
      </c>
      <c r="G18" s="298">
        <f>E18*F18</f>
        <v>0</v>
      </c>
      <c r="H18" s="299">
        <v>0.14802000000000001</v>
      </c>
      <c r="I18" s="300">
        <f>E18*H18</f>
        <v>5.4120848640000006</v>
      </c>
      <c r="J18" s="299">
        <v>0</v>
      </c>
      <c r="K18" s="300">
        <f>E18*J18</f>
        <v>0</v>
      </c>
      <c r="O18" s="292">
        <v>2</v>
      </c>
      <c r="AA18" s="261">
        <v>1</v>
      </c>
      <c r="AB18" s="261">
        <v>1</v>
      </c>
      <c r="AC18" s="261">
        <v>1</v>
      </c>
      <c r="AZ18" s="261">
        <v>1</v>
      </c>
      <c r="BA18" s="261">
        <f>IF(AZ18=1,G18,0)</f>
        <v>0</v>
      </c>
      <c r="BB18" s="261">
        <f>IF(AZ18=2,G18,0)</f>
        <v>0</v>
      </c>
      <c r="BC18" s="261">
        <f>IF(AZ18=3,G18,0)</f>
        <v>0</v>
      </c>
      <c r="BD18" s="261">
        <f>IF(AZ18=4,G18,0)</f>
        <v>0</v>
      </c>
      <c r="BE18" s="261">
        <f>IF(AZ18=5,G18,0)</f>
        <v>0</v>
      </c>
      <c r="CA18" s="292">
        <v>1</v>
      </c>
      <c r="CB18" s="292">
        <v>1</v>
      </c>
    </row>
    <row r="19" spans="1:80" ht="22.5" x14ac:dyDescent="0.2">
      <c r="A19" s="301"/>
      <c r="B19" s="304"/>
      <c r="C19" s="305" t="s">
        <v>722</v>
      </c>
      <c r="D19" s="306"/>
      <c r="E19" s="307">
        <v>0</v>
      </c>
      <c r="F19" s="308"/>
      <c r="G19" s="309"/>
      <c r="H19" s="310"/>
      <c r="I19" s="302"/>
      <c r="J19" s="311"/>
      <c r="K19" s="302"/>
      <c r="M19" s="303" t="s">
        <v>722</v>
      </c>
      <c r="O19" s="292"/>
    </row>
    <row r="20" spans="1:80" x14ac:dyDescent="0.2">
      <c r="A20" s="301"/>
      <c r="B20" s="304"/>
      <c r="C20" s="305" t="s">
        <v>723</v>
      </c>
      <c r="D20" s="306"/>
      <c r="E20" s="307">
        <v>35.4</v>
      </c>
      <c r="F20" s="308"/>
      <c r="G20" s="309"/>
      <c r="H20" s="310"/>
      <c r="I20" s="302"/>
      <c r="J20" s="311"/>
      <c r="K20" s="302"/>
      <c r="M20" s="303" t="s">
        <v>723</v>
      </c>
      <c r="O20" s="292"/>
    </row>
    <row r="21" spans="1:80" x14ac:dyDescent="0.2">
      <c r="A21" s="301"/>
      <c r="B21" s="304"/>
      <c r="C21" s="305" t="s">
        <v>724</v>
      </c>
      <c r="D21" s="306"/>
      <c r="E21" s="307">
        <v>-19.983599999999999</v>
      </c>
      <c r="F21" s="308"/>
      <c r="G21" s="309"/>
      <c r="H21" s="310"/>
      <c r="I21" s="302"/>
      <c r="J21" s="311"/>
      <c r="K21" s="302"/>
      <c r="M21" s="303" t="s">
        <v>724</v>
      </c>
      <c r="O21" s="292"/>
    </row>
    <row r="22" spans="1:80" x14ac:dyDescent="0.2">
      <c r="A22" s="301"/>
      <c r="B22" s="304"/>
      <c r="C22" s="305" t="s">
        <v>725</v>
      </c>
      <c r="D22" s="306"/>
      <c r="E22" s="307">
        <v>33.630000000000003</v>
      </c>
      <c r="F22" s="308"/>
      <c r="G22" s="309"/>
      <c r="H22" s="310"/>
      <c r="I22" s="302"/>
      <c r="J22" s="311"/>
      <c r="K22" s="302"/>
      <c r="M22" s="303" t="s">
        <v>725</v>
      </c>
      <c r="O22" s="292"/>
    </row>
    <row r="23" spans="1:80" x14ac:dyDescent="0.2">
      <c r="A23" s="301"/>
      <c r="B23" s="304"/>
      <c r="C23" s="305" t="s">
        <v>726</v>
      </c>
      <c r="D23" s="306"/>
      <c r="E23" s="307">
        <v>-17.763200000000001</v>
      </c>
      <c r="F23" s="308"/>
      <c r="G23" s="309"/>
      <c r="H23" s="310"/>
      <c r="I23" s="302"/>
      <c r="J23" s="311"/>
      <c r="K23" s="302"/>
      <c r="M23" s="303" t="s">
        <v>726</v>
      </c>
      <c r="O23" s="292"/>
    </row>
    <row r="24" spans="1:80" x14ac:dyDescent="0.2">
      <c r="A24" s="301"/>
      <c r="B24" s="304"/>
      <c r="C24" s="333" t="s">
        <v>174</v>
      </c>
      <c r="D24" s="306"/>
      <c r="E24" s="332">
        <v>31.283200000000004</v>
      </c>
      <c r="F24" s="308"/>
      <c r="G24" s="309"/>
      <c r="H24" s="310"/>
      <c r="I24" s="302"/>
      <c r="J24" s="311"/>
      <c r="K24" s="302"/>
      <c r="M24" s="303" t="s">
        <v>174</v>
      </c>
      <c r="O24" s="292"/>
    </row>
    <row r="25" spans="1:80" x14ac:dyDescent="0.2">
      <c r="A25" s="301"/>
      <c r="B25" s="304"/>
      <c r="C25" s="305" t="s">
        <v>727</v>
      </c>
      <c r="D25" s="306"/>
      <c r="E25" s="307">
        <v>2.64</v>
      </c>
      <c r="F25" s="308"/>
      <c r="G25" s="309"/>
      <c r="H25" s="310"/>
      <c r="I25" s="302"/>
      <c r="J25" s="311"/>
      <c r="K25" s="302"/>
      <c r="M25" s="303" t="s">
        <v>727</v>
      </c>
      <c r="O25" s="292"/>
    </row>
    <row r="26" spans="1:80" x14ac:dyDescent="0.2">
      <c r="A26" s="301"/>
      <c r="B26" s="304"/>
      <c r="C26" s="305" t="s">
        <v>728</v>
      </c>
      <c r="D26" s="306"/>
      <c r="E26" s="307">
        <v>2.64</v>
      </c>
      <c r="F26" s="308"/>
      <c r="G26" s="309"/>
      <c r="H26" s="310"/>
      <c r="I26" s="302"/>
      <c r="J26" s="311"/>
      <c r="K26" s="302"/>
      <c r="M26" s="303" t="s">
        <v>728</v>
      </c>
      <c r="O26" s="292"/>
    </row>
    <row r="27" spans="1:80" x14ac:dyDescent="0.2">
      <c r="A27" s="301"/>
      <c r="B27" s="304"/>
      <c r="C27" s="333" t="s">
        <v>174</v>
      </c>
      <c r="D27" s="306"/>
      <c r="E27" s="332">
        <v>5.28</v>
      </c>
      <c r="F27" s="308"/>
      <c r="G27" s="309"/>
      <c r="H27" s="310"/>
      <c r="I27" s="302"/>
      <c r="J27" s="311"/>
      <c r="K27" s="302"/>
      <c r="M27" s="303" t="s">
        <v>174</v>
      </c>
      <c r="O27" s="292"/>
    </row>
    <row r="28" spans="1:80" x14ac:dyDescent="0.2">
      <c r="A28" s="312"/>
      <c r="B28" s="313" t="s">
        <v>101</v>
      </c>
      <c r="C28" s="314" t="s">
        <v>713</v>
      </c>
      <c r="D28" s="315"/>
      <c r="E28" s="316"/>
      <c r="F28" s="317"/>
      <c r="G28" s="318">
        <f>SUM(G13:G27)</f>
        <v>0</v>
      </c>
      <c r="H28" s="319"/>
      <c r="I28" s="320">
        <f>SUM(I13:I27)</f>
        <v>5.4120848640000006</v>
      </c>
      <c r="J28" s="319"/>
      <c r="K28" s="320">
        <f>SUM(K13:K27)</f>
        <v>0</v>
      </c>
      <c r="O28" s="292">
        <v>4</v>
      </c>
      <c r="BA28" s="321">
        <f>SUM(BA13:BA27)</f>
        <v>0</v>
      </c>
      <c r="BB28" s="321">
        <f>SUM(BB13:BB27)</f>
        <v>0</v>
      </c>
      <c r="BC28" s="321">
        <f>SUM(BC13:BC27)</f>
        <v>0</v>
      </c>
      <c r="BD28" s="321">
        <f>SUM(BD13:BD27)</f>
        <v>0</v>
      </c>
      <c r="BE28" s="321">
        <f>SUM(BE13:BE27)</f>
        <v>0</v>
      </c>
    </row>
    <row r="29" spans="1:80" x14ac:dyDescent="0.2">
      <c r="A29" s="282" t="s">
        <v>97</v>
      </c>
      <c r="B29" s="283" t="s">
        <v>729</v>
      </c>
      <c r="C29" s="284" t="s">
        <v>730</v>
      </c>
      <c r="D29" s="285"/>
      <c r="E29" s="286"/>
      <c r="F29" s="286"/>
      <c r="G29" s="287"/>
      <c r="H29" s="288"/>
      <c r="I29" s="289"/>
      <c r="J29" s="290"/>
      <c r="K29" s="291"/>
      <c r="O29" s="292">
        <v>1</v>
      </c>
    </row>
    <row r="30" spans="1:80" x14ac:dyDescent="0.2">
      <c r="A30" s="293">
        <v>4</v>
      </c>
      <c r="B30" s="294" t="s">
        <v>732</v>
      </c>
      <c r="C30" s="295" t="s">
        <v>733</v>
      </c>
      <c r="D30" s="296" t="s">
        <v>116</v>
      </c>
      <c r="E30" s="297">
        <v>24.46</v>
      </c>
      <c r="F30" s="297">
        <v>0</v>
      </c>
      <c r="G30" s="298">
        <f>E30*F30</f>
        <v>0</v>
      </c>
      <c r="H30" s="299">
        <v>0</v>
      </c>
      <c r="I30" s="300">
        <f>E30*H30</f>
        <v>0</v>
      </c>
      <c r="J30" s="299">
        <v>-0.13800000000000001</v>
      </c>
      <c r="K30" s="300">
        <f>E30*J30</f>
        <v>-3.3754800000000005</v>
      </c>
      <c r="O30" s="292">
        <v>2</v>
      </c>
      <c r="AA30" s="261">
        <v>1</v>
      </c>
      <c r="AB30" s="261">
        <v>1</v>
      </c>
      <c r="AC30" s="261">
        <v>1</v>
      </c>
      <c r="AZ30" s="261">
        <v>1</v>
      </c>
      <c r="BA30" s="261">
        <f>IF(AZ30=1,G30,0)</f>
        <v>0</v>
      </c>
      <c r="BB30" s="261">
        <f>IF(AZ30=2,G30,0)</f>
        <v>0</v>
      </c>
      <c r="BC30" s="261">
        <f>IF(AZ30=3,G30,0)</f>
        <v>0</v>
      </c>
      <c r="BD30" s="261">
        <f>IF(AZ30=4,G30,0)</f>
        <v>0</v>
      </c>
      <c r="BE30" s="261">
        <f>IF(AZ30=5,G30,0)</f>
        <v>0</v>
      </c>
      <c r="CA30" s="292">
        <v>1</v>
      </c>
      <c r="CB30" s="292">
        <v>1</v>
      </c>
    </row>
    <row r="31" spans="1:80" ht="22.5" x14ac:dyDescent="0.2">
      <c r="A31" s="301"/>
      <c r="B31" s="304"/>
      <c r="C31" s="305" t="s">
        <v>734</v>
      </c>
      <c r="D31" s="306"/>
      <c r="E31" s="307">
        <v>24.46</v>
      </c>
      <c r="F31" s="308"/>
      <c r="G31" s="309"/>
      <c r="H31" s="310"/>
      <c r="I31" s="302"/>
      <c r="J31" s="311"/>
      <c r="K31" s="302"/>
      <c r="M31" s="303" t="s">
        <v>734</v>
      </c>
      <c r="O31" s="292"/>
    </row>
    <row r="32" spans="1:80" x14ac:dyDescent="0.2">
      <c r="A32" s="293">
        <v>5</v>
      </c>
      <c r="B32" s="294" t="s">
        <v>339</v>
      </c>
      <c r="C32" s="295" t="s">
        <v>340</v>
      </c>
      <c r="D32" s="296" t="s">
        <v>116</v>
      </c>
      <c r="E32" s="297">
        <v>24.46</v>
      </c>
      <c r="F32" s="297">
        <v>0</v>
      </c>
      <c r="G32" s="298">
        <f>E32*F32</f>
        <v>0</v>
      </c>
      <c r="H32" s="299">
        <v>0</v>
      </c>
      <c r="I32" s="300">
        <f>E32*H32</f>
        <v>0</v>
      </c>
      <c r="J32" s="299">
        <v>0</v>
      </c>
      <c r="K32" s="300">
        <f>E32*J32</f>
        <v>0</v>
      </c>
      <c r="O32" s="292">
        <v>2</v>
      </c>
      <c r="AA32" s="261">
        <v>1</v>
      </c>
      <c r="AB32" s="261">
        <v>1</v>
      </c>
      <c r="AC32" s="261">
        <v>1</v>
      </c>
      <c r="AZ32" s="261">
        <v>1</v>
      </c>
      <c r="BA32" s="261">
        <f>IF(AZ32=1,G32,0)</f>
        <v>0</v>
      </c>
      <c r="BB32" s="261">
        <f>IF(AZ32=2,G32,0)</f>
        <v>0</v>
      </c>
      <c r="BC32" s="261">
        <f>IF(AZ32=3,G32,0)</f>
        <v>0</v>
      </c>
      <c r="BD32" s="261">
        <f>IF(AZ32=4,G32,0)</f>
        <v>0</v>
      </c>
      <c r="BE32" s="261">
        <f>IF(AZ32=5,G32,0)</f>
        <v>0</v>
      </c>
      <c r="CA32" s="292">
        <v>1</v>
      </c>
      <c r="CB32" s="292">
        <v>1</v>
      </c>
    </row>
    <row r="33" spans="1:80" ht="22.5" x14ac:dyDescent="0.2">
      <c r="A33" s="301"/>
      <c r="B33" s="304"/>
      <c r="C33" s="305" t="s">
        <v>734</v>
      </c>
      <c r="D33" s="306"/>
      <c r="E33" s="307">
        <v>24.46</v>
      </c>
      <c r="F33" s="308"/>
      <c r="G33" s="309"/>
      <c r="H33" s="310"/>
      <c r="I33" s="302"/>
      <c r="J33" s="311"/>
      <c r="K33" s="302"/>
      <c r="M33" s="303" t="s">
        <v>734</v>
      </c>
      <c r="O33" s="292"/>
    </row>
    <row r="34" spans="1:80" x14ac:dyDescent="0.2">
      <c r="A34" s="293">
        <v>6</v>
      </c>
      <c r="B34" s="294" t="s">
        <v>735</v>
      </c>
      <c r="C34" s="295" t="s">
        <v>736</v>
      </c>
      <c r="D34" s="296" t="s">
        <v>116</v>
      </c>
      <c r="E34" s="297">
        <v>24.46</v>
      </c>
      <c r="F34" s="297">
        <v>0</v>
      </c>
      <c r="G34" s="298">
        <f>E34*F34</f>
        <v>0</v>
      </c>
      <c r="H34" s="299">
        <v>0.21299999999999999</v>
      </c>
      <c r="I34" s="300">
        <f>E34*H34</f>
        <v>5.2099799999999998</v>
      </c>
      <c r="J34" s="299">
        <v>0</v>
      </c>
      <c r="K34" s="300">
        <f>E34*J34</f>
        <v>0</v>
      </c>
      <c r="O34" s="292">
        <v>2</v>
      </c>
      <c r="AA34" s="261">
        <v>1</v>
      </c>
      <c r="AB34" s="261">
        <v>1</v>
      </c>
      <c r="AC34" s="261">
        <v>1</v>
      </c>
      <c r="AZ34" s="261">
        <v>1</v>
      </c>
      <c r="BA34" s="261">
        <f>IF(AZ34=1,G34,0)</f>
        <v>0</v>
      </c>
      <c r="BB34" s="261">
        <f>IF(AZ34=2,G34,0)</f>
        <v>0</v>
      </c>
      <c r="BC34" s="261">
        <f>IF(AZ34=3,G34,0)</f>
        <v>0</v>
      </c>
      <c r="BD34" s="261">
        <f>IF(AZ34=4,G34,0)</f>
        <v>0</v>
      </c>
      <c r="BE34" s="261">
        <f>IF(AZ34=5,G34,0)</f>
        <v>0</v>
      </c>
      <c r="CA34" s="292">
        <v>1</v>
      </c>
      <c r="CB34" s="292">
        <v>1</v>
      </c>
    </row>
    <row r="35" spans="1:80" ht="22.5" x14ac:dyDescent="0.2">
      <c r="A35" s="301"/>
      <c r="B35" s="304"/>
      <c r="C35" s="305" t="s">
        <v>737</v>
      </c>
      <c r="D35" s="306"/>
      <c r="E35" s="307">
        <v>24.46</v>
      </c>
      <c r="F35" s="308"/>
      <c r="G35" s="309"/>
      <c r="H35" s="310"/>
      <c r="I35" s="302"/>
      <c r="J35" s="311"/>
      <c r="K35" s="302"/>
      <c r="M35" s="303" t="s">
        <v>737</v>
      </c>
      <c r="O35" s="292"/>
    </row>
    <row r="36" spans="1:80" x14ac:dyDescent="0.2">
      <c r="A36" s="293">
        <v>7</v>
      </c>
      <c r="B36" s="294" t="s">
        <v>738</v>
      </c>
      <c r="C36" s="295" t="s">
        <v>739</v>
      </c>
      <c r="D36" s="296" t="s">
        <v>116</v>
      </c>
      <c r="E36" s="297">
        <v>24.46</v>
      </c>
      <c r="F36" s="297">
        <v>0</v>
      </c>
      <c r="G36" s="298">
        <f>E36*F36</f>
        <v>0</v>
      </c>
      <c r="H36" s="299">
        <v>7.1999999999999995E-2</v>
      </c>
      <c r="I36" s="300">
        <f>E36*H36</f>
        <v>1.76112</v>
      </c>
      <c r="J36" s="299">
        <v>0</v>
      </c>
      <c r="K36" s="300">
        <f>E36*J36</f>
        <v>0</v>
      </c>
      <c r="O36" s="292">
        <v>2</v>
      </c>
      <c r="AA36" s="261">
        <v>1</v>
      </c>
      <c r="AB36" s="261">
        <v>1</v>
      </c>
      <c r="AC36" s="261">
        <v>1</v>
      </c>
      <c r="AZ36" s="261">
        <v>1</v>
      </c>
      <c r="BA36" s="261">
        <f>IF(AZ36=1,G36,0)</f>
        <v>0</v>
      </c>
      <c r="BB36" s="261">
        <f>IF(AZ36=2,G36,0)</f>
        <v>0</v>
      </c>
      <c r="BC36" s="261">
        <f>IF(AZ36=3,G36,0)</f>
        <v>0</v>
      </c>
      <c r="BD36" s="261">
        <f>IF(AZ36=4,G36,0)</f>
        <v>0</v>
      </c>
      <c r="BE36" s="261">
        <f>IF(AZ36=5,G36,0)</f>
        <v>0</v>
      </c>
      <c r="CA36" s="292">
        <v>1</v>
      </c>
      <c r="CB36" s="292">
        <v>1</v>
      </c>
    </row>
    <row r="37" spans="1:80" ht="22.5" x14ac:dyDescent="0.2">
      <c r="A37" s="301"/>
      <c r="B37" s="304"/>
      <c r="C37" s="305" t="s">
        <v>740</v>
      </c>
      <c r="D37" s="306"/>
      <c r="E37" s="307">
        <v>24.46</v>
      </c>
      <c r="F37" s="308"/>
      <c r="G37" s="309"/>
      <c r="H37" s="310"/>
      <c r="I37" s="302"/>
      <c r="J37" s="311"/>
      <c r="K37" s="302"/>
      <c r="M37" s="303" t="s">
        <v>740</v>
      </c>
      <c r="O37" s="292"/>
    </row>
    <row r="38" spans="1:80" x14ac:dyDescent="0.2">
      <c r="A38" s="293">
        <v>8</v>
      </c>
      <c r="B38" s="294" t="s">
        <v>741</v>
      </c>
      <c r="C38" s="295" t="s">
        <v>742</v>
      </c>
      <c r="D38" s="296" t="s">
        <v>170</v>
      </c>
      <c r="E38" s="297">
        <v>48.92</v>
      </c>
      <c r="F38" s="297">
        <v>0</v>
      </c>
      <c r="G38" s="298">
        <f>E38*F38</f>
        <v>0</v>
      </c>
      <c r="H38" s="299">
        <v>0.10598</v>
      </c>
      <c r="I38" s="300">
        <f>E38*H38</f>
        <v>5.1845416000000002</v>
      </c>
      <c r="J38" s="299">
        <v>0</v>
      </c>
      <c r="K38" s="300">
        <f>E38*J38</f>
        <v>0</v>
      </c>
      <c r="O38" s="292">
        <v>2</v>
      </c>
      <c r="AA38" s="261">
        <v>1</v>
      </c>
      <c r="AB38" s="261">
        <v>1</v>
      </c>
      <c r="AC38" s="261">
        <v>1</v>
      </c>
      <c r="AZ38" s="261">
        <v>1</v>
      </c>
      <c r="BA38" s="261">
        <f>IF(AZ38=1,G38,0)</f>
        <v>0</v>
      </c>
      <c r="BB38" s="261">
        <f>IF(AZ38=2,G38,0)</f>
        <v>0</v>
      </c>
      <c r="BC38" s="261">
        <f>IF(AZ38=3,G38,0)</f>
        <v>0</v>
      </c>
      <c r="BD38" s="261">
        <f>IF(AZ38=4,G38,0)</f>
        <v>0</v>
      </c>
      <c r="BE38" s="261">
        <f>IF(AZ38=5,G38,0)</f>
        <v>0</v>
      </c>
      <c r="CA38" s="292">
        <v>1</v>
      </c>
      <c r="CB38" s="292">
        <v>1</v>
      </c>
    </row>
    <row r="39" spans="1:80" ht="22.5" x14ac:dyDescent="0.2">
      <c r="A39" s="301"/>
      <c r="B39" s="304"/>
      <c r="C39" s="305" t="s">
        <v>743</v>
      </c>
      <c r="D39" s="306"/>
      <c r="E39" s="307">
        <v>48.92</v>
      </c>
      <c r="F39" s="308"/>
      <c r="G39" s="309"/>
      <c r="H39" s="310"/>
      <c r="I39" s="302"/>
      <c r="J39" s="311"/>
      <c r="K39" s="302"/>
      <c r="M39" s="303" t="s">
        <v>743</v>
      </c>
      <c r="O39" s="292"/>
    </row>
    <row r="40" spans="1:80" x14ac:dyDescent="0.2">
      <c r="A40" s="293">
        <v>9</v>
      </c>
      <c r="B40" s="294" t="s">
        <v>744</v>
      </c>
      <c r="C40" s="295" t="s">
        <v>745</v>
      </c>
      <c r="D40" s="296" t="s">
        <v>347</v>
      </c>
      <c r="E40" s="297">
        <v>54</v>
      </c>
      <c r="F40" s="297">
        <v>0</v>
      </c>
      <c r="G40" s="298">
        <f>E40*F40</f>
        <v>0</v>
      </c>
      <c r="H40" s="299">
        <v>2.7E-2</v>
      </c>
      <c r="I40" s="300">
        <f>E40*H40</f>
        <v>1.458</v>
      </c>
      <c r="J40" s="299"/>
      <c r="K40" s="300">
        <f>E40*J40</f>
        <v>0</v>
      </c>
      <c r="O40" s="292">
        <v>2</v>
      </c>
      <c r="AA40" s="261">
        <v>3</v>
      </c>
      <c r="AB40" s="261">
        <v>1</v>
      </c>
      <c r="AC40" s="261">
        <v>59217330</v>
      </c>
      <c r="AZ40" s="261">
        <v>1</v>
      </c>
      <c r="BA40" s="261">
        <f>IF(AZ40=1,G40,0)</f>
        <v>0</v>
      </c>
      <c r="BB40" s="261">
        <f>IF(AZ40=2,G40,0)</f>
        <v>0</v>
      </c>
      <c r="BC40" s="261">
        <f>IF(AZ40=3,G40,0)</f>
        <v>0</v>
      </c>
      <c r="BD40" s="261">
        <f>IF(AZ40=4,G40,0)</f>
        <v>0</v>
      </c>
      <c r="BE40" s="261">
        <f>IF(AZ40=5,G40,0)</f>
        <v>0</v>
      </c>
      <c r="CA40" s="292">
        <v>3</v>
      </c>
      <c r="CB40" s="292">
        <v>1</v>
      </c>
    </row>
    <row r="41" spans="1:80" x14ac:dyDescent="0.2">
      <c r="A41" s="301"/>
      <c r="B41" s="304"/>
      <c r="C41" s="335" t="s">
        <v>385</v>
      </c>
      <c r="D41" s="306"/>
      <c r="E41" s="334">
        <v>0</v>
      </c>
      <c r="F41" s="308"/>
      <c r="G41" s="309"/>
      <c r="H41" s="310"/>
      <c r="I41" s="302"/>
      <c r="J41" s="311"/>
      <c r="K41" s="302"/>
      <c r="M41" s="303" t="s">
        <v>385</v>
      </c>
      <c r="O41" s="292"/>
    </row>
    <row r="42" spans="1:80" ht="22.5" x14ac:dyDescent="0.2">
      <c r="A42" s="301"/>
      <c r="B42" s="304"/>
      <c r="C42" s="335" t="s">
        <v>743</v>
      </c>
      <c r="D42" s="306"/>
      <c r="E42" s="334">
        <v>48.92</v>
      </c>
      <c r="F42" s="308"/>
      <c r="G42" s="309"/>
      <c r="H42" s="310"/>
      <c r="I42" s="302"/>
      <c r="J42" s="311"/>
      <c r="K42" s="302"/>
      <c r="M42" s="303" t="s">
        <v>743</v>
      </c>
      <c r="O42" s="292"/>
    </row>
    <row r="43" spans="1:80" x14ac:dyDescent="0.2">
      <c r="A43" s="301"/>
      <c r="B43" s="304"/>
      <c r="C43" s="335" t="s">
        <v>746</v>
      </c>
      <c r="D43" s="306"/>
      <c r="E43" s="334">
        <v>53.811999999999998</v>
      </c>
      <c r="F43" s="308"/>
      <c r="G43" s="309"/>
      <c r="H43" s="310"/>
      <c r="I43" s="302"/>
      <c r="J43" s="311"/>
      <c r="K43" s="302"/>
      <c r="M43" s="303" t="s">
        <v>746</v>
      </c>
      <c r="O43" s="292"/>
    </row>
    <row r="44" spans="1:80" x14ac:dyDescent="0.2">
      <c r="A44" s="301"/>
      <c r="B44" s="304"/>
      <c r="C44" s="335" t="s">
        <v>391</v>
      </c>
      <c r="D44" s="306"/>
      <c r="E44" s="334">
        <v>102.732</v>
      </c>
      <c r="F44" s="308"/>
      <c r="G44" s="309"/>
      <c r="H44" s="310"/>
      <c r="I44" s="302"/>
      <c r="J44" s="311"/>
      <c r="K44" s="302"/>
      <c r="M44" s="303" t="s">
        <v>391</v>
      </c>
      <c r="O44" s="292"/>
    </row>
    <row r="45" spans="1:80" x14ac:dyDescent="0.2">
      <c r="A45" s="301"/>
      <c r="B45" s="304"/>
      <c r="C45" s="305" t="s">
        <v>747</v>
      </c>
      <c r="D45" s="306"/>
      <c r="E45" s="307">
        <v>54</v>
      </c>
      <c r="F45" s="308"/>
      <c r="G45" s="309"/>
      <c r="H45" s="310"/>
      <c r="I45" s="302"/>
      <c r="J45" s="311"/>
      <c r="K45" s="302"/>
      <c r="M45" s="303">
        <v>54</v>
      </c>
      <c r="O45" s="292"/>
    </row>
    <row r="46" spans="1:80" x14ac:dyDescent="0.2">
      <c r="A46" s="293">
        <v>10</v>
      </c>
      <c r="B46" s="294" t="s">
        <v>748</v>
      </c>
      <c r="C46" s="295" t="s">
        <v>749</v>
      </c>
      <c r="D46" s="296" t="s">
        <v>116</v>
      </c>
      <c r="E46" s="297">
        <v>26.905999999999999</v>
      </c>
      <c r="F46" s="297">
        <v>0</v>
      </c>
      <c r="G46" s="298">
        <f>E46*F46</f>
        <v>0</v>
      </c>
      <c r="H46" s="299">
        <v>9.6600000000000005E-2</v>
      </c>
      <c r="I46" s="300">
        <f>E46*H46</f>
        <v>2.5991195999999999</v>
      </c>
      <c r="J46" s="299"/>
      <c r="K46" s="300">
        <f>E46*J46</f>
        <v>0</v>
      </c>
      <c r="O46" s="292">
        <v>2</v>
      </c>
      <c r="AA46" s="261">
        <v>3</v>
      </c>
      <c r="AB46" s="261">
        <v>1</v>
      </c>
      <c r="AC46" s="261">
        <v>59245315</v>
      </c>
      <c r="AZ46" s="261">
        <v>1</v>
      </c>
      <c r="BA46" s="261">
        <f>IF(AZ46=1,G46,0)</f>
        <v>0</v>
      </c>
      <c r="BB46" s="261">
        <f>IF(AZ46=2,G46,0)</f>
        <v>0</v>
      </c>
      <c r="BC46" s="261">
        <f>IF(AZ46=3,G46,0)</f>
        <v>0</v>
      </c>
      <c r="BD46" s="261">
        <f>IF(AZ46=4,G46,0)</f>
        <v>0</v>
      </c>
      <c r="BE46" s="261">
        <f>IF(AZ46=5,G46,0)</f>
        <v>0</v>
      </c>
      <c r="CA46" s="292">
        <v>3</v>
      </c>
      <c r="CB46" s="292">
        <v>1</v>
      </c>
    </row>
    <row r="47" spans="1:80" x14ac:dyDescent="0.2">
      <c r="A47" s="301"/>
      <c r="B47" s="304"/>
      <c r="C47" s="335" t="s">
        <v>385</v>
      </c>
      <c r="D47" s="306"/>
      <c r="E47" s="334">
        <v>0</v>
      </c>
      <c r="F47" s="308"/>
      <c r="G47" s="309"/>
      <c r="H47" s="310"/>
      <c r="I47" s="302"/>
      <c r="J47" s="311"/>
      <c r="K47" s="302"/>
      <c r="M47" s="303" t="s">
        <v>385</v>
      </c>
      <c r="O47" s="292"/>
    </row>
    <row r="48" spans="1:80" x14ac:dyDescent="0.2">
      <c r="A48" s="301"/>
      <c r="B48" s="304"/>
      <c r="C48" s="335" t="s">
        <v>750</v>
      </c>
      <c r="D48" s="306"/>
      <c r="E48" s="334">
        <v>24.46</v>
      </c>
      <c r="F48" s="308"/>
      <c r="G48" s="309"/>
      <c r="H48" s="310"/>
      <c r="I48" s="302"/>
      <c r="J48" s="311"/>
      <c r="K48" s="302"/>
      <c r="M48" s="303" t="s">
        <v>750</v>
      </c>
      <c r="O48" s="292"/>
    </row>
    <row r="49" spans="1:80" x14ac:dyDescent="0.2">
      <c r="A49" s="301"/>
      <c r="B49" s="304"/>
      <c r="C49" s="335" t="s">
        <v>391</v>
      </c>
      <c r="D49" s="306"/>
      <c r="E49" s="334">
        <v>24.46</v>
      </c>
      <c r="F49" s="308"/>
      <c r="G49" s="309"/>
      <c r="H49" s="310"/>
      <c r="I49" s="302"/>
      <c r="J49" s="311"/>
      <c r="K49" s="302"/>
      <c r="M49" s="303" t="s">
        <v>391</v>
      </c>
      <c r="O49" s="292"/>
    </row>
    <row r="50" spans="1:80" x14ac:dyDescent="0.2">
      <c r="A50" s="301"/>
      <c r="B50" s="304"/>
      <c r="C50" s="305" t="s">
        <v>751</v>
      </c>
      <c r="D50" s="306"/>
      <c r="E50" s="307">
        <v>26.905999999999999</v>
      </c>
      <c r="F50" s="308"/>
      <c r="G50" s="309"/>
      <c r="H50" s="310"/>
      <c r="I50" s="302"/>
      <c r="J50" s="311"/>
      <c r="K50" s="302"/>
      <c r="M50" s="303" t="s">
        <v>751</v>
      </c>
      <c r="O50" s="292"/>
    </row>
    <row r="51" spans="1:80" x14ac:dyDescent="0.2">
      <c r="A51" s="293">
        <v>11</v>
      </c>
      <c r="B51" s="294" t="s">
        <v>370</v>
      </c>
      <c r="C51" s="295" t="s">
        <v>371</v>
      </c>
      <c r="D51" s="296" t="s">
        <v>369</v>
      </c>
      <c r="E51" s="297">
        <v>3.37548</v>
      </c>
      <c r="F51" s="297">
        <v>0</v>
      </c>
      <c r="G51" s="298">
        <f>E51*F51</f>
        <v>0</v>
      </c>
      <c r="H51" s="299">
        <v>0</v>
      </c>
      <c r="I51" s="300">
        <f>E51*H51</f>
        <v>0</v>
      </c>
      <c r="J51" s="299"/>
      <c r="K51" s="300">
        <f>E51*J51</f>
        <v>0</v>
      </c>
      <c r="O51" s="292">
        <v>2</v>
      </c>
      <c r="AA51" s="261">
        <v>8</v>
      </c>
      <c r="AB51" s="261">
        <v>1</v>
      </c>
      <c r="AC51" s="261">
        <v>3</v>
      </c>
      <c r="AZ51" s="261">
        <v>1</v>
      </c>
      <c r="BA51" s="261">
        <f>IF(AZ51=1,G51,0)</f>
        <v>0</v>
      </c>
      <c r="BB51" s="261">
        <f>IF(AZ51=2,G51,0)</f>
        <v>0</v>
      </c>
      <c r="BC51" s="261">
        <f>IF(AZ51=3,G51,0)</f>
        <v>0</v>
      </c>
      <c r="BD51" s="261">
        <f>IF(AZ51=4,G51,0)</f>
        <v>0</v>
      </c>
      <c r="BE51" s="261">
        <f>IF(AZ51=5,G51,0)</f>
        <v>0</v>
      </c>
      <c r="CA51" s="292">
        <v>8</v>
      </c>
      <c r="CB51" s="292">
        <v>1</v>
      </c>
    </row>
    <row r="52" spans="1:80" x14ac:dyDescent="0.2">
      <c r="A52" s="293">
        <v>12</v>
      </c>
      <c r="B52" s="294" t="s">
        <v>372</v>
      </c>
      <c r="C52" s="295" t="s">
        <v>373</v>
      </c>
      <c r="D52" s="296" t="s">
        <v>369</v>
      </c>
      <c r="E52" s="297">
        <v>33.754800000000003</v>
      </c>
      <c r="F52" s="297">
        <v>0</v>
      </c>
      <c r="G52" s="298">
        <f>E52*F52</f>
        <v>0</v>
      </c>
      <c r="H52" s="299">
        <v>0</v>
      </c>
      <c r="I52" s="300">
        <f>E52*H52</f>
        <v>0</v>
      </c>
      <c r="J52" s="299"/>
      <c r="K52" s="300">
        <f>E52*J52</f>
        <v>0</v>
      </c>
      <c r="O52" s="292">
        <v>2</v>
      </c>
      <c r="AA52" s="261">
        <v>8</v>
      </c>
      <c r="AB52" s="261">
        <v>1</v>
      </c>
      <c r="AC52" s="261">
        <v>3</v>
      </c>
      <c r="AZ52" s="261">
        <v>1</v>
      </c>
      <c r="BA52" s="261">
        <f>IF(AZ52=1,G52,0)</f>
        <v>0</v>
      </c>
      <c r="BB52" s="261">
        <f>IF(AZ52=2,G52,0)</f>
        <v>0</v>
      </c>
      <c r="BC52" s="261">
        <f>IF(AZ52=3,G52,0)</f>
        <v>0</v>
      </c>
      <c r="BD52" s="261">
        <f>IF(AZ52=4,G52,0)</f>
        <v>0</v>
      </c>
      <c r="BE52" s="261">
        <f>IF(AZ52=5,G52,0)</f>
        <v>0</v>
      </c>
      <c r="CA52" s="292">
        <v>8</v>
      </c>
      <c r="CB52" s="292">
        <v>1</v>
      </c>
    </row>
    <row r="53" spans="1:80" x14ac:dyDescent="0.2">
      <c r="A53" s="293">
        <v>13</v>
      </c>
      <c r="B53" s="294" t="s">
        <v>374</v>
      </c>
      <c r="C53" s="295" t="s">
        <v>375</v>
      </c>
      <c r="D53" s="296" t="s">
        <v>369</v>
      </c>
      <c r="E53" s="297">
        <v>3.37548</v>
      </c>
      <c r="F53" s="297">
        <v>0</v>
      </c>
      <c r="G53" s="298">
        <f>E53*F53</f>
        <v>0</v>
      </c>
      <c r="H53" s="299">
        <v>0</v>
      </c>
      <c r="I53" s="300">
        <f>E53*H53</f>
        <v>0</v>
      </c>
      <c r="J53" s="299"/>
      <c r="K53" s="300">
        <f>E53*J53</f>
        <v>0</v>
      </c>
      <c r="O53" s="292">
        <v>2</v>
      </c>
      <c r="AA53" s="261">
        <v>8</v>
      </c>
      <c r="AB53" s="261">
        <v>1</v>
      </c>
      <c r="AC53" s="261">
        <v>3</v>
      </c>
      <c r="AZ53" s="261">
        <v>1</v>
      </c>
      <c r="BA53" s="261">
        <f>IF(AZ53=1,G53,0)</f>
        <v>0</v>
      </c>
      <c r="BB53" s="261">
        <f>IF(AZ53=2,G53,0)</f>
        <v>0</v>
      </c>
      <c r="BC53" s="261">
        <f>IF(AZ53=3,G53,0)</f>
        <v>0</v>
      </c>
      <c r="BD53" s="261">
        <f>IF(AZ53=4,G53,0)</f>
        <v>0</v>
      </c>
      <c r="BE53" s="261">
        <f>IF(AZ53=5,G53,0)</f>
        <v>0</v>
      </c>
      <c r="CA53" s="292">
        <v>8</v>
      </c>
      <c r="CB53" s="292">
        <v>1</v>
      </c>
    </row>
    <row r="54" spans="1:80" x14ac:dyDescent="0.2">
      <c r="A54" s="293">
        <v>14</v>
      </c>
      <c r="B54" s="294" t="s">
        <v>376</v>
      </c>
      <c r="C54" s="295" t="s">
        <v>377</v>
      </c>
      <c r="D54" s="296" t="s">
        <v>369</v>
      </c>
      <c r="E54" s="297">
        <v>10.126440000000001</v>
      </c>
      <c r="F54" s="297">
        <v>0</v>
      </c>
      <c r="G54" s="298">
        <f>E54*F54</f>
        <v>0</v>
      </c>
      <c r="H54" s="299">
        <v>0</v>
      </c>
      <c r="I54" s="300">
        <f>E54*H54</f>
        <v>0</v>
      </c>
      <c r="J54" s="299"/>
      <c r="K54" s="300">
        <f>E54*J54</f>
        <v>0</v>
      </c>
      <c r="O54" s="292">
        <v>2</v>
      </c>
      <c r="AA54" s="261">
        <v>8</v>
      </c>
      <c r="AB54" s="261">
        <v>1</v>
      </c>
      <c r="AC54" s="261">
        <v>3</v>
      </c>
      <c r="AZ54" s="261">
        <v>1</v>
      </c>
      <c r="BA54" s="261">
        <f>IF(AZ54=1,G54,0)</f>
        <v>0</v>
      </c>
      <c r="BB54" s="261">
        <f>IF(AZ54=2,G54,0)</f>
        <v>0</v>
      </c>
      <c r="BC54" s="261">
        <f>IF(AZ54=3,G54,0)</f>
        <v>0</v>
      </c>
      <c r="BD54" s="261">
        <f>IF(AZ54=4,G54,0)</f>
        <v>0</v>
      </c>
      <c r="BE54" s="261">
        <f>IF(AZ54=5,G54,0)</f>
        <v>0</v>
      </c>
      <c r="CA54" s="292">
        <v>8</v>
      </c>
      <c r="CB54" s="292">
        <v>1</v>
      </c>
    </row>
    <row r="55" spans="1:80" x14ac:dyDescent="0.2">
      <c r="A55" s="293">
        <v>15</v>
      </c>
      <c r="B55" s="294" t="s">
        <v>378</v>
      </c>
      <c r="C55" s="295" t="s">
        <v>379</v>
      </c>
      <c r="D55" s="296" t="s">
        <v>369</v>
      </c>
      <c r="E55" s="297">
        <v>3.37548</v>
      </c>
      <c r="F55" s="297">
        <v>0</v>
      </c>
      <c r="G55" s="298">
        <f>E55*F55</f>
        <v>0</v>
      </c>
      <c r="H55" s="299">
        <v>0</v>
      </c>
      <c r="I55" s="300">
        <f>E55*H55</f>
        <v>0</v>
      </c>
      <c r="J55" s="299"/>
      <c r="K55" s="300">
        <f>E55*J55</f>
        <v>0</v>
      </c>
      <c r="O55" s="292">
        <v>2</v>
      </c>
      <c r="AA55" s="261">
        <v>8</v>
      </c>
      <c r="AB55" s="261">
        <v>0</v>
      </c>
      <c r="AC55" s="261">
        <v>3</v>
      </c>
      <c r="AZ55" s="261">
        <v>1</v>
      </c>
      <c r="BA55" s="261">
        <f>IF(AZ55=1,G55,0)</f>
        <v>0</v>
      </c>
      <c r="BB55" s="261">
        <f>IF(AZ55=2,G55,0)</f>
        <v>0</v>
      </c>
      <c r="BC55" s="261">
        <f>IF(AZ55=3,G55,0)</f>
        <v>0</v>
      </c>
      <c r="BD55" s="261">
        <f>IF(AZ55=4,G55,0)</f>
        <v>0</v>
      </c>
      <c r="BE55" s="261">
        <f>IF(AZ55=5,G55,0)</f>
        <v>0</v>
      </c>
      <c r="CA55" s="292">
        <v>8</v>
      </c>
      <c r="CB55" s="292">
        <v>0</v>
      </c>
    </row>
    <row r="56" spans="1:80" x14ac:dyDescent="0.2">
      <c r="A56" s="312"/>
      <c r="B56" s="313" t="s">
        <v>101</v>
      </c>
      <c r="C56" s="314" t="s">
        <v>731</v>
      </c>
      <c r="D56" s="315"/>
      <c r="E56" s="316"/>
      <c r="F56" s="317"/>
      <c r="G56" s="318">
        <f>SUM(G29:G55)</f>
        <v>0</v>
      </c>
      <c r="H56" s="319"/>
      <c r="I56" s="320">
        <f>SUM(I29:I55)</f>
        <v>16.212761199999999</v>
      </c>
      <c r="J56" s="319"/>
      <c r="K56" s="320">
        <f>SUM(K29:K55)</f>
        <v>-3.3754800000000005</v>
      </c>
      <c r="O56" s="292">
        <v>4</v>
      </c>
      <c r="BA56" s="321">
        <f>SUM(BA29:BA55)</f>
        <v>0</v>
      </c>
      <c r="BB56" s="321">
        <f>SUM(BB29:BB55)</f>
        <v>0</v>
      </c>
      <c r="BC56" s="321">
        <f>SUM(BC29:BC55)</f>
        <v>0</v>
      </c>
      <c r="BD56" s="321">
        <f>SUM(BD29:BD55)</f>
        <v>0</v>
      </c>
      <c r="BE56" s="321">
        <f>SUM(BE29:BE55)</f>
        <v>0</v>
      </c>
    </row>
    <row r="57" spans="1:80" x14ac:dyDescent="0.2">
      <c r="A57" s="282" t="s">
        <v>97</v>
      </c>
      <c r="B57" s="283" t="s">
        <v>752</v>
      </c>
      <c r="C57" s="284" t="s">
        <v>753</v>
      </c>
      <c r="D57" s="285"/>
      <c r="E57" s="286"/>
      <c r="F57" s="286"/>
      <c r="G57" s="287"/>
      <c r="H57" s="288"/>
      <c r="I57" s="289"/>
      <c r="J57" s="290"/>
      <c r="K57" s="291"/>
      <c r="O57" s="292">
        <v>1</v>
      </c>
    </row>
    <row r="58" spans="1:80" x14ac:dyDescent="0.2">
      <c r="A58" s="293">
        <v>16</v>
      </c>
      <c r="B58" s="294" t="s">
        <v>755</v>
      </c>
      <c r="C58" s="295" t="s">
        <v>756</v>
      </c>
      <c r="D58" s="296" t="s">
        <v>116</v>
      </c>
      <c r="E58" s="297">
        <v>36.563200000000002</v>
      </c>
      <c r="F58" s="297">
        <v>0</v>
      </c>
      <c r="G58" s="298">
        <f>E58*F58</f>
        <v>0</v>
      </c>
      <c r="H58" s="299">
        <v>2.7980000000000001E-2</v>
      </c>
      <c r="I58" s="300">
        <f>E58*H58</f>
        <v>1.0230383360000002</v>
      </c>
      <c r="J58" s="299">
        <v>0</v>
      </c>
      <c r="K58" s="300">
        <f>E58*J58</f>
        <v>0</v>
      </c>
      <c r="O58" s="292">
        <v>2</v>
      </c>
      <c r="AA58" s="261">
        <v>1</v>
      </c>
      <c r="AB58" s="261">
        <v>1</v>
      </c>
      <c r="AC58" s="261">
        <v>1</v>
      </c>
      <c r="AZ58" s="261">
        <v>1</v>
      </c>
      <c r="BA58" s="261">
        <f>IF(AZ58=1,G58,0)</f>
        <v>0</v>
      </c>
      <c r="BB58" s="261">
        <f>IF(AZ58=2,G58,0)</f>
        <v>0</v>
      </c>
      <c r="BC58" s="261">
        <f>IF(AZ58=3,G58,0)</f>
        <v>0</v>
      </c>
      <c r="BD58" s="261">
        <f>IF(AZ58=4,G58,0)</f>
        <v>0</v>
      </c>
      <c r="BE58" s="261">
        <f>IF(AZ58=5,G58,0)</f>
        <v>0</v>
      </c>
      <c r="CA58" s="292">
        <v>1</v>
      </c>
      <c r="CB58" s="292">
        <v>1</v>
      </c>
    </row>
    <row r="59" spans="1:80" ht="22.5" x14ac:dyDescent="0.2">
      <c r="A59" s="301"/>
      <c r="B59" s="304"/>
      <c r="C59" s="305" t="s">
        <v>757</v>
      </c>
      <c r="D59" s="306"/>
      <c r="E59" s="307">
        <v>0</v>
      </c>
      <c r="F59" s="308"/>
      <c r="G59" s="309"/>
      <c r="H59" s="310"/>
      <c r="I59" s="302"/>
      <c r="J59" s="311"/>
      <c r="K59" s="302"/>
      <c r="M59" s="303" t="s">
        <v>757</v>
      </c>
      <c r="O59" s="292"/>
    </row>
    <row r="60" spans="1:80" x14ac:dyDescent="0.2">
      <c r="A60" s="301"/>
      <c r="B60" s="304"/>
      <c r="C60" s="305" t="s">
        <v>758</v>
      </c>
      <c r="D60" s="306"/>
      <c r="E60" s="307">
        <v>35.4</v>
      </c>
      <c r="F60" s="308"/>
      <c r="G60" s="309"/>
      <c r="H60" s="310"/>
      <c r="I60" s="302"/>
      <c r="J60" s="311"/>
      <c r="K60" s="302"/>
      <c r="M60" s="303" t="s">
        <v>758</v>
      </c>
      <c r="O60" s="292"/>
    </row>
    <row r="61" spans="1:80" x14ac:dyDescent="0.2">
      <c r="A61" s="301"/>
      <c r="B61" s="304"/>
      <c r="C61" s="305" t="s">
        <v>724</v>
      </c>
      <c r="D61" s="306"/>
      <c r="E61" s="307">
        <v>-19.983599999999999</v>
      </c>
      <c r="F61" s="308"/>
      <c r="G61" s="309"/>
      <c r="H61" s="310"/>
      <c r="I61" s="302"/>
      <c r="J61" s="311"/>
      <c r="K61" s="302"/>
      <c r="M61" s="303" t="s">
        <v>724</v>
      </c>
      <c r="O61" s="292"/>
    </row>
    <row r="62" spans="1:80" x14ac:dyDescent="0.2">
      <c r="A62" s="301"/>
      <c r="B62" s="304"/>
      <c r="C62" s="305" t="s">
        <v>725</v>
      </c>
      <c r="D62" s="306"/>
      <c r="E62" s="307">
        <v>33.630000000000003</v>
      </c>
      <c r="F62" s="308"/>
      <c r="G62" s="309"/>
      <c r="H62" s="310"/>
      <c r="I62" s="302"/>
      <c r="J62" s="311"/>
      <c r="K62" s="302"/>
      <c r="M62" s="303" t="s">
        <v>725</v>
      </c>
      <c r="O62" s="292"/>
    </row>
    <row r="63" spans="1:80" x14ac:dyDescent="0.2">
      <c r="A63" s="301"/>
      <c r="B63" s="304"/>
      <c r="C63" s="305" t="s">
        <v>726</v>
      </c>
      <c r="D63" s="306"/>
      <c r="E63" s="307">
        <v>-17.763200000000001</v>
      </c>
      <c r="F63" s="308"/>
      <c r="G63" s="309"/>
      <c r="H63" s="310"/>
      <c r="I63" s="302"/>
      <c r="J63" s="311"/>
      <c r="K63" s="302"/>
      <c r="M63" s="303" t="s">
        <v>726</v>
      </c>
      <c r="O63" s="292"/>
    </row>
    <row r="64" spans="1:80" x14ac:dyDescent="0.2">
      <c r="A64" s="301"/>
      <c r="B64" s="304"/>
      <c r="C64" s="333" t="s">
        <v>174</v>
      </c>
      <c r="D64" s="306"/>
      <c r="E64" s="332">
        <v>31.283200000000004</v>
      </c>
      <c r="F64" s="308"/>
      <c r="G64" s="309"/>
      <c r="H64" s="310"/>
      <c r="I64" s="302"/>
      <c r="J64" s="311"/>
      <c r="K64" s="302"/>
      <c r="M64" s="303" t="s">
        <v>174</v>
      </c>
      <c r="O64" s="292"/>
    </row>
    <row r="65" spans="1:80" x14ac:dyDescent="0.2">
      <c r="A65" s="301"/>
      <c r="B65" s="304"/>
      <c r="C65" s="305" t="s">
        <v>727</v>
      </c>
      <c r="D65" s="306"/>
      <c r="E65" s="307">
        <v>2.64</v>
      </c>
      <c r="F65" s="308"/>
      <c r="G65" s="309"/>
      <c r="H65" s="310"/>
      <c r="I65" s="302"/>
      <c r="J65" s="311"/>
      <c r="K65" s="302"/>
      <c r="M65" s="303" t="s">
        <v>727</v>
      </c>
      <c r="O65" s="292"/>
    </row>
    <row r="66" spans="1:80" x14ac:dyDescent="0.2">
      <c r="A66" s="301"/>
      <c r="B66" s="304"/>
      <c r="C66" s="305" t="s">
        <v>728</v>
      </c>
      <c r="D66" s="306"/>
      <c r="E66" s="307">
        <v>2.64</v>
      </c>
      <c r="F66" s="308"/>
      <c r="G66" s="309"/>
      <c r="H66" s="310"/>
      <c r="I66" s="302"/>
      <c r="J66" s="311"/>
      <c r="K66" s="302"/>
      <c r="M66" s="303" t="s">
        <v>728</v>
      </c>
      <c r="O66" s="292"/>
    </row>
    <row r="67" spans="1:80" x14ac:dyDescent="0.2">
      <c r="A67" s="301"/>
      <c r="B67" s="304"/>
      <c r="C67" s="333" t="s">
        <v>174</v>
      </c>
      <c r="D67" s="306"/>
      <c r="E67" s="332">
        <v>5.28</v>
      </c>
      <c r="F67" s="308"/>
      <c r="G67" s="309"/>
      <c r="H67" s="310"/>
      <c r="I67" s="302"/>
      <c r="J67" s="311"/>
      <c r="K67" s="302"/>
      <c r="M67" s="303" t="s">
        <v>174</v>
      </c>
      <c r="O67" s="292"/>
    </row>
    <row r="68" spans="1:80" x14ac:dyDescent="0.2">
      <c r="A68" s="312"/>
      <c r="B68" s="313" t="s">
        <v>101</v>
      </c>
      <c r="C68" s="314" t="s">
        <v>754</v>
      </c>
      <c r="D68" s="315"/>
      <c r="E68" s="316"/>
      <c r="F68" s="317"/>
      <c r="G68" s="318">
        <f>SUM(G57:G67)</f>
        <v>0</v>
      </c>
      <c r="H68" s="319"/>
      <c r="I68" s="320">
        <f>SUM(I57:I67)</f>
        <v>1.0230383360000002</v>
      </c>
      <c r="J68" s="319"/>
      <c r="K68" s="320">
        <f>SUM(K57:K67)</f>
        <v>0</v>
      </c>
      <c r="O68" s="292">
        <v>4</v>
      </c>
      <c r="BA68" s="321">
        <f>SUM(BA57:BA67)</f>
        <v>0</v>
      </c>
      <c r="BB68" s="321">
        <f>SUM(BB57:BB67)</f>
        <v>0</v>
      </c>
      <c r="BC68" s="321">
        <f>SUM(BC57:BC67)</f>
        <v>0</v>
      </c>
      <c r="BD68" s="321">
        <f>SUM(BD57:BD67)</f>
        <v>0</v>
      </c>
      <c r="BE68" s="321">
        <f>SUM(BE57:BE67)</f>
        <v>0</v>
      </c>
    </row>
    <row r="69" spans="1:80" x14ac:dyDescent="0.2">
      <c r="A69" s="282" t="s">
        <v>97</v>
      </c>
      <c r="B69" s="283" t="s">
        <v>759</v>
      </c>
      <c r="C69" s="284" t="s">
        <v>760</v>
      </c>
      <c r="D69" s="285"/>
      <c r="E69" s="286"/>
      <c r="F69" s="286"/>
      <c r="G69" s="287"/>
      <c r="H69" s="288"/>
      <c r="I69" s="289"/>
      <c r="J69" s="290"/>
      <c r="K69" s="291"/>
      <c r="O69" s="292">
        <v>1</v>
      </c>
    </row>
    <row r="70" spans="1:80" ht="22.5" x14ac:dyDescent="0.2">
      <c r="A70" s="293">
        <v>17</v>
      </c>
      <c r="B70" s="294" t="s">
        <v>762</v>
      </c>
      <c r="C70" s="295" t="s">
        <v>763</v>
      </c>
      <c r="D70" s="296" t="s">
        <v>116</v>
      </c>
      <c r="E70" s="297">
        <v>4.96</v>
      </c>
      <c r="F70" s="297">
        <v>0</v>
      </c>
      <c r="G70" s="298">
        <f>E70*F70</f>
        <v>0</v>
      </c>
      <c r="H70" s="299">
        <v>0</v>
      </c>
      <c r="I70" s="300">
        <f>E70*H70</f>
        <v>0</v>
      </c>
      <c r="J70" s="299">
        <v>-6.5000000000000002E-2</v>
      </c>
      <c r="K70" s="300">
        <f>E70*J70</f>
        <v>-0.32240000000000002</v>
      </c>
      <c r="O70" s="292">
        <v>2</v>
      </c>
      <c r="AA70" s="261">
        <v>1</v>
      </c>
      <c r="AB70" s="261">
        <v>1</v>
      </c>
      <c r="AC70" s="261">
        <v>1</v>
      </c>
      <c r="AZ70" s="261">
        <v>1</v>
      </c>
      <c r="BA70" s="261">
        <f>IF(AZ70=1,G70,0)</f>
        <v>0</v>
      </c>
      <c r="BB70" s="261">
        <f>IF(AZ70=2,G70,0)</f>
        <v>0</v>
      </c>
      <c r="BC70" s="261">
        <f>IF(AZ70=3,G70,0)</f>
        <v>0</v>
      </c>
      <c r="BD70" s="261">
        <f>IF(AZ70=4,G70,0)</f>
        <v>0</v>
      </c>
      <c r="BE70" s="261">
        <f>IF(AZ70=5,G70,0)</f>
        <v>0</v>
      </c>
      <c r="CA70" s="292">
        <v>1</v>
      </c>
      <c r="CB70" s="292">
        <v>1</v>
      </c>
    </row>
    <row r="71" spans="1:80" ht="22.5" x14ac:dyDescent="0.2">
      <c r="A71" s="301"/>
      <c r="B71" s="304"/>
      <c r="C71" s="305" t="s">
        <v>764</v>
      </c>
      <c r="D71" s="306"/>
      <c r="E71" s="307">
        <v>4.96</v>
      </c>
      <c r="F71" s="308"/>
      <c r="G71" s="309"/>
      <c r="H71" s="310"/>
      <c r="I71" s="302"/>
      <c r="J71" s="311"/>
      <c r="K71" s="302"/>
      <c r="M71" s="303" t="s">
        <v>764</v>
      </c>
      <c r="O71" s="292"/>
    </row>
    <row r="72" spans="1:80" x14ac:dyDescent="0.2">
      <c r="A72" s="293">
        <v>18</v>
      </c>
      <c r="B72" s="294" t="s">
        <v>374</v>
      </c>
      <c r="C72" s="295" t="s">
        <v>375</v>
      </c>
      <c r="D72" s="296" t="s">
        <v>369</v>
      </c>
      <c r="E72" s="297">
        <v>0.32240000000000002</v>
      </c>
      <c r="F72" s="297">
        <v>0</v>
      </c>
      <c r="G72" s="298">
        <f>E72*F72</f>
        <v>0</v>
      </c>
      <c r="H72" s="299">
        <v>0</v>
      </c>
      <c r="I72" s="300">
        <f>E72*H72</f>
        <v>0</v>
      </c>
      <c r="J72" s="299"/>
      <c r="K72" s="300">
        <f>E72*J72</f>
        <v>0</v>
      </c>
      <c r="O72" s="292">
        <v>2</v>
      </c>
      <c r="AA72" s="261">
        <v>8</v>
      </c>
      <c r="AB72" s="261">
        <v>1</v>
      </c>
      <c r="AC72" s="261">
        <v>3</v>
      </c>
      <c r="AZ72" s="261">
        <v>1</v>
      </c>
      <c r="BA72" s="261">
        <f>IF(AZ72=1,G72,0)</f>
        <v>0</v>
      </c>
      <c r="BB72" s="261">
        <f>IF(AZ72=2,G72,0)</f>
        <v>0</v>
      </c>
      <c r="BC72" s="261">
        <f>IF(AZ72=3,G72,0)</f>
        <v>0</v>
      </c>
      <c r="BD72" s="261">
        <f>IF(AZ72=4,G72,0)</f>
        <v>0</v>
      </c>
      <c r="BE72" s="261">
        <f>IF(AZ72=5,G72,0)</f>
        <v>0</v>
      </c>
      <c r="CA72" s="292">
        <v>8</v>
      </c>
      <c r="CB72" s="292">
        <v>1</v>
      </c>
    </row>
    <row r="73" spans="1:80" x14ac:dyDescent="0.2">
      <c r="A73" s="293">
        <v>19</v>
      </c>
      <c r="B73" s="294" t="s">
        <v>376</v>
      </c>
      <c r="C73" s="295" t="s">
        <v>377</v>
      </c>
      <c r="D73" s="296" t="s">
        <v>369</v>
      </c>
      <c r="E73" s="297">
        <v>0.96719999999999995</v>
      </c>
      <c r="F73" s="297">
        <v>0</v>
      </c>
      <c r="G73" s="298">
        <f>E73*F73</f>
        <v>0</v>
      </c>
      <c r="H73" s="299">
        <v>0</v>
      </c>
      <c r="I73" s="300">
        <f>E73*H73</f>
        <v>0</v>
      </c>
      <c r="J73" s="299"/>
      <c r="K73" s="300">
        <f>E73*J73</f>
        <v>0</v>
      </c>
      <c r="O73" s="292">
        <v>2</v>
      </c>
      <c r="AA73" s="261">
        <v>8</v>
      </c>
      <c r="AB73" s="261">
        <v>1</v>
      </c>
      <c r="AC73" s="261">
        <v>3</v>
      </c>
      <c r="AZ73" s="261">
        <v>1</v>
      </c>
      <c r="BA73" s="261">
        <f>IF(AZ73=1,G73,0)</f>
        <v>0</v>
      </c>
      <c r="BB73" s="261">
        <f>IF(AZ73=2,G73,0)</f>
        <v>0</v>
      </c>
      <c r="BC73" s="261">
        <f>IF(AZ73=3,G73,0)</f>
        <v>0</v>
      </c>
      <c r="BD73" s="261">
        <f>IF(AZ73=4,G73,0)</f>
        <v>0</v>
      </c>
      <c r="BE73" s="261">
        <f>IF(AZ73=5,G73,0)</f>
        <v>0</v>
      </c>
      <c r="CA73" s="292">
        <v>8</v>
      </c>
      <c r="CB73" s="292">
        <v>1</v>
      </c>
    </row>
    <row r="74" spans="1:80" x14ac:dyDescent="0.2">
      <c r="A74" s="312"/>
      <c r="B74" s="313" t="s">
        <v>101</v>
      </c>
      <c r="C74" s="314" t="s">
        <v>761</v>
      </c>
      <c r="D74" s="315"/>
      <c r="E74" s="316"/>
      <c r="F74" s="317"/>
      <c r="G74" s="318">
        <f>SUM(G69:G73)</f>
        <v>0</v>
      </c>
      <c r="H74" s="319"/>
      <c r="I74" s="320">
        <f>SUM(I69:I73)</f>
        <v>0</v>
      </c>
      <c r="J74" s="319"/>
      <c r="K74" s="320">
        <f>SUM(K69:K73)</f>
        <v>-0.32240000000000002</v>
      </c>
      <c r="O74" s="292">
        <v>4</v>
      </c>
      <c r="BA74" s="321">
        <f>SUM(BA69:BA73)</f>
        <v>0</v>
      </c>
      <c r="BB74" s="321">
        <f>SUM(BB69:BB73)</f>
        <v>0</v>
      </c>
      <c r="BC74" s="321">
        <f>SUM(BC69:BC73)</f>
        <v>0</v>
      </c>
      <c r="BD74" s="321">
        <f>SUM(BD69:BD73)</f>
        <v>0</v>
      </c>
      <c r="BE74" s="321">
        <f>SUM(BE69:BE73)</f>
        <v>0</v>
      </c>
    </row>
    <row r="75" spans="1:80" x14ac:dyDescent="0.2">
      <c r="A75" s="282" t="s">
        <v>97</v>
      </c>
      <c r="B75" s="283" t="s">
        <v>419</v>
      </c>
      <c r="C75" s="284" t="s">
        <v>420</v>
      </c>
      <c r="D75" s="285"/>
      <c r="E75" s="286"/>
      <c r="F75" s="286"/>
      <c r="G75" s="287"/>
      <c r="H75" s="288"/>
      <c r="I75" s="289"/>
      <c r="J75" s="290"/>
      <c r="K75" s="291"/>
      <c r="O75" s="292">
        <v>1</v>
      </c>
    </row>
    <row r="76" spans="1:80" x14ac:dyDescent="0.2">
      <c r="A76" s="293">
        <v>20</v>
      </c>
      <c r="B76" s="294" t="s">
        <v>525</v>
      </c>
      <c r="C76" s="295" t="s">
        <v>526</v>
      </c>
      <c r="D76" s="296" t="s">
        <v>369</v>
      </c>
      <c r="E76" s="297">
        <v>22.647884399999999</v>
      </c>
      <c r="F76" s="297">
        <v>0</v>
      </c>
      <c r="G76" s="298">
        <f>E76*F76</f>
        <v>0</v>
      </c>
      <c r="H76" s="299">
        <v>0</v>
      </c>
      <c r="I76" s="300">
        <f>E76*H76</f>
        <v>0</v>
      </c>
      <c r="J76" s="299"/>
      <c r="K76" s="300">
        <f>E76*J76</f>
        <v>0</v>
      </c>
      <c r="O76" s="292">
        <v>2</v>
      </c>
      <c r="AA76" s="261">
        <v>7</v>
      </c>
      <c r="AB76" s="261">
        <v>1</v>
      </c>
      <c r="AC76" s="261">
        <v>2</v>
      </c>
      <c r="AZ76" s="261">
        <v>1</v>
      </c>
      <c r="BA76" s="261">
        <f>IF(AZ76=1,G76,0)</f>
        <v>0</v>
      </c>
      <c r="BB76" s="261">
        <f>IF(AZ76=2,G76,0)</f>
        <v>0</v>
      </c>
      <c r="BC76" s="261">
        <f>IF(AZ76=3,G76,0)</f>
        <v>0</v>
      </c>
      <c r="BD76" s="261">
        <f>IF(AZ76=4,G76,0)</f>
        <v>0</v>
      </c>
      <c r="BE76" s="261">
        <f>IF(AZ76=5,G76,0)</f>
        <v>0</v>
      </c>
      <c r="CA76" s="292">
        <v>7</v>
      </c>
      <c r="CB76" s="292">
        <v>1</v>
      </c>
    </row>
    <row r="77" spans="1:80" x14ac:dyDescent="0.2">
      <c r="A77" s="312"/>
      <c r="B77" s="313" t="s">
        <v>101</v>
      </c>
      <c r="C77" s="314" t="s">
        <v>421</v>
      </c>
      <c r="D77" s="315"/>
      <c r="E77" s="316"/>
      <c r="F77" s="317"/>
      <c r="G77" s="318">
        <f>SUM(G75:G76)</f>
        <v>0</v>
      </c>
      <c r="H77" s="319"/>
      <c r="I77" s="320">
        <f>SUM(I75:I76)</f>
        <v>0</v>
      </c>
      <c r="J77" s="319"/>
      <c r="K77" s="320">
        <f>SUM(K75:K76)</f>
        <v>0</v>
      </c>
      <c r="O77" s="292">
        <v>4</v>
      </c>
      <c r="BA77" s="321">
        <f>SUM(BA75:BA76)</f>
        <v>0</v>
      </c>
      <c r="BB77" s="321">
        <f>SUM(BB75:BB76)</f>
        <v>0</v>
      </c>
      <c r="BC77" s="321">
        <f>SUM(BC75:BC76)</f>
        <v>0</v>
      </c>
      <c r="BD77" s="321">
        <f>SUM(BD75:BD76)</f>
        <v>0</v>
      </c>
      <c r="BE77" s="321">
        <f>SUM(BE75:BE76)</f>
        <v>0</v>
      </c>
    </row>
    <row r="78" spans="1:80" x14ac:dyDescent="0.2">
      <c r="A78" s="282" t="s">
        <v>97</v>
      </c>
      <c r="B78" s="283" t="s">
        <v>461</v>
      </c>
      <c r="C78" s="284" t="s">
        <v>462</v>
      </c>
      <c r="D78" s="285"/>
      <c r="E78" s="286"/>
      <c r="F78" s="286"/>
      <c r="G78" s="287"/>
      <c r="H78" s="288"/>
      <c r="I78" s="289"/>
      <c r="J78" s="290"/>
      <c r="K78" s="291"/>
      <c r="O78" s="292">
        <v>1</v>
      </c>
    </row>
    <row r="79" spans="1:80" x14ac:dyDescent="0.2">
      <c r="A79" s="293">
        <v>21</v>
      </c>
      <c r="B79" s="294" t="s">
        <v>765</v>
      </c>
      <c r="C79" s="295" t="s">
        <v>766</v>
      </c>
      <c r="D79" s="296" t="s">
        <v>116</v>
      </c>
      <c r="E79" s="297">
        <v>4.96</v>
      </c>
      <c r="F79" s="297">
        <v>0</v>
      </c>
      <c r="G79" s="298">
        <f>E79*F79</f>
        <v>0</v>
      </c>
      <c r="H79" s="299">
        <v>5.8549999999999998E-2</v>
      </c>
      <c r="I79" s="300">
        <f>E79*H79</f>
        <v>0.290408</v>
      </c>
      <c r="J79" s="299">
        <v>0</v>
      </c>
      <c r="K79" s="300">
        <f>E79*J79</f>
        <v>0</v>
      </c>
      <c r="O79" s="292">
        <v>2</v>
      </c>
      <c r="AA79" s="261">
        <v>1</v>
      </c>
      <c r="AB79" s="261">
        <v>7</v>
      </c>
      <c r="AC79" s="261">
        <v>7</v>
      </c>
      <c r="AZ79" s="261">
        <v>2</v>
      </c>
      <c r="BA79" s="261">
        <f>IF(AZ79=1,G79,0)</f>
        <v>0</v>
      </c>
      <c r="BB79" s="261">
        <f>IF(AZ79=2,G79,0)</f>
        <v>0</v>
      </c>
      <c r="BC79" s="261">
        <f>IF(AZ79=3,G79,0)</f>
        <v>0</v>
      </c>
      <c r="BD79" s="261">
        <f>IF(AZ79=4,G79,0)</f>
        <v>0</v>
      </c>
      <c r="BE79" s="261">
        <f>IF(AZ79=5,G79,0)</f>
        <v>0</v>
      </c>
      <c r="CA79" s="292">
        <v>1</v>
      </c>
      <c r="CB79" s="292">
        <v>7</v>
      </c>
    </row>
    <row r="80" spans="1:80" ht="22.5" x14ac:dyDescent="0.2">
      <c r="A80" s="301"/>
      <c r="B80" s="304"/>
      <c r="C80" s="305" t="s">
        <v>767</v>
      </c>
      <c r="D80" s="306"/>
      <c r="E80" s="307">
        <v>4.96</v>
      </c>
      <c r="F80" s="308"/>
      <c r="G80" s="309"/>
      <c r="H80" s="310"/>
      <c r="I80" s="302"/>
      <c r="J80" s="311"/>
      <c r="K80" s="302"/>
      <c r="M80" s="303" t="s">
        <v>767</v>
      </c>
      <c r="O80" s="292"/>
    </row>
    <row r="81" spans="1:80" x14ac:dyDescent="0.2">
      <c r="A81" s="293">
        <v>22</v>
      </c>
      <c r="B81" s="294" t="s">
        <v>475</v>
      </c>
      <c r="C81" s="295" t="s">
        <v>476</v>
      </c>
      <c r="D81" s="296" t="s">
        <v>12</v>
      </c>
      <c r="E81" s="297"/>
      <c r="F81" s="297">
        <v>0</v>
      </c>
      <c r="G81" s="298">
        <f>E81*F81</f>
        <v>0</v>
      </c>
      <c r="H81" s="299">
        <v>0</v>
      </c>
      <c r="I81" s="300">
        <f>E81*H81</f>
        <v>0</v>
      </c>
      <c r="J81" s="299"/>
      <c r="K81" s="300">
        <f>E81*J81</f>
        <v>0</v>
      </c>
      <c r="O81" s="292">
        <v>2</v>
      </c>
      <c r="AA81" s="261">
        <v>7</v>
      </c>
      <c r="AB81" s="261">
        <v>1002</v>
      </c>
      <c r="AC81" s="261">
        <v>5</v>
      </c>
      <c r="AZ81" s="261">
        <v>2</v>
      </c>
      <c r="BA81" s="261">
        <f>IF(AZ81=1,G81,0)</f>
        <v>0</v>
      </c>
      <c r="BB81" s="261">
        <f>IF(AZ81=2,G81,0)</f>
        <v>0</v>
      </c>
      <c r="BC81" s="261">
        <f>IF(AZ81=3,G81,0)</f>
        <v>0</v>
      </c>
      <c r="BD81" s="261">
        <f>IF(AZ81=4,G81,0)</f>
        <v>0</v>
      </c>
      <c r="BE81" s="261">
        <f>IF(AZ81=5,G81,0)</f>
        <v>0</v>
      </c>
      <c r="CA81" s="292">
        <v>7</v>
      </c>
      <c r="CB81" s="292">
        <v>1002</v>
      </c>
    </row>
    <row r="82" spans="1:80" x14ac:dyDescent="0.2">
      <c r="A82" s="312"/>
      <c r="B82" s="313" t="s">
        <v>101</v>
      </c>
      <c r="C82" s="314" t="s">
        <v>463</v>
      </c>
      <c r="D82" s="315"/>
      <c r="E82" s="316"/>
      <c r="F82" s="317"/>
      <c r="G82" s="318">
        <f>SUM(G78:G81)</f>
        <v>0</v>
      </c>
      <c r="H82" s="319"/>
      <c r="I82" s="320">
        <f>SUM(I78:I81)</f>
        <v>0.290408</v>
      </c>
      <c r="J82" s="319"/>
      <c r="K82" s="320">
        <f>SUM(K78:K81)</f>
        <v>0</v>
      </c>
      <c r="O82" s="292">
        <v>4</v>
      </c>
      <c r="BA82" s="321">
        <f>SUM(BA78:BA81)</f>
        <v>0</v>
      </c>
      <c r="BB82" s="321">
        <f>SUM(BB78:BB81)</f>
        <v>0</v>
      </c>
      <c r="BC82" s="321">
        <f>SUM(BC78:BC81)</f>
        <v>0</v>
      </c>
      <c r="BD82" s="321">
        <f>SUM(BD78:BD81)</f>
        <v>0</v>
      </c>
      <c r="BE82" s="321">
        <f>SUM(BE78:BE81)</f>
        <v>0</v>
      </c>
    </row>
    <row r="83" spans="1:80" x14ac:dyDescent="0.2">
      <c r="A83" s="282" t="s">
        <v>97</v>
      </c>
      <c r="B83" s="283" t="s">
        <v>768</v>
      </c>
      <c r="C83" s="284" t="s">
        <v>769</v>
      </c>
      <c r="D83" s="285"/>
      <c r="E83" s="286"/>
      <c r="F83" s="286"/>
      <c r="G83" s="287"/>
      <c r="H83" s="288"/>
      <c r="I83" s="289"/>
      <c r="J83" s="290"/>
      <c r="K83" s="291"/>
      <c r="O83" s="292">
        <v>1</v>
      </c>
    </row>
    <row r="84" spans="1:80" x14ac:dyDescent="0.2">
      <c r="A84" s="293">
        <v>23</v>
      </c>
      <c r="B84" s="294" t="s">
        <v>771</v>
      </c>
      <c r="C84" s="295" t="s">
        <v>772</v>
      </c>
      <c r="D84" s="296" t="s">
        <v>170</v>
      </c>
      <c r="E84" s="297">
        <v>24.8</v>
      </c>
      <c r="F84" s="297">
        <v>0</v>
      </c>
      <c r="G84" s="298">
        <f>E84*F84</f>
        <v>0</v>
      </c>
      <c r="H84" s="299">
        <v>0</v>
      </c>
      <c r="I84" s="300">
        <f>E84*H84</f>
        <v>0</v>
      </c>
      <c r="J84" s="299">
        <v>0</v>
      </c>
      <c r="K84" s="300">
        <f>E84*J84</f>
        <v>0</v>
      </c>
      <c r="O84" s="292">
        <v>2</v>
      </c>
      <c r="AA84" s="261">
        <v>1</v>
      </c>
      <c r="AB84" s="261">
        <v>7</v>
      </c>
      <c r="AC84" s="261">
        <v>7</v>
      </c>
      <c r="AZ84" s="261">
        <v>2</v>
      </c>
      <c r="BA84" s="261">
        <f>IF(AZ84=1,G84,0)</f>
        <v>0</v>
      </c>
      <c r="BB84" s="261">
        <f>IF(AZ84=2,G84,0)</f>
        <v>0</v>
      </c>
      <c r="BC84" s="261">
        <f>IF(AZ84=3,G84,0)</f>
        <v>0</v>
      </c>
      <c r="BD84" s="261">
        <f>IF(AZ84=4,G84,0)</f>
        <v>0</v>
      </c>
      <c r="BE84" s="261">
        <f>IF(AZ84=5,G84,0)</f>
        <v>0</v>
      </c>
      <c r="CA84" s="292">
        <v>1</v>
      </c>
      <c r="CB84" s="292">
        <v>7</v>
      </c>
    </row>
    <row r="85" spans="1:80" ht="22.5" x14ac:dyDescent="0.2">
      <c r="A85" s="301"/>
      <c r="B85" s="304"/>
      <c r="C85" s="305" t="s">
        <v>773</v>
      </c>
      <c r="D85" s="306"/>
      <c r="E85" s="307">
        <v>24.8</v>
      </c>
      <c r="F85" s="308"/>
      <c r="G85" s="309"/>
      <c r="H85" s="310"/>
      <c r="I85" s="302"/>
      <c r="J85" s="311"/>
      <c r="K85" s="302"/>
      <c r="M85" s="303" t="s">
        <v>773</v>
      </c>
      <c r="O85" s="292"/>
    </row>
    <row r="86" spans="1:80" x14ac:dyDescent="0.2">
      <c r="A86" s="293">
        <v>24</v>
      </c>
      <c r="B86" s="294" t="s">
        <v>774</v>
      </c>
      <c r="C86" s="295" t="s">
        <v>775</v>
      </c>
      <c r="D86" s="296" t="s">
        <v>12</v>
      </c>
      <c r="E86" s="297"/>
      <c r="F86" s="297">
        <v>0</v>
      </c>
      <c r="G86" s="298">
        <f>E86*F86</f>
        <v>0</v>
      </c>
      <c r="H86" s="299">
        <v>0</v>
      </c>
      <c r="I86" s="300">
        <f>E86*H86</f>
        <v>0</v>
      </c>
      <c r="J86" s="299"/>
      <c r="K86" s="300">
        <f>E86*J86</f>
        <v>0</v>
      </c>
      <c r="O86" s="292">
        <v>2</v>
      </c>
      <c r="AA86" s="261">
        <v>7</v>
      </c>
      <c r="AB86" s="261">
        <v>1002</v>
      </c>
      <c r="AC86" s="261">
        <v>5</v>
      </c>
      <c r="AZ86" s="261">
        <v>2</v>
      </c>
      <c r="BA86" s="261">
        <f>IF(AZ86=1,G86,0)</f>
        <v>0</v>
      </c>
      <c r="BB86" s="261">
        <f>IF(AZ86=2,G86,0)</f>
        <v>0</v>
      </c>
      <c r="BC86" s="261">
        <f>IF(AZ86=3,G86,0)</f>
        <v>0</v>
      </c>
      <c r="BD86" s="261">
        <f>IF(AZ86=4,G86,0)</f>
        <v>0</v>
      </c>
      <c r="BE86" s="261">
        <f>IF(AZ86=5,G86,0)</f>
        <v>0</v>
      </c>
      <c r="CA86" s="292">
        <v>7</v>
      </c>
      <c r="CB86" s="292">
        <v>1002</v>
      </c>
    </row>
    <row r="87" spans="1:80" x14ac:dyDescent="0.2">
      <c r="A87" s="312"/>
      <c r="B87" s="313" t="s">
        <v>101</v>
      </c>
      <c r="C87" s="314" t="s">
        <v>770</v>
      </c>
      <c r="D87" s="315"/>
      <c r="E87" s="316"/>
      <c r="F87" s="317"/>
      <c r="G87" s="318">
        <f>SUM(G83:G86)</f>
        <v>0</v>
      </c>
      <c r="H87" s="319"/>
      <c r="I87" s="320">
        <f>SUM(I83:I86)</f>
        <v>0</v>
      </c>
      <c r="J87" s="319"/>
      <c r="K87" s="320">
        <f>SUM(K83:K86)</f>
        <v>0</v>
      </c>
      <c r="O87" s="292">
        <v>4</v>
      </c>
      <c r="BA87" s="321">
        <f>SUM(BA83:BA86)</f>
        <v>0</v>
      </c>
      <c r="BB87" s="321">
        <f>SUM(BB83:BB86)</f>
        <v>0</v>
      </c>
      <c r="BC87" s="321">
        <f>SUM(BC83:BC86)</f>
        <v>0</v>
      </c>
      <c r="BD87" s="321">
        <f>SUM(BD83:BD86)</f>
        <v>0</v>
      </c>
      <c r="BE87" s="321">
        <f>SUM(BE83:BE86)</f>
        <v>0</v>
      </c>
    </row>
    <row r="88" spans="1:80" x14ac:dyDescent="0.2">
      <c r="A88" s="282" t="s">
        <v>97</v>
      </c>
      <c r="B88" s="283" t="s">
        <v>776</v>
      </c>
      <c r="C88" s="284" t="s">
        <v>777</v>
      </c>
      <c r="D88" s="285"/>
      <c r="E88" s="286"/>
      <c r="F88" s="286"/>
      <c r="G88" s="287"/>
      <c r="H88" s="288"/>
      <c r="I88" s="289"/>
      <c r="J88" s="290"/>
      <c r="K88" s="291"/>
      <c r="O88" s="292">
        <v>1</v>
      </c>
    </row>
    <row r="89" spans="1:80" ht="22.5" x14ac:dyDescent="0.2">
      <c r="A89" s="293">
        <v>25</v>
      </c>
      <c r="B89" s="294" t="s">
        <v>779</v>
      </c>
      <c r="C89" s="295" t="s">
        <v>780</v>
      </c>
      <c r="D89" s="296" t="s">
        <v>116</v>
      </c>
      <c r="E89" s="297">
        <v>132.1336</v>
      </c>
      <c r="F89" s="297">
        <v>0</v>
      </c>
      <c r="G89" s="298">
        <f>E89*F89</f>
        <v>0</v>
      </c>
      <c r="H89" s="299">
        <v>3.8999999999999999E-4</v>
      </c>
      <c r="I89" s="300">
        <f>E89*H89</f>
        <v>5.1532104000000002E-2</v>
      </c>
      <c r="J89" s="299">
        <v>0</v>
      </c>
      <c r="K89" s="300">
        <f>E89*J89</f>
        <v>0</v>
      </c>
      <c r="O89" s="292">
        <v>2</v>
      </c>
      <c r="AA89" s="261">
        <v>1</v>
      </c>
      <c r="AB89" s="261">
        <v>7</v>
      </c>
      <c r="AC89" s="261">
        <v>7</v>
      </c>
      <c r="AZ89" s="261">
        <v>2</v>
      </c>
      <c r="BA89" s="261">
        <f>IF(AZ89=1,G89,0)</f>
        <v>0</v>
      </c>
      <c r="BB89" s="261">
        <f>IF(AZ89=2,G89,0)</f>
        <v>0</v>
      </c>
      <c r="BC89" s="261">
        <f>IF(AZ89=3,G89,0)</f>
        <v>0</v>
      </c>
      <c r="BD89" s="261">
        <f>IF(AZ89=4,G89,0)</f>
        <v>0</v>
      </c>
      <c r="BE89" s="261">
        <f>IF(AZ89=5,G89,0)</f>
        <v>0</v>
      </c>
      <c r="CA89" s="292">
        <v>1</v>
      </c>
      <c r="CB89" s="292">
        <v>7</v>
      </c>
    </row>
    <row r="90" spans="1:80" x14ac:dyDescent="0.2">
      <c r="A90" s="301"/>
      <c r="B90" s="304"/>
      <c r="C90" s="305" t="s">
        <v>781</v>
      </c>
      <c r="D90" s="306"/>
      <c r="E90" s="307">
        <v>0</v>
      </c>
      <c r="F90" s="308"/>
      <c r="G90" s="309"/>
      <c r="H90" s="310"/>
      <c r="I90" s="302"/>
      <c r="J90" s="311"/>
      <c r="K90" s="302"/>
      <c r="M90" s="303" t="s">
        <v>781</v>
      </c>
      <c r="O90" s="292"/>
    </row>
    <row r="91" spans="1:80" x14ac:dyDescent="0.2">
      <c r="A91" s="301"/>
      <c r="B91" s="304"/>
      <c r="C91" s="305" t="s">
        <v>782</v>
      </c>
      <c r="D91" s="306"/>
      <c r="E91" s="307">
        <v>0</v>
      </c>
      <c r="F91" s="308"/>
      <c r="G91" s="309"/>
      <c r="H91" s="310"/>
      <c r="I91" s="302"/>
      <c r="J91" s="311"/>
      <c r="K91" s="302"/>
      <c r="M91" s="303" t="s">
        <v>782</v>
      </c>
      <c r="O91" s="292"/>
    </row>
    <row r="92" spans="1:80" x14ac:dyDescent="0.2">
      <c r="A92" s="301"/>
      <c r="B92" s="304"/>
      <c r="C92" s="305" t="s">
        <v>783</v>
      </c>
      <c r="D92" s="306"/>
      <c r="E92" s="307">
        <v>98.825000000000003</v>
      </c>
      <c r="F92" s="308"/>
      <c r="G92" s="309"/>
      <c r="H92" s="310"/>
      <c r="I92" s="302"/>
      <c r="J92" s="311"/>
      <c r="K92" s="302"/>
      <c r="M92" s="303" t="s">
        <v>783</v>
      </c>
      <c r="O92" s="292"/>
    </row>
    <row r="93" spans="1:80" x14ac:dyDescent="0.2">
      <c r="A93" s="301"/>
      <c r="B93" s="304"/>
      <c r="C93" s="305" t="s">
        <v>784</v>
      </c>
      <c r="D93" s="306"/>
      <c r="E93" s="307">
        <v>-37.801400000000001</v>
      </c>
      <c r="F93" s="308"/>
      <c r="G93" s="309"/>
      <c r="H93" s="310"/>
      <c r="I93" s="302"/>
      <c r="J93" s="311"/>
      <c r="K93" s="302"/>
      <c r="M93" s="303" t="s">
        <v>784</v>
      </c>
      <c r="O93" s="292"/>
    </row>
    <row r="94" spans="1:80" x14ac:dyDescent="0.2">
      <c r="A94" s="301"/>
      <c r="B94" s="304"/>
      <c r="C94" s="333" t="s">
        <v>174</v>
      </c>
      <c r="D94" s="306"/>
      <c r="E94" s="332">
        <v>61.023600000000002</v>
      </c>
      <c r="F94" s="308"/>
      <c r="G94" s="309"/>
      <c r="H94" s="310"/>
      <c r="I94" s="302"/>
      <c r="J94" s="311"/>
      <c r="K94" s="302"/>
      <c r="M94" s="303" t="s">
        <v>174</v>
      </c>
      <c r="O94" s="292"/>
    </row>
    <row r="95" spans="1:80" x14ac:dyDescent="0.2">
      <c r="A95" s="301"/>
      <c r="B95" s="304"/>
      <c r="C95" s="305" t="s">
        <v>785</v>
      </c>
      <c r="D95" s="306"/>
      <c r="E95" s="307">
        <v>0</v>
      </c>
      <c r="F95" s="308"/>
      <c r="G95" s="309"/>
      <c r="H95" s="310"/>
      <c r="I95" s="302"/>
      <c r="J95" s="311"/>
      <c r="K95" s="302"/>
      <c r="M95" s="303" t="s">
        <v>785</v>
      </c>
      <c r="O95" s="292"/>
    </row>
    <row r="96" spans="1:80" ht="22.5" x14ac:dyDescent="0.2">
      <c r="A96" s="301"/>
      <c r="B96" s="304"/>
      <c r="C96" s="305" t="s">
        <v>786</v>
      </c>
      <c r="D96" s="306"/>
      <c r="E96" s="307">
        <v>71.11</v>
      </c>
      <c r="F96" s="308"/>
      <c r="G96" s="309"/>
      <c r="H96" s="310"/>
      <c r="I96" s="302"/>
      <c r="J96" s="311"/>
      <c r="K96" s="302"/>
      <c r="M96" s="303" t="s">
        <v>786</v>
      </c>
      <c r="O96" s="292"/>
    </row>
    <row r="97" spans="1:57" x14ac:dyDescent="0.2">
      <c r="A97" s="301"/>
      <c r="B97" s="304"/>
      <c r="C97" s="333" t="s">
        <v>174</v>
      </c>
      <c r="D97" s="306"/>
      <c r="E97" s="332">
        <v>71.11</v>
      </c>
      <c r="F97" s="308"/>
      <c r="G97" s="309"/>
      <c r="H97" s="310"/>
      <c r="I97" s="302"/>
      <c r="J97" s="311"/>
      <c r="K97" s="302"/>
      <c r="M97" s="303" t="s">
        <v>174</v>
      </c>
      <c r="O97" s="292"/>
    </row>
    <row r="98" spans="1:57" x14ac:dyDescent="0.2">
      <c r="A98" s="312"/>
      <c r="B98" s="313" t="s">
        <v>101</v>
      </c>
      <c r="C98" s="314" t="s">
        <v>778</v>
      </c>
      <c r="D98" s="315"/>
      <c r="E98" s="316"/>
      <c r="F98" s="317"/>
      <c r="G98" s="318">
        <f>SUM(G88:G97)</f>
        <v>0</v>
      </c>
      <c r="H98" s="319"/>
      <c r="I98" s="320">
        <f>SUM(I88:I97)</f>
        <v>5.1532104000000002E-2</v>
      </c>
      <c r="J98" s="319"/>
      <c r="K98" s="320">
        <f>SUM(K88:K97)</f>
        <v>0</v>
      </c>
      <c r="O98" s="292">
        <v>4</v>
      </c>
      <c r="BA98" s="321">
        <f>SUM(BA88:BA97)</f>
        <v>0</v>
      </c>
      <c r="BB98" s="321">
        <f>SUM(BB88:BB97)</f>
        <v>0</v>
      </c>
      <c r="BC98" s="321">
        <f>SUM(BC88:BC97)</f>
        <v>0</v>
      </c>
      <c r="BD98" s="321">
        <f>SUM(BD88:BD97)</f>
        <v>0</v>
      </c>
      <c r="BE98" s="321">
        <f>SUM(BE88:BE97)</f>
        <v>0</v>
      </c>
    </row>
    <row r="99" spans="1:57" x14ac:dyDescent="0.2">
      <c r="E99" s="261"/>
    </row>
    <row r="100" spans="1:57" x14ac:dyDescent="0.2">
      <c r="E100" s="261"/>
    </row>
    <row r="101" spans="1:57" x14ac:dyDescent="0.2">
      <c r="E101" s="261"/>
    </row>
    <row r="102" spans="1:57" x14ac:dyDescent="0.2">
      <c r="E102" s="261"/>
    </row>
    <row r="103" spans="1:57" x14ac:dyDescent="0.2">
      <c r="E103" s="261"/>
    </row>
    <row r="104" spans="1:57" x14ac:dyDescent="0.2">
      <c r="E104" s="261"/>
    </row>
    <row r="105" spans="1:57" x14ac:dyDescent="0.2">
      <c r="E105" s="261"/>
    </row>
    <row r="106" spans="1:57" x14ac:dyDescent="0.2">
      <c r="E106" s="261"/>
    </row>
    <row r="107" spans="1:57" x14ac:dyDescent="0.2">
      <c r="E107" s="261"/>
    </row>
    <row r="108" spans="1:57" x14ac:dyDescent="0.2">
      <c r="E108" s="261"/>
    </row>
    <row r="109" spans="1:57" x14ac:dyDescent="0.2">
      <c r="E109" s="261"/>
    </row>
    <row r="110" spans="1:57" x14ac:dyDescent="0.2">
      <c r="E110" s="261"/>
    </row>
    <row r="111" spans="1:57" x14ac:dyDescent="0.2">
      <c r="E111" s="261"/>
    </row>
    <row r="112" spans="1:57" x14ac:dyDescent="0.2">
      <c r="E112" s="261"/>
    </row>
    <row r="113" spans="1:7" x14ac:dyDescent="0.2">
      <c r="E113" s="261"/>
    </row>
    <row r="114" spans="1:7" x14ac:dyDescent="0.2">
      <c r="E114" s="261"/>
    </row>
    <row r="115" spans="1:7" x14ac:dyDescent="0.2">
      <c r="E115" s="261"/>
    </row>
    <row r="116" spans="1:7" x14ac:dyDescent="0.2">
      <c r="E116" s="261"/>
    </row>
    <row r="117" spans="1:7" x14ac:dyDescent="0.2">
      <c r="E117" s="261"/>
    </row>
    <row r="118" spans="1:7" x14ac:dyDescent="0.2">
      <c r="E118" s="261"/>
    </row>
    <row r="119" spans="1:7" x14ac:dyDescent="0.2">
      <c r="E119" s="261"/>
    </row>
    <row r="120" spans="1:7" x14ac:dyDescent="0.2">
      <c r="E120" s="261"/>
    </row>
    <row r="121" spans="1:7" x14ac:dyDescent="0.2">
      <c r="E121" s="261"/>
    </row>
    <row r="122" spans="1:7" x14ac:dyDescent="0.2">
      <c r="A122" s="311"/>
      <c r="B122" s="311"/>
      <c r="C122" s="311"/>
      <c r="D122" s="311"/>
      <c r="E122" s="311"/>
      <c r="F122" s="311"/>
      <c r="G122" s="311"/>
    </row>
    <row r="123" spans="1:7" x14ac:dyDescent="0.2">
      <c r="A123" s="311"/>
      <c r="B123" s="311"/>
      <c r="C123" s="311"/>
      <c r="D123" s="311"/>
      <c r="E123" s="311"/>
      <c r="F123" s="311"/>
      <c r="G123" s="311"/>
    </row>
    <row r="124" spans="1:7" x14ac:dyDescent="0.2">
      <c r="A124" s="311"/>
      <c r="B124" s="311"/>
      <c r="C124" s="311"/>
      <c r="D124" s="311"/>
      <c r="E124" s="311"/>
      <c r="F124" s="311"/>
      <c r="G124" s="311"/>
    </row>
    <row r="125" spans="1:7" x14ac:dyDescent="0.2">
      <c r="A125" s="311"/>
      <c r="B125" s="311"/>
      <c r="C125" s="311"/>
      <c r="D125" s="311"/>
      <c r="E125" s="311"/>
      <c r="F125" s="311"/>
      <c r="G125" s="311"/>
    </row>
    <row r="126" spans="1:7" x14ac:dyDescent="0.2">
      <c r="E126" s="261"/>
    </row>
    <row r="127" spans="1:7" x14ac:dyDescent="0.2">
      <c r="E127" s="261"/>
    </row>
    <row r="128" spans="1:7" x14ac:dyDescent="0.2">
      <c r="E128" s="261"/>
    </row>
    <row r="129" spans="5:5" x14ac:dyDescent="0.2">
      <c r="E129" s="261"/>
    </row>
    <row r="130" spans="5:5" x14ac:dyDescent="0.2">
      <c r="E130" s="261"/>
    </row>
    <row r="131" spans="5:5" x14ac:dyDescent="0.2">
      <c r="E131" s="261"/>
    </row>
    <row r="132" spans="5:5" x14ac:dyDescent="0.2">
      <c r="E132" s="261"/>
    </row>
    <row r="133" spans="5:5" x14ac:dyDescent="0.2">
      <c r="E133" s="261"/>
    </row>
    <row r="134" spans="5:5" x14ac:dyDescent="0.2">
      <c r="E134" s="261"/>
    </row>
    <row r="135" spans="5:5" x14ac:dyDescent="0.2">
      <c r="E135" s="261"/>
    </row>
    <row r="136" spans="5:5" x14ac:dyDescent="0.2">
      <c r="E136" s="261"/>
    </row>
    <row r="137" spans="5:5" x14ac:dyDescent="0.2">
      <c r="E137" s="261"/>
    </row>
    <row r="138" spans="5:5" x14ac:dyDescent="0.2">
      <c r="E138" s="261"/>
    </row>
    <row r="139" spans="5:5" x14ac:dyDescent="0.2">
      <c r="E139" s="261"/>
    </row>
    <row r="140" spans="5:5" x14ac:dyDescent="0.2">
      <c r="E140" s="261"/>
    </row>
    <row r="141" spans="5:5" x14ac:dyDescent="0.2">
      <c r="E141" s="261"/>
    </row>
    <row r="142" spans="5:5" x14ac:dyDescent="0.2">
      <c r="E142" s="261"/>
    </row>
    <row r="143" spans="5:5" x14ac:dyDescent="0.2">
      <c r="E143" s="261"/>
    </row>
    <row r="144" spans="5:5" x14ac:dyDescent="0.2">
      <c r="E144" s="261"/>
    </row>
    <row r="145" spans="1:7" x14ac:dyDescent="0.2">
      <c r="E145" s="261"/>
    </row>
    <row r="146" spans="1:7" x14ac:dyDescent="0.2">
      <c r="E146" s="261"/>
    </row>
    <row r="147" spans="1:7" x14ac:dyDescent="0.2">
      <c r="E147" s="261"/>
    </row>
    <row r="148" spans="1:7" x14ac:dyDescent="0.2">
      <c r="E148" s="261"/>
    </row>
    <row r="149" spans="1:7" x14ac:dyDescent="0.2">
      <c r="E149" s="261"/>
    </row>
    <row r="150" spans="1:7" x14ac:dyDescent="0.2">
      <c r="E150" s="261"/>
    </row>
    <row r="151" spans="1:7" x14ac:dyDescent="0.2">
      <c r="E151" s="261"/>
    </row>
    <row r="152" spans="1:7" x14ac:dyDescent="0.2">
      <c r="E152" s="261"/>
    </row>
    <row r="153" spans="1:7" x14ac:dyDescent="0.2">
      <c r="E153" s="261"/>
    </row>
    <row r="154" spans="1:7" x14ac:dyDescent="0.2">
      <c r="E154" s="261"/>
    </row>
    <row r="155" spans="1:7" x14ac:dyDescent="0.2">
      <c r="E155" s="261"/>
    </row>
    <row r="156" spans="1:7" x14ac:dyDescent="0.2">
      <c r="E156" s="261"/>
    </row>
    <row r="157" spans="1:7" x14ac:dyDescent="0.2">
      <c r="A157" s="322"/>
      <c r="B157" s="322"/>
    </row>
    <row r="158" spans="1:7" x14ac:dyDescent="0.2">
      <c r="A158" s="311"/>
      <c r="B158" s="311"/>
      <c r="C158" s="323"/>
      <c r="D158" s="323"/>
      <c r="E158" s="324"/>
      <c r="F158" s="323"/>
      <c r="G158" s="325"/>
    </row>
    <row r="159" spans="1:7" x14ac:dyDescent="0.2">
      <c r="A159" s="326"/>
      <c r="B159" s="326"/>
      <c r="C159" s="311"/>
      <c r="D159" s="311"/>
      <c r="E159" s="327"/>
      <c r="F159" s="311"/>
      <c r="G159" s="311"/>
    </row>
    <row r="160" spans="1:7" x14ac:dyDescent="0.2">
      <c r="A160" s="311"/>
      <c r="B160" s="311"/>
      <c r="C160" s="311"/>
      <c r="D160" s="311"/>
      <c r="E160" s="327"/>
      <c r="F160" s="311"/>
      <c r="G160" s="311"/>
    </row>
    <row r="161" spans="1:7" x14ac:dyDescent="0.2">
      <c r="A161" s="311"/>
      <c r="B161" s="311"/>
      <c r="C161" s="311"/>
      <c r="D161" s="311"/>
      <c r="E161" s="327"/>
      <c r="F161" s="311"/>
      <c r="G161" s="311"/>
    </row>
    <row r="162" spans="1:7" x14ac:dyDescent="0.2">
      <c r="A162" s="311"/>
      <c r="B162" s="311"/>
      <c r="C162" s="311"/>
      <c r="D162" s="311"/>
      <c r="E162" s="327"/>
      <c r="F162" s="311"/>
      <c r="G162" s="311"/>
    </row>
    <row r="163" spans="1:7" x14ac:dyDescent="0.2">
      <c r="A163" s="311"/>
      <c r="B163" s="311"/>
      <c r="C163" s="311"/>
      <c r="D163" s="311"/>
      <c r="E163" s="327"/>
      <c r="F163" s="311"/>
      <c r="G163" s="311"/>
    </row>
    <row r="164" spans="1:7" x14ac:dyDescent="0.2">
      <c r="A164" s="311"/>
      <c r="B164" s="311"/>
      <c r="C164" s="311"/>
      <c r="D164" s="311"/>
      <c r="E164" s="327"/>
      <c r="F164" s="311"/>
      <c r="G164" s="311"/>
    </row>
    <row r="165" spans="1:7" x14ac:dyDescent="0.2">
      <c r="A165" s="311"/>
      <c r="B165" s="311"/>
      <c r="C165" s="311"/>
      <c r="D165" s="311"/>
      <c r="E165" s="327"/>
      <c r="F165" s="311"/>
      <c r="G165" s="311"/>
    </row>
    <row r="166" spans="1:7" x14ac:dyDescent="0.2">
      <c r="A166" s="311"/>
      <c r="B166" s="311"/>
      <c r="C166" s="311"/>
      <c r="D166" s="311"/>
      <c r="E166" s="327"/>
      <c r="F166" s="311"/>
      <c r="G166" s="311"/>
    </row>
    <row r="167" spans="1:7" x14ac:dyDescent="0.2">
      <c r="A167" s="311"/>
      <c r="B167" s="311"/>
      <c r="C167" s="311"/>
      <c r="D167" s="311"/>
      <c r="E167" s="327"/>
      <c r="F167" s="311"/>
      <c r="G167" s="311"/>
    </row>
    <row r="168" spans="1:7" x14ac:dyDescent="0.2">
      <c r="A168" s="311"/>
      <c r="B168" s="311"/>
      <c r="C168" s="311"/>
      <c r="D168" s="311"/>
      <c r="E168" s="327"/>
      <c r="F168" s="311"/>
      <c r="G168" s="311"/>
    </row>
    <row r="169" spans="1:7" x14ac:dyDescent="0.2">
      <c r="A169" s="311"/>
      <c r="B169" s="311"/>
      <c r="C169" s="311"/>
      <c r="D169" s="311"/>
      <c r="E169" s="327"/>
      <c r="F169" s="311"/>
      <c r="G169" s="311"/>
    </row>
    <row r="170" spans="1:7" x14ac:dyDescent="0.2">
      <c r="A170" s="311"/>
      <c r="B170" s="311"/>
      <c r="C170" s="311"/>
      <c r="D170" s="311"/>
      <c r="E170" s="327"/>
      <c r="F170" s="311"/>
      <c r="G170" s="311"/>
    </row>
    <row r="171" spans="1:7" x14ac:dyDescent="0.2">
      <c r="A171" s="311"/>
      <c r="B171" s="311"/>
      <c r="C171" s="311"/>
      <c r="D171" s="311"/>
      <c r="E171" s="327"/>
      <c r="F171" s="311"/>
      <c r="G171" s="311"/>
    </row>
  </sheetData>
  <mergeCells count="53">
    <mergeCell ref="C95:D95"/>
    <mergeCell ref="C96:D96"/>
    <mergeCell ref="C97:D97"/>
    <mergeCell ref="C85:D85"/>
    <mergeCell ref="C90:D90"/>
    <mergeCell ref="C91:D91"/>
    <mergeCell ref="C92:D92"/>
    <mergeCell ref="C93:D93"/>
    <mergeCell ref="C94:D94"/>
    <mergeCell ref="C71:D71"/>
    <mergeCell ref="C80:D80"/>
    <mergeCell ref="C63:D63"/>
    <mergeCell ref="C64:D64"/>
    <mergeCell ref="C65:D65"/>
    <mergeCell ref="C66:D66"/>
    <mergeCell ref="C67:D67"/>
    <mergeCell ref="C47:D47"/>
    <mergeCell ref="C48:D48"/>
    <mergeCell ref="C49:D49"/>
    <mergeCell ref="C50:D50"/>
    <mergeCell ref="C59:D59"/>
    <mergeCell ref="C60:D60"/>
    <mergeCell ref="C61:D61"/>
    <mergeCell ref="C62:D62"/>
    <mergeCell ref="C39:D39"/>
    <mergeCell ref="C41:D41"/>
    <mergeCell ref="C42:D42"/>
    <mergeCell ref="C43:D43"/>
    <mergeCell ref="C44:D44"/>
    <mergeCell ref="C45:D45"/>
    <mergeCell ref="C24:D24"/>
    <mergeCell ref="C25:D25"/>
    <mergeCell ref="C26:D26"/>
    <mergeCell ref="C27:D27"/>
    <mergeCell ref="C31:D31"/>
    <mergeCell ref="C33:D33"/>
    <mergeCell ref="C35:D35"/>
    <mergeCell ref="C37:D37"/>
    <mergeCell ref="C15:D15"/>
    <mergeCell ref="C16:D16"/>
    <mergeCell ref="C17:D17"/>
    <mergeCell ref="C19:D19"/>
    <mergeCell ref="C20:D20"/>
    <mergeCell ref="C21:D21"/>
    <mergeCell ref="C22:D22"/>
    <mergeCell ref="C23:D23"/>
    <mergeCell ref="A1:G1"/>
    <mergeCell ref="A3:B3"/>
    <mergeCell ref="A4:B4"/>
    <mergeCell ref="E4:G4"/>
    <mergeCell ref="C9:D9"/>
    <mergeCell ref="C10:D10"/>
    <mergeCell ref="C11:D11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/>
  <dimension ref="A1:BE51"/>
  <sheetViews>
    <sheetView topLeftCell="A34" zoomScaleNormal="100"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101" t="s">
        <v>102</v>
      </c>
      <c r="B1" s="102"/>
      <c r="C1" s="102"/>
      <c r="D1" s="102"/>
      <c r="E1" s="102"/>
      <c r="F1" s="102"/>
      <c r="G1" s="102"/>
    </row>
    <row r="2" spans="1:57" ht="12.75" customHeight="1" x14ac:dyDescent="0.2">
      <c r="A2" s="103" t="s">
        <v>32</v>
      </c>
      <c r="B2" s="104"/>
      <c r="C2" s="105" t="s">
        <v>98</v>
      </c>
      <c r="D2" s="105" t="s">
        <v>110</v>
      </c>
      <c r="E2" s="106"/>
      <c r="F2" s="107" t="s">
        <v>33</v>
      </c>
      <c r="G2" s="108"/>
    </row>
    <row r="3" spans="1:57" ht="3" hidden="1" customHeight="1" x14ac:dyDescent="0.2">
      <c r="A3" s="109"/>
      <c r="B3" s="110"/>
      <c r="C3" s="111"/>
      <c r="D3" s="111"/>
      <c r="E3" s="112"/>
      <c r="F3" s="113"/>
      <c r="G3" s="114"/>
    </row>
    <row r="4" spans="1:57" ht="12" customHeight="1" x14ac:dyDescent="0.2">
      <c r="A4" s="115" t="s">
        <v>34</v>
      </c>
      <c r="B4" s="110"/>
      <c r="C4" s="111"/>
      <c r="D4" s="111"/>
      <c r="E4" s="112"/>
      <c r="F4" s="113" t="s">
        <v>35</v>
      </c>
      <c r="G4" s="116"/>
    </row>
    <row r="5" spans="1:57" ht="12.95" customHeight="1" x14ac:dyDescent="0.2">
      <c r="A5" s="117" t="s">
        <v>788</v>
      </c>
      <c r="B5" s="118"/>
      <c r="C5" s="119" t="s">
        <v>789</v>
      </c>
      <c r="D5" s="120"/>
      <c r="E5" s="118"/>
      <c r="F5" s="113" t="s">
        <v>36</v>
      </c>
      <c r="G5" s="114"/>
    </row>
    <row r="6" spans="1:57" ht="12.95" customHeight="1" x14ac:dyDescent="0.2">
      <c r="A6" s="115" t="s">
        <v>37</v>
      </c>
      <c r="B6" s="110"/>
      <c r="C6" s="111"/>
      <c r="D6" s="111"/>
      <c r="E6" s="112"/>
      <c r="F6" s="121" t="s">
        <v>38</v>
      </c>
      <c r="G6" s="122"/>
      <c r="O6" s="123"/>
    </row>
    <row r="7" spans="1:57" ht="12.95" customHeight="1" x14ac:dyDescent="0.2">
      <c r="A7" s="124" t="s">
        <v>104</v>
      </c>
      <c r="B7" s="125"/>
      <c r="C7" s="126" t="s">
        <v>105</v>
      </c>
      <c r="D7" s="127"/>
      <c r="E7" s="127"/>
      <c r="F7" s="128" t="s">
        <v>39</v>
      </c>
      <c r="G7" s="122">
        <f>IF(G6=0,,ROUND((F30+F32)/G6,1))</f>
        <v>0</v>
      </c>
    </row>
    <row r="8" spans="1:57" x14ac:dyDescent="0.2">
      <c r="A8" s="129" t="s">
        <v>40</v>
      </c>
      <c r="B8" s="113"/>
      <c r="C8" s="130"/>
      <c r="D8" s="130"/>
      <c r="E8" s="131"/>
      <c r="F8" s="132" t="s">
        <v>41</v>
      </c>
      <c r="G8" s="133"/>
      <c r="H8" s="134"/>
      <c r="I8" s="135"/>
    </row>
    <row r="9" spans="1:57" x14ac:dyDescent="0.2">
      <c r="A9" s="129" t="s">
        <v>42</v>
      </c>
      <c r="B9" s="113"/>
      <c r="C9" s="130"/>
      <c r="D9" s="130"/>
      <c r="E9" s="131"/>
      <c r="F9" s="113"/>
      <c r="G9" s="136"/>
      <c r="H9" s="137"/>
    </row>
    <row r="10" spans="1:57" x14ac:dyDescent="0.2">
      <c r="A10" s="129" t="s">
        <v>43</v>
      </c>
      <c r="B10" s="113"/>
      <c r="C10" s="130" t="s">
        <v>492</v>
      </c>
      <c r="D10" s="130"/>
      <c r="E10" s="130"/>
      <c r="F10" s="138"/>
      <c r="G10" s="139"/>
      <c r="H10" s="140"/>
    </row>
    <row r="11" spans="1:57" ht="13.5" customHeight="1" x14ac:dyDescent="0.2">
      <c r="A11" s="129" t="s">
        <v>44</v>
      </c>
      <c r="B11" s="113"/>
      <c r="C11" s="130"/>
      <c r="D11" s="130"/>
      <c r="E11" s="130"/>
      <c r="F11" s="141" t="s">
        <v>45</v>
      </c>
      <c r="G11" s="142"/>
      <c r="H11" s="137"/>
      <c r="BA11" s="143"/>
      <c r="BB11" s="143"/>
      <c r="BC11" s="143"/>
      <c r="BD11" s="143"/>
      <c r="BE11" s="143"/>
    </row>
    <row r="12" spans="1:57" ht="12.75" customHeight="1" x14ac:dyDescent="0.2">
      <c r="A12" s="144" t="s">
        <v>46</v>
      </c>
      <c r="B12" s="110"/>
      <c r="C12" s="145"/>
      <c r="D12" s="145"/>
      <c r="E12" s="145"/>
      <c r="F12" s="146" t="s">
        <v>47</v>
      </c>
      <c r="G12" s="147"/>
      <c r="H12" s="137"/>
    </row>
    <row r="13" spans="1:57" ht="28.5" customHeight="1" thickBot="1" x14ac:dyDescent="0.25">
      <c r="A13" s="148" t="s">
        <v>48</v>
      </c>
      <c r="B13" s="149"/>
      <c r="C13" s="149"/>
      <c r="D13" s="149"/>
      <c r="E13" s="150"/>
      <c r="F13" s="150"/>
      <c r="G13" s="151"/>
      <c r="H13" s="137"/>
    </row>
    <row r="14" spans="1:57" ht="17.25" customHeight="1" thickBot="1" x14ac:dyDescent="0.25">
      <c r="A14" s="152" t="s">
        <v>49</v>
      </c>
      <c r="B14" s="153"/>
      <c r="C14" s="154"/>
      <c r="D14" s="155" t="s">
        <v>50</v>
      </c>
      <c r="E14" s="156"/>
      <c r="F14" s="156"/>
      <c r="G14" s="154"/>
    </row>
    <row r="15" spans="1:57" ht="15.95" customHeight="1" x14ac:dyDescent="0.2">
      <c r="A15" s="157"/>
      <c r="B15" s="158" t="s">
        <v>51</v>
      </c>
      <c r="C15" s="159">
        <f>'02 1 Rek'!E18</f>
        <v>0</v>
      </c>
      <c r="D15" s="160" t="str">
        <f>'02 1 Rek'!A23</f>
        <v>Ztížené výrobní podmínky</v>
      </c>
      <c r="E15" s="161"/>
      <c r="F15" s="162"/>
      <c r="G15" s="159">
        <f>'02 1 Rek'!I23</f>
        <v>0</v>
      </c>
    </row>
    <row r="16" spans="1:57" ht="15.95" customHeight="1" x14ac:dyDescent="0.2">
      <c r="A16" s="157" t="s">
        <v>52</v>
      </c>
      <c r="B16" s="158" t="s">
        <v>53</v>
      </c>
      <c r="C16" s="159">
        <f>'02 1 Rek'!F18</f>
        <v>0</v>
      </c>
      <c r="D16" s="109" t="str">
        <f>'02 1 Rek'!A24</f>
        <v>Oborová přirážka</v>
      </c>
      <c r="E16" s="163"/>
      <c r="F16" s="164"/>
      <c r="G16" s="159">
        <f>'02 1 Rek'!I24</f>
        <v>0</v>
      </c>
    </row>
    <row r="17" spans="1:7" ht="15.95" customHeight="1" x14ac:dyDescent="0.2">
      <c r="A17" s="157" t="s">
        <v>54</v>
      </c>
      <c r="B17" s="158" t="s">
        <v>55</v>
      </c>
      <c r="C17" s="159">
        <f>'02 1 Rek'!H18</f>
        <v>0</v>
      </c>
      <c r="D17" s="109" t="str">
        <f>'02 1 Rek'!A25</f>
        <v>Přesun stavebních kapacit</v>
      </c>
      <c r="E17" s="163"/>
      <c r="F17" s="164"/>
      <c r="G17" s="159">
        <f>'02 1 Rek'!I25</f>
        <v>0</v>
      </c>
    </row>
    <row r="18" spans="1:7" ht="15.95" customHeight="1" x14ac:dyDescent="0.2">
      <c r="A18" s="165" t="s">
        <v>56</v>
      </c>
      <c r="B18" s="166" t="s">
        <v>57</v>
      </c>
      <c r="C18" s="159">
        <f>'02 1 Rek'!G18</f>
        <v>0</v>
      </c>
      <c r="D18" s="109" t="str">
        <f>'02 1 Rek'!A26</f>
        <v>Mimostaveništní doprava</v>
      </c>
      <c r="E18" s="163"/>
      <c r="F18" s="164"/>
      <c r="G18" s="159">
        <f>'02 1 Rek'!I26</f>
        <v>0</v>
      </c>
    </row>
    <row r="19" spans="1:7" ht="15.95" customHeight="1" x14ac:dyDescent="0.2">
      <c r="A19" s="167" t="s">
        <v>58</v>
      </c>
      <c r="B19" s="158"/>
      <c r="C19" s="159">
        <f>SUM(C15:C18)</f>
        <v>0</v>
      </c>
      <c r="D19" s="109" t="str">
        <f>'02 1 Rek'!A27</f>
        <v>Zařízení staveniště</v>
      </c>
      <c r="E19" s="163"/>
      <c r="F19" s="164"/>
      <c r="G19" s="159">
        <f>'02 1 Rek'!I27</f>
        <v>0</v>
      </c>
    </row>
    <row r="20" spans="1:7" ht="15.95" customHeight="1" x14ac:dyDescent="0.2">
      <c r="A20" s="167"/>
      <c r="B20" s="158"/>
      <c r="C20" s="159"/>
      <c r="D20" s="109" t="str">
        <f>'02 1 Rek'!A28</f>
        <v>Provoz investora</v>
      </c>
      <c r="E20" s="163"/>
      <c r="F20" s="164"/>
      <c r="G20" s="159">
        <f>'02 1 Rek'!I28</f>
        <v>0</v>
      </c>
    </row>
    <row r="21" spans="1:7" ht="15.95" customHeight="1" x14ac:dyDescent="0.2">
      <c r="A21" s="167" t="s">
        <v>29</v>
      </c>
      <c r="B21" s="158"/>
      <c r="C21" s="159">
        <f>'02 1 Rek'!I18</f>
        <v>0</v>
      </c>
      <c r="D21" s="109" t="str">
        <f>'02 1 Rek'!A29</f>
        <v>Kompletační činnost (IČD)</v>
      </c>
      <c r="E21" s="163"/>
      <c r="F21" s="164"/>
      <c r="G21" s="159">
        <f>'02 1 Rek'!I29</f>
        <v>0</v>
      </c>
    </row>
    <row r="22" spans="1:7" ht="15.95" customHeight="1" x14ac:dyDescent="0.2">
      <c r="A22" s="168" t="s">
        <v>59</v>
      </c>
      <c r="B22" s="137"/>
      <c r="C22" s="159">
        <f>C19+C21</f>
        <v>0</v>
      </c>
      <c r="D22" s="109" t="s">
        <v>60</v>
      </c>
      <c r="E22" s="163"/>
      <c r="F22" s="164"/>
      <c r="G22" s="159">
        <f>G23-SUM(G15:G21)</f>
        <v>0</v>
      </c>
    </row>
    <row r="23" spans="1:7" ht="15.95" customHeight="1" thickBot="1" x14ac:dyDescent="0.25">
      <c r="A23" s="169" t="s">
        <v>61</v>
      </c>
      <c r="B23" s="170"/>
      <c r="C23" s="171">
        <f>C22+G23</f>
        <v>0</v>
      </c>
      <c r="D23" s="172" t="s">
        <v>62</v>
      </c>
      <c r="E23" s="173"/>
      <c r="F23" s="174"/>
      <c r="G23" s="159">
        <f>'02 1 Rek'!H31</f>
        <v>0</v>
      </c>
    </row>
    <row r="24" spans="1:7" x14ac:dyDescent="0.2">
      <c r="A24" s="175" t="s">
        <v>63</v>
      </c>
      <c r="B24" s="176"/>
      <c r="C24" s="177"/>
      <c r="D24" s="176" t="s">
        <v>64</v>
      </c>
      <c r="E24" s="176"/>
      <c r="F24" s="178" t="s">
        <v>65</v>
      </c>
      <c r="G24" s="179"/>
    </row>
    <row r="25" spans="1:7" x14ac:dyDescent="0.2">
      <c r="A25" s="168" t="s">
        <v>66</v>
      </c>
      <c r="B25" s="137"/>
      <c r="C25" s="180"/>
      <c r="D25" s="137" t="s">
        <v>66</v>
      </c>
      <c r="F25" s="181" t="s">
        <v>66</v>
      </c>
      <c r="G25" s="182"/>
    </row>
    <row r="26" spans="1:7" ht="37.5" customHeight="1" x14ac:dyDescent="0.2">
      <c r="A26" s="168" t="s">
        <v>67</v>
      </c>
      <c r="B26" s="183"/>
      <c r="C26" s="180"/>
      <c r="D26" s="137" t="s">
        <v>67</v>
      </c>
      <c r="F26" s="181" t="s">
        <v>67</v>
      </c>
      <c r="G26" s="182"/>
    </row>
    <row r="27" spans="1:7" x14ac:dyDescent="0.2">
      <c r="A27" s="168"/>
      <c r="B27" s="184"/>
      <c r="C27" s="180"/>
      <c r="D27" s="137"/>
      <c r="F27" s="181"/>
      <c r="G27" s="182"/>
    </row>
    <row r="28" spans="1:7" x14ac:dyDescent="0.2">
      <c r="A28" s="168" t="s">
        <v>68</v>
      </c>
      <c r="B28" s="137"/>
      <c r="C28" s="180"/>
      <c r="D28" s="181" t="s">
        <v>69</v>
      </c>
      <c r="E28" s="180"/>
      <c r="F28" s="185" t="s">
        <v>69</v>
      </c>
      <c r="G28" s="182"/>
    </row>
    <row r="29" spans="1:7" ht="69" customHeight="1" x14ac:dyDescent="0.2">
      <c r="A29" s="168"/>
      <c r="B29" s="137"/>
      <c r="C29" s="186"/>
      <c r="D29" s="187"/>
      <c r="E29" s="186"/>
      <c r="F29" s="137"/>
      <c r="G29" s="182"/>
    </row>
    <row r="30" spans="1:7" x14ac:dyDescent="0.2">
      <c r="A30" s="188" t="s">
        <v>11</v>
      </c>
      <c r="B30" s="189"/>
      <c r="C30" s="190">
        <v>21</v>
      </c>
      <c r="D30" s="189" t="s">
        <v>70</v>
      </c>
      <c r="E30" s="191"/>
      <c r="F30" s="192">
        <f>C23-F32</f>
        <v>0</v>
      </c>
      <c r="G30" s="193"/>
    </row>
    <row r="31" spans="1:7" x14ac:dyDescent="0.2">
      <c r="A31" s="188" t="s">
        <v>71</v>
      </c>
      <c r="B31" s="189"/>
      <c r="C31" s="190">
        <f>C30</f>
        <v>21</v>
      </c>
      <c r="D31" s="189" t="s">
        <v>72</v>
      </c>
      <c r="E31" s="191"/>
      <c r="F31" s="192">
        <f>ROUND(PRODUCT(F30,C31/100),0)</f>
        <v>0</v>
      </c>
      <c r="G31" s="193"/>
    </row>
    <row r="32" spans="1:7" x14ac:dyDescent="0.2">
      <c r="A32" s="188" t="s">
        <v>11</v>
      </c>
      <c r="B32" s="189"/>
      <c r="C32" s="190">
        <v>0</v>
      </c>
      <c r="D32" s="189" t="s">
        <v>72</v>
      </c>
      <c r="E32" s="191"/>
      <c r="F32" s="192">
        <v>0</v>
      </c>
      <c r="G32" s="193"/>
    </row>
    <row r="33" spans="1:8" x14ac:dyDescent="0.2">
      <c r="A33" s="188" t="s">
        <v>71</v>
      </c>
      <c r="B33" s="194"/>
      <c r="C33" s="195">
        <f>C32</f>
        <v>0</v>
      </c>
      <c r="D33" s="189" t="s">
        <v>72</v>
      </c>
      <c r="E33" s="164"/>
      <c r="F33" s="192">
        <f>ROUND(PRODUCT(F32,C33/100),0)</f>
        <v>0</v>
      </c>
      <c r="G33" s="193"/>
    </row>
    <row r="34" spans="1:8" s="201" customFormat="1" ht="19.5" customHeight="1" thickBot="1" x14ac:dyDescent="0.3">
      <c r="A34" s="196" t="s">
        <v>73</v>
      </c>
      <c r="B34" s="197"/>
      <c r="C34" s="197"/>
      <c r="D34" s="197"/>
      <c r="E34" s="198"/>
      <c r="F34" s="199">
        <f>ROUND(SUM(F30:F33),0)</f>
        <v>0</v>
      </c>
      <c r="G34" s="200"/>
    </row>
    <row r="36" spans="1:8" x14ac:dyDescent="0.2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 x14ac:dyDescent="0.2">
      <c r="A37" s="2"/>
      <c r="B37" s="202" t="s">
        <v>491</v>
      </c>
      <c r="C37" s="202"/>
      <c r="D37" s="202"/>
      <c r="E37" s="202"/>
      <c r="F37" s="202"/>
      <c r="G37" s="202"/>
      <c r="H37" s="1" t="s">
        <v>1</v>
      </c>
    </row>
    <row r="38" spans="1:8" ht="12.75" customHeight="1" x14ac:dyDescent="0.2">
      <c r="A38" s="203"/>
      <c r="B38" s="202"/>
      <c r="C38" s="202"/>
      <c r="D38" s="202"/>
      <c r="E38" s="202"/>
      <c r="F38" s="202"/>
      <c r="G38" s="202"/>
      <c r="H38" s="1" t="s">
        <v>1</v>
      </c>
    </row>
    <row r="39" spans="1:8" x14ac:dyDescent="0.2">
      <c r="A39" s="203"/>
      <c r="B39" s="202"/>
      <c r="C39" s="202"/>
      <c r="D39" s="202"/>
      <c r="E39" s="202"/>
      <c r="F39" s="202"/>
      <c r="G39" s="202"/>
      <c r="H39" s="1" t="s">
        <v>1</v>
      </c>
    </row>
    <row r="40" spans="1:8" x14ac:dyDescent="0.2">
      <c r="A40" s="203"/>
      <c r="B40" s="202"/>
      <c r="C40" s="202"/>
      <c r="D40" s="202"/>
      <c r="E40" s="202"/>
      <c r="F40" s="202"/>
      <c r="G40" s="202"/>
      <c r="H40" s="1" t="s">
        <v>1</v>
      </c>
    </row>
    <row r="41" spans="1:8" x14ac:dyDescent="0.2">
      <c r="A41" s="203"/>
      <c r="B41" s="202"/>
      <c r="C41" s="202"/>
      <c r="D41" s="202"/>
      <c r="E41" s="202"/>
      <c r="F41" s="202"/>
      <c r="G41" s="202"/>
      <c r="H41" s="1" t="s">
        <v>1</v>
      </c>
    </row>
    <row r="42" spans="1:8" x14ac:dyDescent="0.2">
      <c r="A42" s="203"/>
      <c r="B42" s="202"/>
      <c r="C42" s="202"/>
      <c r="D42" s="202"/>
      <c r="E42" s="202"/>
      <c r="F42" s="202"/>
      <c r="G42" s="202"/>
      <c r="H42" s="1" t="s">
        <v>1</v>
      </c>
    </row>
    <row r="43" spans="1:8" x14ac:dyDescent="0.2">
      <c r="A43" s="203"/>
      <c r="B43" s="202"/>
      <c r="C43" s="202"/>
      <c r="D43" s="202"/>
      <c r="E43" s="202"/>
      <c r="F43" s="202"/>
      <c r="G43" s="202"/>
      <c r="H43" s="1" t="s">
        <v>1</v>
      </c>
    </row>
    <row r="44" spans="1:8" ht="12.75" customHeight="1" x14ac:dyDescent="0.2">
      <c r="A44" s="203"/>
      <c r="B44" s="202"/>
      <c r="C44" s="202"/>
      <c r="D44" s="202"/>
      <c r="E44" s="202"/>
      <c r="F44" s="202"/>
      <c r="G44" s="202"/>
      <c r="H44" s="1" t="s">
        <v>1</v>
      </c>
    </row>
    <row r="45" spans="1:8" ht="12.75" customHeight="1" x14ac:dyDescent="0.2">
      <c r="A45" s="203"/>
      <c r="B45" s="202"/>
      <c r="C45" s="202"/>
      <c r="D45" s="202"/>
      <c r="E45" s="202"/>
      <c r="F45" s="202"/>
      <c r="G45" s="202"/>
      <c r="H45" s="1" t="s">
        <v>1</v>
      </c>
    </row>
    <row r="46" spans="1:8" x14ac:dyDescent="0.2">
      <c r="B46" s="204"/>
      <c r="C46" s="204"/>
      <c r="D46" s="204"/>
      <c r="E46" s="204"/>
      <c r="F46" s="204"/>
      <c r="G46" s="204"/>
    </row>
    <row r="47" spans="1:8" x14ac:dyDescent="0.2">
      <c r="B47" s="204"/>
      <c r="C47" s="204"/>
      <c r="D47" s="204"/>
      <c r="E47" s="204"/>
      <c r="F47" s="204"/>
      <c r="G47" s="204"/>
    </row>
    <row r="48" spans="1:8" x14ac:dyDescent="0.2">
      <c r="B48" s="204"/>
      <c r="C48" s="204"/>
      <c r="D48" s="204"/>
      <c r="E48" s="204"/>
      <c r="F48" s="204"/>
      <c r="G48" s="204"/>
    </row>
    <row r="49" spans="2:7" x14ac:dyDescent="0.2">
      <c r="B49" s="204"/>
      <c r="C49" s="204"/>
      <c r="D49" s="204"/>
      <c r="E49" s="204"/>
      <c r="F49" s="204"/>
      <c r="G49" s="204"/>
    </row>
    <row r="50" spans="2:7" x14ac:dyDescent="0.2">
      <c r="B50" s="204"/>
      <c r="C50" s="204"/>
      <c r="D50" s="204"/>
      <c r="E50" s="204"/>
      <c r="F50" s="204"/>
      <c r="G50" s="204"/>
    </row>
    <row r="51" spans="2:7" x14ac:dyDescent="0.2">
      <c r="B51" s="204"/>
      <c r="C51" s="204"/>
      <c r="D51" s="204"/>
      <c r="E51" s="204"/>
      <c r="F51" s="204"/>
      <c r="G51" s="204"/>
    </row>
  </sheetData>
  <mergeCells count="18">
    <mergeCell ref="B46:G46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C8:E8"/>
    <mergeCell ref="C9:E9"/>
    <mergeCell ref="C10:E10"/>
    <mergeCell ref="C11:E11"/>
    <mergeCell ref="C12:E12"/>
    <mergeCell ref="A23:B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4"/>
  <dimension ref="A1:BE82"/>
  <sheetViews>
    <sheetView workbookViewId="0">
      <selection sqref="A1:B1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 x14ac:dyDescent="0.2">
      <c r="A1" s="205" t="s">
        <v>2</v>
      </c>
      <c r="B1" s="206"/>
      <c r="C1" s="207" t="s">
        <v>106</v>
      </c>
      <c r="D1" s="208"/>
      <c r="E1" s="209"/>
      <c r="F1" s="208"/>
      <c r="G1" s="210" t="s">
        <v>75</v>
      </c>
      <c r="H1" s="211" t="s">
        <v>98</v>
      </c>
      <c r="I1" s="212"/>
    </row>
    <row r="2" spans="1:9" ht="13.5" thickBot="1" x14ac:dyDescent="0.25">
      <c r="A2" s="213" t="s">
        <v>76</v>
      </c>
      <c r="B2" s="214"/>
      <c r="C2" s="215" t="s">
        <v>790</v>
      </c>
      <c r="D2" s="216"/>
      <c r="E2" s="217"/>
      <c r="F2" s="216"/>
      <c r="G2" s="218" t="s">
        <v>110</v>
      </c>
      <c r="H2" s="219"/>
      <c r="I2" s="220"/>
    </row>
    <row r="3" spans="1:9" ht="13.5" thickTop="1" x14ac:dyDescent="0.2">
      <c r="F3" s="137"/>
    </row>
    <row r="4" spans="1:9" ht="19.5" customHeight="1" x14ac:dyDescent="0.25">
      <c r="A4" s="221" t="s">
        <v>77</v>
      </c>
      <c r="B4" s="222"/>
      <c r="C4" s="222"/>
      <c r="D4" s="222"/>
      <c r="E4" s="223"/>
      <c r="F4" s="222"/>
      <c r="G4" s="222"/>
      <c r="H4" s="222"/>
      <c r="I4" s="222"/>
    </row>
    <row r="5" spans="1:9" ht="13.5" thickBot="1" x14ac:dyDescent="0.25"/>
    <row r="6" spans="1:9" s="137" customFormat="1" ht="13.5" thickBot="1" x14ac:dyDescent="0.25">
      <c r="A6" s="224"/>
      <c r="B6" s="225" t="s">
        <v>78</v>
      </c>
      <c r="C6" s="225"/>
      <c r="D6" s="226"/>
      <c r="E6" s="227" t="s">
        <v>25</v>
      </c>
      <c r="F6" s="228" t="s">
        <v>26</v>
      </c>
      <c r="G6" s="228" t="s">
        <v>27</v>
      </c>
      <c r="H6" s="228" t="s">
        <v>28</v>
      </c>
      <c r="I6" s="229" t="s">
        <v>29</v>
      </c>
    </row>
    <row r="7" spans="1:9" s="137" customFormat="1" x14ac:dyDescent="0.2">
      <c r="A7" s="328" t="str">
        <f>'02 1 Pol'!B7</f>
        <v>1</v>
      </c>
      <c r="B7" s="70" t="str">
        <f>'02 1 Pol'!C7</f>
        <v>Zemní práce</v>
      </c>
      <c r="D7" s="230"/>
      <c r="E7" s="329">
        <f>'02 1 Pol'!BA25</f>
        <v>0</v>
      </c>
      <c r="F7" s="330">
        <f>'02 1 Pol'!BB25</f>
        <v>0</v>
      </c>
      <c r="G7" s="330">
        <f>'02 1 Pol'!BC25</f>
        <v>0</v>
      </c>
      <c r="H7" s="330">
        <f>'02 1 Pol'!BD25</f>
        <v>0</v>
      </c>
      <c r="I7" s="331">
        <f>'02 1 Pol'!BE25</f>
        <v>0</v>
      </c>
    </row>
    <row r="8" spans="1:9" s="137" customFormat="1" x14ac:dyDescent="0.2">
      <c r="A8" s="328" t="str">
        <f>'02 1 Pol'!B26</f>
        <v>281</v>
      </c>
      <c r="B8" s="70" t="str">
        <f>'02 1 Pol'!C26</f>
        <v>SANACE KONSTRUKCÍ</v>
      </c>
      <c r="D8" s="230"/>
      <c r="E8" s="329">
        <f>'02 1 Pol'!BA37</f>
        <v>0</v>
      </c>
      <c r="F8" s="330">
        <f>'02 1 Pol'!BB37</f>
        <v>0</v>
      </c>
      <c r="G8" s="330">
        <f>'02 1 Pol'!BC37</f>
        <v>0</v>
      </c>
      <c r="H8" s="330">
        <f>'02 1 Pol'!BD37</f>
        <v>0</v>
      </c>
      <c r="I8" s="331">
        <f>'02 1 Pol'!BE37</f>
        <v>0</v>
      </c>
    </row>
    <row r="9" spans="1:9" s="137" customFormat="1" x14ac:dyDescent="0.2">
      <c r="A9" s="328" t="str">
        <f>'02 1 Pol'!B38</f>
        <v>6</v>
      </c>
      <c r="B9" s="70" t="str">
        <f>'02 1 Pol'!C38</f>
        <v>Úpravy povrchu, podlahy</v>
      </c>
      <c r="D9" s="230"/>
      <c r="E9" s="329">
        <f>'02 1 Pol'!BA43</f>
        <v>0</v>
      </c>
      <c r="F9" s="330">
        <f>'02 1 Pol'!BB43</f>
        <v>0</v>
      </c>
      <c r="G9" s="330">
        <f>'02 1 Pol'!BC43</f>
        <v>0</v>
      </c>
      <c r="H9" s="330">
        <f>'02 1 Pol'!BD43</f>
        <v>0</v>
      </c>
      <c r="I9" s="331">
        <f>'02 1 Pol'!BE43</f>
        <v>0</v>
      </c>
    </row>
    <row r="10" spans="1:9" s="137" customFormat="1" x14ac:dyDescent="0.2">
      <c r="A10" s="328" t="str">
        <f>'02 1 Pol'!B44</f>
        <v>62</v>
      </c>
      <c r="B10" s="70" t="str">
        <f>'02 1 Pol'!C44</f>
        <v>Úpravy povrchů vnější</v>
      </c>
      <c r="D10" s="230"/>
      <c r="E10" s="329">
        <f>'02 1 Pol'!BA47</f>
        <v>0</v>
      </c>
      <c r="F10" s="330">
        <f>'02 1 Pol'!BB47</f>
        <v>0</v>
      </c>
      <c r="G10" s="330">
        <f>'02 1 Pol'!BC47</f>
        <v>0</v>
      </c>
      <c r="H10" s="330">
        <f>'02 1 Pol'!BD47</f>
        <v>0</v>
      </c>
      <c r="I10" s="331">
        <f>'02 1 Pol'!BE47</f>
        <v>0</v>
      </c>
    </row>
    <row r="11" spans="1:9" s="137" customFormat="1" x14ac:dyDescent="0.2">
      <c r="A11" s="328" t="str">
        <f>'02 1 Pol'!B48</f>
        <v>621</v>
      </c>
      <c r="B11" s="70" t="str">
        <f>'02 1 Pol'!C48</f>
        <v>Zateplení vnější</v>
      </c>
      <c r="D11" s="230"/>
      <c r="E11" s="329">
        <f>'02 1 Pol'!BA156</f>
        <v>0</v>
      </c>
      <c r="F11" s="330">
        <f>'02 1 Pol'!BB156</f>
        <v>0</v>
      </c>
      <c r="G11" s="330">
        <f>'02 1 Pol'!BC156</f>
        <v>0</v>
      </c>
      <c r="H11" s="330">
        <f>'02 1 Pol'!BD156</f>
        <v>0</v>
      </c>
      <c r="I11" s="331">
        <f>'02 1 Pol'!BE156</f>
        <v>0</v>
      </c>
    </row>
    <row r="12" spans="1:9" s="137" customFormat="1" x14ac:dyDescent="0.2">
      <c r="A12" s="328" t="str">
        <f>'02 1 Pol'!B157</f>
        <v>63</v>
      </c>
      <c r="B12" s="70" t="str">
        <f>'02 1 Pol'!C157</f>
        <v>Podlahy a podlahové konstrukce</v>
      </c>
      <c r="D12" s="230"/>
      <c r="E12" s="329">
        <f>'02 1 Pol'!BA166</f>
        <v>0</v>
      </c>
      <c r="F12" s="330">
        <f>'02 1 Pol'!BB166</f>
        <v>0</v>
      </c>
      <c r="G12" s="330">
        <f>'02 1 Pol'!BC166</f>
        <v>0</v>
      </c>
      <c r="H12" s="330">
        <f>'02 1 Pol'!BD166</f>
        <v>0</v>
      </c>
      <c r="I12" s="331">
        <f>'02 1 Pol'!BE166</f>
        <v>0</v>
      </c>
    </row>
    <row r="13" spans="1:9" s="137" customFormat="1" x14ac:dyDescent="0.2">
      <c r="A13" s="328" t="str">
        <f>'02 1 Pol'!B167</f>
        <v>9</v>
      </c>
      <c r="B13" s="70" t="str">
        <f>'02 1 Pol'!C167</f>
        <v>Ostatní konstrukce, bourání</v>
      </c>
      <c r="D13" s="230"/>
      <c r="E13" s="329">
        <f>'02 1 Pol'!BA180</f>
        <v>0</v>
      </c>
      <c r="F13" s="330">
        <f>'02 1 Pol'!BB180</f>
        <v>0</v>
      </c>
      <c r="G13" s="330">
        <f>'02 1 Pol'!BC180</f>
        <v>0</v>
      </c>
      <c r="H13" s="330">
        <f>'02 1 Pol'!BD180</f>
        <v>0</v>
      </c>
      <c r="I13" s="331">
        <f>'02 1 Pol'!BE180</f>
        <v>0</v>
      </c>
    </row>
    <row r="14" spans="1:9" s="137" customFormat="1" x14ac:dyDescent="0.2">
      <c r="A14" s="328" t="str">
        <f>'02 1 Pol'!B181</f>
        <v>94</v>
      </c>
      <c r="B14" s="70" t="str">
        <f>'02 1 Pol'!C181</f>
        <v>Lešení a stavební výtahy</v>
      </c>
      <c r="D14" s="230"/>
      <c r="E14" s="329">
        <f>'02 1 Pol'!BA200</f>
        <v>0</v>
      </c>
      <c r="F14" s="330">
        <f>'02 1 Pol'!BB200</f>
        <v>0</v>
      </c>
      <c r="G14" s="330">
        <f>'02 1 Pol'!BC200</f>
        <v>0</v>
      </c>
      <c r="H14" s="330">
        <f>'02 1 Pol'!BD200</f>
        <v>0</v>
      </c>
      <c r="I14" s="331">
        <f>'02 1 Pol'!BE200</f>
        <v>0</v>
      </c>
    </row>
    <row r="15" spans="1:9" s="137" customFormat="1" x14ac:dyDescent="0.2">
      <c r="A15" s="328" t="str">
        <f>'02 1 Pol'!B201</f>
        <v>99</v>
      </c>
      <c r="B15" s="70" t="str">
        <f>'02 1 Pol'!C201</f>
        <v>Staveništní přesun hmot</v>
      </c>
      <c r="D15" s="230"/>
      <c r="E15" s="329">
        <f>'02 1 Pol'!BA203</f>
        <v>0</v>
      </c>
      <c r="F15" s="330">
        <f>'02 1 Pol'!BB203</f>
        <v>0</v>
      </c>
      <c r="G15" s="330">
        <f>'02 1 Pol'!BC203</f>
        <v>0</v>
      </c>
      <c r="H15" s="330">
        <f>'02 1 Pol'!BD203</f>
        <v>0</v>
      </c>
      <c r="I15" s="331">
        <f>'02 1 Pol'!BE203</f>
        <v>0</v>
      </c>
    </row>
    <row r="16" spans="1:9" s="137" customFormat="1" x14ac:dyDescent="0.2">
      <c r="A16" s="328" t="str">
        <f>'02 1 Pol'!B204</f>
        <v>711</v>
      </c>
      <c r="B16" s="70" t="str">
        <f>'02 1 Pol'!C204</f>
        <v>Izolace proti vodě</v>
      </c>
      <c r="D16" s="230"/>
      <c r="E16" s="329">
        <f>'02 1 Pol'!BA211</f>
        <v>0</v>
      </c>
      <c r="F16" s="330">
        <f>'02 1 Pol'!BB211</f>
        <v>0</v>
      </c>
      <c r="G16" s="330">
        <f>'02 1 Pol'!BC211</f>
        <v>0</v>
      </c>
      <c r="H16" s="330">
        <f>'02 1 Pol'!BD211</f>
        <v>0</v>
      </c>
      <c r="I16" s="331">
        <f>'02 1 Pol'!BE211</f>
        <v>0</v>
      </c>
    </row>
    <row r="17" spans="1:57" s="137" customFormat="1" ht="13.5" thickBot="1" x14ac:dyDescent="0.25">
      <c r="A17" s="328" t="str">
        <f>'02 1 Pol'!B212</f>
        <v>764</v>
      </c>
      <c r="B17" s="70" t="str">
        <f>'02 1 Pol'!C212</f>
        <v>Konstrukce klempířské</v>
      </c>
      <c r="D17" s="230"/>
      <c r="E17" s="329">
        <f>'02 1 Pol'!BA235</f>
        <v>0</v>
      </c>
      <c r="F17" s="330">
        <f>'02 1 Pol'!BB235</f>
        <v>0</v>
      </c>
      <c r="G17" s="330">
        <f>'02 1 Pol'!BC235</f>
        <v>0</v>
      </c>
      <c r="H17" s="330">
        <f>'02 1 Pol'!BD235</f>
        <v>0</v>
      </c>
      <c r="I17" s="331">
        <f>'02 1 Pol'!BE235</f>
        <v>0</v>
      </c>
    </row>
    <row r="18" spans="1:57" s="14" customFormat="1" ht="13.5" thickBot="1" x14ac:dyDescent="0.25">
      <c r="A18" s="231"/>
      <c r="B18" s="232" t="s">
        <v>79</v>
      </c>
      <c r="C18" s="232"/>
      <c r="D18" s="233"/>
      <c r="E18" s="234">
        <f>SUM(E7:E17)</f>
        <v>0</v>
      </c>
      <c r="F18" s="235">
        <f>SUM(F7:F17)</f>
        <v>0</v>
      </c>
      <c r="G18" s="235">
        <f>SUM(G7:G17)</f>
        <v>0</v>
      </c>
      <c r="H18" s="235">
        <f>SUM(H7:H17)</f>
        <v>0</v>
      </c>
      <c r="I18" s="236">
        <f>SUM(I7:I17)</f>
        <v>0</v>
      </c>
    </row>
    <row r="19" spans="1:57" x14ac:dyDescent="0.2">
      <c r="A19" s="137"/>
      <c r="B19" s="137"/>
      <c r="C19" s="137"/>
      <c r="D19" s="137"/>
      <c r="E19" s="137"/>
      <c r="F19" s="137"/>
      <c r="G19" s="137"/>
      <c r="H19" s="137"/>
      <c r="I19" s="137"/>
    </row>
    <row r="20" spans="1:57" ht="19.5" customHeight="1" x14ac:dyDescent="0.25">
      <c r="A20" s="222" t="s">
        <v>80</v>
      </c>
      <c r="B20" s="222"/>
      <c r="C20" s="222"/>
      <c r="D20" s="222"/>
      <c r="E20" s="222"/>
      <c r="F20" s="222"/>
      <c r="G20" s="237"/>
      <c r="H20" s="222"/>
      <c r="I20" s="222"/>
      <c r="BA20" s="143"/>
      <c r="BB20" s="143"/>
      <c r="BC20" s="143"/>
      <c r="BD20" s="143"/>
      <c r="BE20" s="143"/>
    </row>
    <row r="21" spans="1:57" ht="13.5" thickBot="1" x14ac:dyDescent="0.25"/>
    <row r="22" spans="1:57" x14ac:dyDescent="0.2">
      <c r="A22" s="175" t="s">
        <v>81</v>
      </c>
      <c r="B22" s="176"/>
      <c r="C22" s="176"/>
      <c r="D22" s="238"/>
      <c r="E22" s="239" t="s">
        <v>82</v>
      </c>
      <c r="F22" s="240" t="s">
        <v>12</v>
      </c>
      <c r="G22" s="241" t="s">
        <v>83</v>
      </c>
      <c r="H22" s="242"/>
      <c r="I22" s="243" t="s">
        <v>82</v>
      </c>
    </row>
    <row r="23" spans="1:57" x14ac:dyDescent="0.2">
      <c r="A23" s="167" t="s">
        <v>483</v>
      </c>
      <c r="B23" s="158"/>
      <c r="C23" s="158"/>
      <c r="D23" s="244"/>
      <c r="E23" s="245"/>
      <c r="F23" s="246"/>
      <c r="G23" s="247">
        <v>0</v>
      </c>
      <c r="H23" s="248"/>
      <c r="I23" s="249">
        <f>E23+F23*G23/100</f>
        <v>0</v>
      </c>
      <c r="BA23" s="1">
        <v>0</v>
      </c>
    </row>
    <row r="24" spans="1:57" x14ac:dyDescent="0.2">
      <c r="A24" s="167" t="s">
        <v>484</v>
      </c>
      <c r="B24" s="158"/>
      <c r="C24" s="158"/>
      <c r="D24" s="244"/>
      <c r="E24" s="245"/>
      <c r="F24" s="246"/>
      <c r="G24" s="247">
        <v>0</v>
      </c>
      <c r="H24" s="248"/>
      <c r="I24" s="249">
        <f>E24+F24*G24/100</f>
        <v>0</v>
      </c>
      <c r="BA24" s="1">
        <v>0</v>
      </c>
    </row>
    <row r="25" spans="1:57" x14ac:dyDescent="0.2">
      <c r="A25" s="167" t="s">
        <v>485</v>
      </c>
      <c r="B25" s="158"/>
      <c r="C25" s="158"/>
      <c r="D25" s="244"/>
      <c r="E25" s="245"/>
      <c r="F25" s="246"/>
      <c r="G25" s="247">
        <v>0</v>
      </c>
      <c r="H25" s="248"/>
      <c r="I25" s="249">
        <f>E25+F25*G25/100</f>
        <v>0</v>
      </c>
      <c r="BA25" s="1">
        <v>0</v>
      </c>
    </row>
    <row r="26" spans="1:57" x14ac:dyDescent="0.2">
      <c r="A26" s="167" t="s">
        <v>486</v>
      </c>
      <c r="B26" s="158"/>
      <c r="C26" s="158"/>
      <c r="D26" s="244"/>
      <c r="E26" s="245"/>
      <c r="F26" s="246"/>
      <c r="G26" s="247">
        <v>0</v>
      </c>
      <c r="H26" s="248"/>
      <c r="I26" s="249">
        <f>E26+F26*G26/100</f>
        <v>0</v>
      </c>
      <c r="BA26" s="1">
        <v>0</v>
      </c>
    </row>
    <row r="27" spans="1:57" x14ac:dyDescent="0.2">
      <c r="A27" s="167" t="s">
        <v>487</v>
      </c>
      <c r="B27" s="158"/>
      <c r="C27" s="158"/>
      <c r="D27" s="244"/>
      <c r="E27" s="245"/>
      <c r="F27" s="246"/>
      <c r="G27" s="247">
        <v>0</v>
      </c>
      <c r="H27" s="248"/>
      <c r="I27" s="249">
        <f>E27+F27*G27/100</f>
        <v>0</v>
      </c>
      <c r="BA27" s="1">
        <v>1</v>
      </c>
    </row>
    <row r="28" spans="1:57" x14ac:dyDescent="0.2">
      <c r="A28" s="167" t="s">
        <v>488</v>
      </c>
      <c r="B28" s="158"/>
      <c r="C28" s="158"/>
      <c r="D28" s="244"/>
      <c r="E28" s="245"/>
      <c r="F28" s="246"/>
      <c r="G28" s="247">
        <v>0</v>
      </c>
      <c r="H28" s="248"/>
      <c r="I28" s="249">
        <f>E28+F28*G28/100</f>
        <v>0</v>
      </c>
      <c r="BA28" s="1">
        <v>1</v>
      </c>
    </row>
    <row r="29" spans="1:57" x14ac:dyDescent="0.2">
      <c r="A29" s="167" t="s">
        <v>489</v>
      </c>
      <c r="B29" s="158"/>
      <c r="C29" s="158"/>
      <c r="D29" s="244"/>
      <c r="E29" s="245"/>
      <c r="F29" s="246"/>
      <c r="G29" s="247">
        <v>0</v>
      </c>
      <c r="H29" s="248"/>
      <c r="I29" s="249">
        <f>E29+F29*G29/100</f>
        <v>0</v>
      </c>
      <c r="BA29" s="1">
        <v>2</v>
      </c>
    </row>
    <row r="30" spans="1:57" x14ac:dyDescent="0.2">
      <c r="A30" s="167" t="s">
        <v>490</v>
      </c>
      <c r="B30" s="158"/>
      <c r="C30" s="158"/>
      <c r="D30" s="244"/>
      <c r="E30" s="245"/>
      <c r="F30" s="246"/>
      <c r="G30" s="247">
        <v>0</v>
      </c>
      <c r="H30" s="248"/>
      <c r="I30" s="249">
        <f>E30+F30*G30/100</f>
        <v>0</v>
      </c>
      <c r="BA30" s="1">
        <v>2</v>
      </c>
    </row>
    <row r="31" spans="1:57" ht="13.5" thickBot="1" x14ac:dyDescent="0.25">
      <c r="A31" s="250"/>
      <c r="B31" s="251" t="s">
        <v>84</v>
      </c>
      <c r="C31" s="252"/>
      <c r="D31" s="253"/>
      <c r="E31" s="254"/>
      <c r="F31" s="255"/>
      <c r="G31" s="255"/>
      <c r="H31" s="256">
        <f>SUM(I23:I30)</f>
        <v>0</v>
      </c>
      <c r="I31" s="257"/>
    </row>
    <row r="33" spans="2:9" x14ac:dyDescent="0.2">
      <c r="B33" s="14"/>
      <c r="F33" s="258"/>
      <c r="G33" s="259"/>
      <c r="H33" s="259"/>
      <c r="I33" s="54"/>
    </row>
    <row r="34" spans="2:9" x14ac:dyDescent="0.2">
      <c r="F34" s="258"/>
      <c r="G34" s="259"/>
      <c r="H34" s="259"/>
      <c r="I34" s="54"/>
    </row>
    <row r="35" spans="2:9" x14ac:dyDescent="0.2">
      <c r="F35" s="258"/>
      <c r="G35" s="259"/>
      <c r="H35" s="259"/>
      <c r="I35" s="54"/>
    </row>
    <row r="36" spans="2:9" x14ac:dyDescent="0.2">
      <c r="F36" s="258"/>
      <c r="G36" s="259"/>
      <c r="H36" s="259"/>
      <c r="I36" s="54"/>
    </row>
    <row r="37" spans="2:9" x14ac:dyDescent="0.2">
      <c r="F37" s="258"/>
      <c r="G37" s="259"/>
      <c r="H37" s="259"/>
      <c r="I37" s="54"/>
    </row>
    <row r="38" spans="2:9" x14ac:dyDescent="0.2">
      <c r="F38" s="258"/>
      <c r="G38" s="259"/>
      <c r="H38" s="259"/>
      <c r="I38" s="54"/>
    </row>
    <row r="39" spans="2:9" x14ac:dyDescent="0.2">
      <c r="F39" s="258"/>
      <c r="G39" s="259"/>
      <c r="H39" s="259"/>
      <c r="I39" s="54"/>
    </row>
    <row r="40" spans="2:9" x14ac:dyDescent="0.2">
      <c r="F40" s="258"/>
      <c r="G40" s="259"/>
      <c r="H40" s="259"/>
      <c r="I40" s="54"/>
    </row>
    <row r="41" spans="2:9" x14ac:dyDescent="0.2">
      <c r="F41" s="258"/>
      <c r="G41" s="259"/>
      <c r="H41" s="259"/>
      <c r="I41" s="54"/>
    </row>
    <row r="42" spans="2:9" x14ac:dyDescent="0.2">
      <c r="F42" s="258"/>
      <c r="G42" s="259"/>
      <c r="H42" s="259"/>
      <c r="I42" s="54"/>
    </row>
    <row r="43" spans="2:9" x14ac:dyDescent="0.2">
      <c r="F43" s="258"/>
      <c r="G43" s="259"/>
      <c r="H43" s="259"/>
      <c r="I43" s="54"/>
    </row>
    <row r="44" spans="2:9" x14ac:dyDescent="0.2">
      <c r="F44" s="258"/>
      <c r="G44" s="259"/>
      <c r="H44" s="259"/>
      <c r="I44" s="54"/>
    </row>
    <row r="45" spans="2:9" x14ac:dyDescent="0.2">
      <c r="F45" s="258"/>
      <c r="G45" s="259"/>
      <c r="H45" s="259"/>
      <c r="I45" s="54"/>
    </row>
    <row r="46" spans="2:9" x14ac:dyDescent="0.2">
      <c r="F46" s="258"/>
      <c r="G46" s="259"/>
      <c r="H46" s="259"/>
      <c r="I46" s="54"/>
    </row>
    <row r="47" spans="2:9" x14ac:dyDescent="0.2">
      <c r="F47" s="258"/>
      <c r="G47" s="259"/>
      <c r="H47" s="259"/>
      <c r="I47" s="54"/>
    </row>
    <row r="48" spans="2:9" x14ac:dyDescent="0.2">
      <c r="F48" s="258"/>
      <c r="G48" s="259"/>
      <c r="H48" s="259"/>
      <c r="I48" s="54"/>
    </row>
    <row r="49" spans="6:9" x14ac:dyDescent="0.2">
      <c r="F49" s="258"/>
      <c r="G49" s="259"/>
      <c r="H49" s="259"/>
      <c r="I49" s="54"/>
    </row>
    <row r="50" spans="6:9" x14ac:dyDescent="0.2">
      <c r="F50" s="258"/>
      <c r="G50" s="259"/>
      <c r="H50" s="259"/>
      <c r="I50" s="54"/>
    </row>
    <row r="51" spans="6:9" x14ac:dyDescent="0.2">
      <c r="F51" s="258"/>
      <c r="G51" s="259"/>
      <c r="H51" s="259"/>
      <c r="I51" s="54"/>
    </row>
    <row r="52" spans="6:9" x14ac:dyDescent="0.2">
      <c r="F52" s="258"/>
      <c r="G52" s="259"/>
      <c r="H52" s="259"/>
      <c r="I52" s="54"/>
    </row>
    <row r="53" spans="6:9" x14ac:dyDescent="0.2">
      <c r="F53" s="258"/>
      <c r="G53" s="259"/>
      <c r="H53" s="259"/>
      <c r="I53" s="54"/>
    </row>
    <row r="54" spans="6:9" x14ac:dyDescent="0.2">
      <c r="F54" s="258"/>
      <c r="G54" s="259"/>
      <c r="H54" s="259"/>
      <c r="I54" s="54"/>
    </row>
    <row r="55" spans="6:9" x14ac:dyDescent="0.2">
      <c r="F55" s="258"/>
      <c r="G55" s="259"/>
      <c r="H55" s="259"/>
      <c r="I55" s="54"/>
    </row>
    <row r="56" spans="6:9" x14ac:dyDescent="0.2">
      <c r="F56" s="258"/>
      <c r="G56" s="259"/>
      <c r="H56" s="259"/>
      <c r="I56" s="54"/>
    </row>
    <row r="57" spans="6:9" x14ac:dyDescent="0.2">
      <c r="F57" s="258"/>
      <c r="G57" s="259"/>
      <c r="H57" s="259"/>
      <c r="I57" s="54"/>
    </row>
    <row r="58" spans="6:9" x14ac:dyDescent="0.2">
      <c r="F58" s="258"/>
      <c r="G58" s="259"/>
      <c r="H58" s="259"/>
      <c r="I58" s="54"/>
    </row>
    <row r="59" spans="6:9" x14ac:dyDescent="0.2">
      <c r="F59" s="258"/>
      <c r="G59" s="259"/>
      <c r="H59" s="259"/>
      <c r="I59" s="54"/>
    </row>
    <row r="60" spans="6:9" x14ac:dyDescent="0.2">
      <c r="F60" s="258"/>
      <c r="G60" s="259"/>
      <c r="H60" s="259"/>
      <c r="I60" s="54"/>
    </row>
    <row r="61" spans="6:9" x14ac:dyDescent="0.2">
      <c r="F61" s="258"/>
      <c r="G61" s="259"/>
      <c r="H61" s="259"/>
      <c r="I61" s="54"/>
    </row>
    <row r="62" spans="6:9" x14ac:dyDescent="0.2">
      <c r="F62" s="258"/>
      <c r="G62" s="259"/>
      <c r="H62" s="259"/>
      <c r="I62" s="54"/>
    </row>
    <row r="63" spans="6:9" x14ac:dyDescent="0.2">
      <c r="F63" s="258"/>
      <c r="G63" s="259"/>
      <c r="H63" s="259"/>
      <c r="I63" s="54"/>
    </row>
    <row r="64" spans="6:9" x14ac:dyDescent="0.2">
      <c r="F64" s="258"/>
      <c r="G64" s="259"/>
      <c r="H64" s="259"/>
      <c r="I64" s="54"/>
    </row>
    <row r="65" spans="6:9" x14ac:dyDescent="0.2">
      <c r="F65" s="258"/>
      <c r="G65" s="259"/>
      <c r="H65" s="259"/>
      <c r="I65" s="54"/>
    </row>
    <row r="66" spans="6:9" x14ac:dyDescent="0.2">
      <c r="F66" s="258"/>
      <c r="G66" s="259"/>
      <c r="H66" s="259"/>
      <c r="I66" s="54"/>
    </row>
    <row r="67" spans="6:9" x14ac:dyDescent="0.2">
      <c r="F67" s="258"/>
      <c r="G67" s="259"/>
      <c r="H67" s="259"/>
      <c r="I67" s="54"/>
    </row>
    <row r="68" spans="6:9" x14ac:dyDescent="0.2">
      <c r="F68" s="258"/>
      <c r="G68" s="259"/>
      <c r="H68" s="259"/>
      <c r="I68" s="54"/>
    </row>
    <row r="69" spans="6:9" x14ac:dyDescent="0.2">
      <c r="F69" s="258"/>
      <c r="G69" s="259"/>
      <c r="H69" s="259"/>
      <c r="I69" s="54"/>
    </row>
    <row r="70" spans="6:9" x14ac:dyDescent="0.2">
      <c r="F70" s="258"/>
      <c r="G70" s="259"/>
      <c r="H70" s="259"/>
      <c r="I70" s="54"/>
    </row>
    <row r="71" spans="6:9" x14ac:dyDescent="0.2">
      <c r="F71" s="258"/>
      <c r="G71" s="259"/>
      <c r="H71" s="259"/>
      <c r="I71" s="54"/>
    </row>
    <row r="72" spans="6:9" x14ac:dyDescent="0.2">
      <c r="F72" s="258"/>
      <c r="G72" s="259"/>
      <c r="H72" s="259"/>
      <c r="I72" s="54"/>
    </row>
    <row r="73" spans="6:9" x14ac:dyDescent="0.2">
      <c r="F73" s="258"/>
      <c r="G73" s="259"/>
      <c r="H73" s="259"/>
      <c r="I73" s="54"/>
    </row>
    <row r="74" spans="6:9" x14ac:dyDescent="0.2">
      <c r="F74" s="258"/>
      <c r="G74" s="259"/>
      <c r="H74" s="259"/>
      <c r="I74" s="54"/>
    </row>
    <row r="75" spans="6:9" x14ac:dyDescent="0.2">
      <c r="F75" s="258"/>
      <c r="G75" s="259"/>
      <c r="H75" s="259"/>
      <c r="I75" s="54"/>
    </row>
    <row r="76" spans="6:9" x14ac:dyDescent="0.2">
      <c r="F76" s="258"/>
      <c r="G76" s="259"/>
      <c r="H76" s="259"/>
      <c r="I76" s="54"/>
    </row>
    <row r="77" spans="6:9" x14ac:dyDescent="0.2">
      <c r="F77" s="258"/>
      <c r="G77" s="259"/>
      <c r="H77" s="259"/>
      <c r="I77" s="54"/>
    </row>
    <row r="78" spans="6:9" x14ac:dyDescent="0.2">
      <c r="F78" s="258"/>
      <c r="G78" s="259"/>
      <c r="H78" s="259"/>
      <c r="I78" s="54"/>
    </row>
    <row r="79" spans="6:9" x14ac:dyDescent="0.2">
      <c r="F79" s="258"/>
      <c r="G79" s="259"/>
      <c r="H79" s="259"/>
      <c r="I79" s="54"/>
    </row>
    <row r="80" spans="6:9" x14ac:dyDescent="0.2">
      <c r="F80" s="258"/>
      <c r="G80" s="259"/>
      <c r="H80" s="259"/>
      <c r="I80" s="54"/>
    </row>
    <row r="81" spans="6:9" x14ac:dyDescent="0.2">
      <c r="F81" s="258"/>
      <c r="G81" s="259"/>
      <c r="H81" s="259"/>
      <c r="I81" s="54"/>
    </row>
    <row r="82" spans="6:9" x14ac:dyDescent="0.2">
      <c r="F82" s="258"/>
      <c r="G82" s="259"/>
      <c r="H82" s="259"/>
      <c r="I82" s="54"/>
    </row>
  </sheetData>
  <mergeCells count="4">
    <mergeCell ref="A1:B1"/>
    <mergeCell ref="A2:B2"/>
    <mergeCell ref="G2:I2"/>
    <mergeCell ref="H31:I31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CB308"/>
  <sheetViews>
    <sheetView showGridLines="0" showZeros="0" zoomScaleNormal="100" zoomScaleSheetLayoutView="100" workbookViewId="0">
      <selection activeCell="J1" sqref="J1:J65536 K1:K65536"/>
    </sheetView>
  </sheetViews>
  <sheetFormatPr defaultRowHeight="12.75" x14ac:dyDescent="0.2"/>
  <cols>
    <col min="1" max="1" width="4.42578125" style="261" customWidth="1"/>
    <col min="2" max="2" width="11.5703125" style="261" customWidth="1"/>
    <col min="3" max="3" width="40.42578125" style="261" customWidth="1"/>
    <col min="4" max="4" width="5.5703125" style="261" customWidth="1"/>
    <col min="5" max="5" width="8.5703125" style="275" customWidth="1"/>
    <col min="6" max="6" width="9.85546875" style="261" customWidth="1"/>
    <col min="7" max="7" width="13.85546875" style="261" customWidth="1"/>
    <col min="8" max="8" width="11.7109375" style="261" hidden="1" customWidth="1"/>
    <col min="9" max="9" width="11.5703125" style="261" hidden="1" customWidth="1"/>
    <col min="10" max="10" width="11" style="261" hidden="1" customWidth="1"/>
    <col min="11" max="11" width="10.42578125" style="261" hidden="1" customWidth="1"/>
    <col min="12" max="12" width="75.42578125" style="261" customWidth="1"/>
    <col min="13" max="13" width="45.28515625" style="261" customWidth="1"/>
    <col min="14" max="16384" width="9.140625" style="261"/>
  </cols>
  <sheetData>
    <row r="1" spans="1:80" ht="15.75" x14ac:dyDescent="0.25">
      <c r="A1" s="260" t="s">
        <v>103</v>
      </c>
      <c r="B1" s="260"/>
      <c r="C1" s="260"/>
      <c r="D1" s="260"/>
      <c r="E1" s="260"/>
      <c r="F1" s="260"/>
      <c r="G1" s="260"/>
    </row>
    <row r="2" spans="1:80" ht="14.25" customHeight="1" thickBot="1" x14ac:dyDescent="0.25">
      <c r="B2" s="262"/>
      <c r="C2" s="263"/>
      <c r="D2" s="263"/>
      <c r="E2" s="264"/>
      <c r="F2" s="263"/>
      <c r="G2" s="263"/>
    </row>
    <row r="3" spans="1:80" ht="13.5" thickTop="1" x14ac:dyDescent="0.2">
      <c r="A3" s="205" t="s">
        <v>2</v>
      </c>
      <c r="B3" s="206"/>
      <c r="C3" s="207" t="s">
        <v>106</v>
      </c>
      <c r="D3" s="265"/>
      <c r="E3" s="266" t="s">
        <v>85</v>
      </c>
      <c r="F3" s="267" t="str">
        <f>'02 1 Rek'!H1</f>
        <v>1</v>
      </c>
      <c r="G3" s="268"/>
    </row>
    <row r="4" spans="1:80" ht="13.5" thickBot="1" x14ac:dyDescent="0.25">
      <c r="A4" s="269" t="s">
        <v>76</v>
      </c>
      <c r="B4" s="214"/>
      <c r="C4" s="215" t="s">
        <v>790</v>
      </c>
      <c r="D4" s="270"/>
      <c r="E4" s="271" t="str">
        <f>'02 1 Rek'!G2</f>
        <v>Vnější zateplení obvod. pláště- Rozpočtové náklady</v>
      </c>
      <c r="F4" s="272"/>
      <c r="G4" s="273"/>
    </row>
    <row r="5" spans="1:80" ht="13.5" thickTop="1" x14ac:dyDescent="0.2">
      <c r="A5" s="274"/>
      <c r="G5" s="276"/>
    </row>
    <row r="6" spans="1:80" ht="27" customHeight="1" x14ac:dyDescent="0.2">
      <c r="A6" s="277" t="s">
        <v>86</v>
      </c>
      <c r="B6" s="278" t="s">
        <v>87</v>
      </c>
      <c r="C6" s="278" t="s">
        <v>88</v>
      </c>
      <c r="D6" s="278" t="s">
        <v>89</v>
      </c>
      <c r="E6" s="279" t="s">
        <v>90</v>
      </c>
      <c r="F6" s="278" t="s">
        <v>91</v>
      </c>
      <c r="G6" s="280" t="s">
        <v>92</v>
      </c>
      <c r="H6" s="281" t="s">
        <v>93</v>
      </c>
      <c r="I6" s="281" t="s">
        <v>94</v>
      </c>
      <c r="J6" s="281" t="s">
        <v>95</v>
      </c>
      <c r="K6" s="281" t="s">
        <v>96</v>
      </c>
    </row>
    <row r="7" spans="1:80" x14ac:dyDescent="0.2">
      <c r="A7" s="282" t="s">
        <v>97</v>
      </c>
      <c r="B7" s="283" t="s">
        <v>98</v>
      </c>
      <c r="C7" s="284" t="s">
        <v>99</v>
      </c>
      <c r="D7" s="285"/>
      <c r="E7" s="286"/>
      <c r="F7" s="286"/>
      <c r="G7" s="287"/>
      <c r="H7" s="288"/>
      <c r="I7" s="289"/>
      <c r="J7" s="290"/>
      <c r="K7" s="291"/>
      <c r="O7" s="292">
        <v>1</v>
      </c>
    </row>
    <row r="8" spans="1:80" x14ac:dyDescent="0.2">
      <c r="A8" s="293">
        <v>1</v>
      </c>
      <c r="B8" s="294" t="s">
        <v>792</v>
      </c>
      <c r="C8" s="295" t="s">
        <v>793</v>
      </c>
      <c r="D8" s="296" t="s">
        <v>343</v>
      </c>
      <c r="E8" s="297">
        <v>11.2059</v>
      </c>
      <c r="F8" s="297">
        <v>0</v>
      </c>
      <c r="G8" s="298">
        <f>E8*F8</f>
        <v>0</v>
      </c>
      <c r="H8" s="299">
        <v>0</v>
      </c>
      <c r="I8" s="300">
        <f>E8*H8</f>
        <v>0</v>
      </c>
      <c r="J8" s="299">
        <v>0</v>
      </c>
      <c r="K8" s="300">
        <f>E8*J8</f>
        <v>0</v>
      </c>
      <c r="O8" s="292">
        <v>2</v>
      </c>
      <c r="AA8" s="261">
        <v>1</v>
      </c>
      <c r="AB8" s="261">
        <v>0</v>
      </c>
      <c r="AC8" s="261">
        <v>0</v>
      </c>
      <c r="AZ8" s="261">
        <v>1</v>
      </c>
      <c r="BA8" s="261">
        <f>IF(AZ8=1,G8,0)</f>
        <v>0</v>
      </c>
      <c r="BB8" s="261">
        <f>IF(AZ8=2,G8,0)</f>
        <v>0</v>
      </c>
      <c r="BC8" s="261">
        <f>IF(AZ8=3,G8,0)</f>
        <v>0</v>
      </c>
      <c r="BD8" s="261">
        <f>IF(AZ8=4,G8,0)</f>
        <v>0</v>
      </c>
      <c r="BE8" s="261">
        <f>IF(AZ8=5,G8,0)</f>
        <v>0</v>
      </c>
      <c r="CA8" s="292">
        <v>1</v>
      </c>
      <c r="CB8" s="292">
        <v>0</v>
      </c>
    </row>
    <row r="9" spans="1:80" x14ac:dyDescent="0.2">
      <c r="A9" s="301"/>
      <c r="B9" s="304"/>
      <c r="C9" s="305" t="s">
        <v>794</v>
      </c>
      <c r="D9" s="306"/>
      <c r="E9" s="307">
        <v>0</v>
      </c>
      <c r="F9" s="308"/>
      <c r="G9" s="309"/>
      <c r="H9" s="310"/>
      <c r="I9" s="302"/>
      <c r="J9" s="311"/>
      <c r="K9" s="302"/>
      <c r="M9" s="303" t="s">
        <v>794</v>
      </c>
      <c r="O9" s="292"/>
    </row>
    <row r="10" spans="1:80" x14ac:dyDescent="0.2">
      <c r="A10" s="301"/>
      <c r="B10" s="304"/>
      <c r="C10" s="305" t="s">
        <v>795</v>
      </c>
      <c r="D10" s="306"/>
      <c r="E10" s="307">
        <v>0</v>
      </c>
      <c r="F10" s="308"/>
      <c r="G10" s="309"/>
      <c r="H10" s="310"/>
      <c r="I10" s="302"/>
      <c r="J10" s="311"/>
      <c r="K10" s="302"/>
      <c r="M10" s="303" t="s">
        <v>795</v>
      </c>
      <c r="O10" s="292"/>
    </row>
    <row r="11" spans="1:80" x14ac:dyDescent="0.2">
      <c r="A11" s="301"/>
      <c r="B11" s="304"/>
      <c r="C11" s="305" t="s">
        <v>796</v>
      </c>
      <c r="D11" s="306"/>
      <c r="E11" s="307">
        <v>5.2983000000000002</v>
      </c>
      <c r="F11" s="308"/>
      <c r="G11" s="309"/>
      <c r="H11" s="310"/>
      <c r="I11" s="302"/>
      <c r="J11" s="311"/>
      <c r="K11" s="302"/>
      <c r="M11" s="303" t="s">
        <v>796</v>
      </c>
      <c r="O11" s="292"/>
    </row>
    <row r="12" spans="1:80" x14ac:dyDescent="0.2">
      <c r="A12" s="301"/>
      <c r="B12" s="304"/>
      <c r="C12" s="305" t="s">
        <v>797</v>
      </c>
      <c r="D12" s="306"/>
      <c r="E12" s="307">
        <v>5.9076000000000004</v>
      </c>
      <c r="F12" s="308"/>
      <c r="G12" s="309"/>
      <c r="H12" s="310"/>
      <c r="I12" s="302"/>
      <c r="J12" s="311"/>
      <c r="K12" s="302"/>
      <c r="M12" s="303" t="s">
        <v>797</v>
      </c>
      <c r="O12" s="292"/>
    </row>
    <row r="13" spans="1:80" x14ac:dyDescent="0.2">
      <c r="A13" s="293">
        <v>2</v>
      </c>
      <c r="B13" s="294" t="s">
        <v>798</v>
      </c>
      <c r="C13" s="295" t="s">
        <v>799</v>
      </c>
      <c r="D13" s="296" t="s">
        <v>343</v>
      </c>
      <c r="E13" s="297">
        <v>6.6753999999999998</v>
      </c>
      <c r="F13" s="297">
        <v>0</v>
      </c>
      <c r="G13" s="298">
        <f>E13*F13</f>
        <v>0</v>
      </c>
      <c r="H13" s="299">
        <v>0</v>
      </c>
      <c r="I13" s="300">
        <f>E13*H13</f>
        <v>0</v>
      </c>
      <c r="J13" s="299">
        <v>0</v>
      </c>
      <c r="K13" s="300">
        <f>E13*J13</f>
        <v>0</v>
      </c>
      <c r="O13" s="292">
        <v>2</v>
      </c>
      <c r="AA13" s="261">
        <v>1</v>
      </c>
      <c r="AB13" s="261">
        <v>1</v>
      </c>
      <c r="AC13" s="261">
        <v>1</v>
      </c>
      <c r="AZ13" s="261">
        <v>1</v>
      </c>
      <c r="BA13" s="261">
        <f>IF(AZ13=1,G13,0)</f>
        <v>0</v>
      </c>
      <c r="BB13" s="261">
        <f>IF(AZ13=2,G13,0)</f>
        <v>0</v>
      </c>
      <c r="BC13" s="261">
        <f>IF(AZ13=3,G13,0)</f>
        <v>0</v>
      </c>
      <c r="BD13" s="261">
        <f>IF(AZ13=4,G13,0)</f>
        <v>0</v>
      </c>
      <c r="BE13" s="261">
        <f>IF(AZ13=5,G13,0)</f>
        <v>0</v>
      </c>
      <c r="CA13" s="292">
        <v>1</v>
      </c>
      <c r="CB13" s="292">
        <v>1</v>
      </c>
    </row>
    <row r="14" spans="1:80" x14ac:dyDescent="0.2">
      <c r="A14" s="301"/>
      <c r="B14" s="304"/>
      <c r="C14" s="305" t="s">
        <v>800</v>
      </c>
      <c r="D14" s="306"/>
      <c r="E14" s="307">
        <v>3.1654</v>
      </c>
      <c r="F14" s="308"/>
      <c r="G14" s="309"/>
      <c r="H14" s="310"/>
      <c r="I14" s="302"/>
      <c r="J14" s="311"/>
      <c r="K14" s="302"/>
      <c r="M14" s="303" t="s">
        <v>800</v>
      </c>
      <c r="O14" s="292"/>
    </row>
    <row r="15" spans="1:80" x14ac:dyDescent="0.2">
      <c r="A15" s="301"/>
      <c r="B15" s="304"/>
      <c r="C15" s="305" t="s">
        <v>801</v>
      </c>
      <c r="D15" s="306"/>
      <c r="E15" s="307">
        <v>3.51</v>
      </c>
      <c r="F15" s="308"/>
      <c r="G15" s="309"/>
      <c r="H15" s="310"/>
      <c r="I15" s="302"/>
      <c r="J15" s="311"/>
      <c r="K15" s="302"/>
      <c r="M15" s="303" t="s">
        <v>801</v>
      </c>
      <c r="O15" s="292"/>
    </row>
    <row r="16" spans="1:80" x14ac:dyDescent="0.2">
      <c r="A16" s="293">
        <v>3</v>
      </c>
      <c r="B16" s="294" t="s">
        <v>802</v>
      </c>
      <c r="C16" s="295" t="s">
        <v>803</v>
      </c>
      <c r="D16" s="296" t="s">
        <v>343</v>
      </c>
      <c r="E16" s="297">
        <v>4.5305</v>
      </c>
      <c r="F16" s="297">
        <v>0</v>
      </c>
      <c r="G16" s="298">
        <f>E16*F16</f>
        <v>0</v>
      </c>
      <c r="H16" s="299">
        <v>0</v>
      </c>
      <c r="I16" s="300">
        <f>E16*H16</f>
        <v>0</v>
      </c>
      <c r="J16" s="299">
        <v>0</v>
      </c>
      <c r="K16" s="300">
        <f>E16*J16</f>
        <v>0</v>
      </c>
      <c r="O16" s="292">
        <v>2</v>
      </c>
      <c r="AA16" s="261">
        <v>1</v>
      </c>
      <c r="AB16" s="261">
        <v>1</v>
      </c>
      <c r="AC16" s="261">
        <v>1</v>
      </c>
      <c r="AZ16" s="261">
        <v>1</v>
      </c>
      <c r="BA16" s="261">
        <f>IF(AZ16=1,G16,0)</f>
        <v>0</v>
      </c>
      <c r="BB16" s="261">
        <f>IF(AZ16=2,G16,0)</f>
        <v>0</v>
      </c>
      <c r="BC16" s="261">
        <f>IF(AZ16=3,G16,0)</f>
        <v>0</v>
      </c>
      <c r="BD16" s="261">
        <f>IF(AZ16=4,G16,0)</f>
        <v>0</v>
      </c>
      <c r="BE16" s="261">
        <f>IF(AZ16=5,G16,0)</f>
        <v>0</v>
      </c>
      <c r="CA16" s="292">
        <v>1</v>
      </c>
      <c r="CB16" s="292">
        <v>1</v>
      </c>
    </row>
    <row r="17" spans="1:80" x14ac:dyDescent="0.2">
      <c r="A17" s="301"/>
      <c r="B17" s="304"/>
      <c r="C17" s="305" t="s">
        <v>794</v>
      </c>
      <c r="D17" s="306"/>
      <c r="E17" s="307">
        <v>0</v>
      </c>
      <c r="F17" s="308"/>
      <c r="G17" s="309"/>
      <c r="H17" s="310"/>
      <c r="I17" s="302"/>
      <c r="J17" s="311"/>
      <c r="K17" s="302"/>
      <c r="M17" s="303" t="s">
        <v>794</v>
      </c>
      <c r="O17" s="292"/>
    </row>
    <row r="18" spans="1:80" x14ac:dyDescent="0.2">
      <c r="A18" s="301"/>
      <c r="B18" s="304"/>
      <c r="C18" s="305" t="s">
        <v>795</v>
      </c>
      <c r="D18" s="306"/>
      <c r="E18" s="307">
        <v>0</v>
      </c>
      <c r="F18" s="308"/>
      <c r="G18" s="309"/>
      <c r="H18" s="310"/>
      <c r="I18" s="302"/>
      <c r="J18" s="311"/>
      <c r="K18" s="302"/>
      <c r="M18" s="303" t="s">
        <v>795</v>
      </c>
      <c r="O18" s="292"/>
    </row>
    <row r="19" spans="1:80" x14ac:dyDescent="0.2">
      <c r="A19" s="301"/>
      <c r="B19" s="304"/>
      <c r="C19" s="305" t="s">
        <v>796</v>
      </c>
      <c r="D19" s="306"/>
      <c r="E19" s="307">
        <v>5.2983000000000002</v>
      </c>
      <c r="F19" s="308"/>
      <c r="G19" s="309"/>
      <c r="H19" s="310"/>
      <c r="I19" s="302"/>
      <c r="J19" s="311"/>
      <c r="K19" s="302"/>
      <c r="M19" s="303" t="s">
        <v>796</v>
      </c>
      <c r="O19" s="292"/>
    </row>
    <row r="20" spans="1:80" x14ac:dyDescent="0.2">
      <c r="A20" s="301"/>
      <c r="B20" s="304"/>
      <c r="C20" s="305" t="s">
        <v>797</v>
      </c>
      <c r="D20" s="306"/>
      <c r="E20" s="307">
        <v>5.9076000000000004</v>
      </c>
      <c r="F20" s="308"/>
      <c r="G20" s="309"/>
      <c r="H20" s="310"/>
      <c r="I20" s="302"/>
      <c r="J20" s="311"/>
      <c r="K20" s="302"/>
      <c r="M20" s="303" t="s">
        <v>797</v>
      </c>
      <c r="O20" s="292"/>
    </row>
    <row r="21" spans="1:80" x14ac:dyDescent="0.2">
      <c r="A21" s="301"/>
      <c r="B21" s="304"/>
      <c r="C21" s="333" t="s">
        <v>174</v>
      </c>
      <c r="D21" s="306"/>
      <c r="E21" s="332">
        <v>11.2059</v>
      </c>
      <c r="F21" s="308"/>
      <c r="G21" s="309"/>
      <c r="H21" s="310"/>
      <c r="I21" s="302"/>
      <c r="J21" s="311"/>
      <c r="K21" s="302"/>
      <c r="M21" s="303" t="s">
        <v>174</v>
      </c>
      <c r="O21" s="292"/>
    </row>
    <row r="22" spans="1:80" x14ac:dyDescent="0.2">
      <c r="A22" s="301"/>
      <c r="B22" s="304"/>
      <c r="C22" s="305" t="s">
        <v>804</v>
      </c>
      <c r="D22" s="306"/>
      <c r="E22" s="307">
        <v>-3.1654</v>
      </c>
      <c r="F22" s="308"/>
      <c r="G22" s="309"/>
      <c r="H22" s="310"/>
      <c r="I22" s="302"/>
      <c r="J22" s="311"/>
      <c r="K22" s="302"/>
      <c r="M22" s="303" t="s">
        <v>804</v>
      </c>
      <c r="O22" s="292"/>
    </row>
    <row r="23" spans="1:80" x14ac:dyDescent="0.2">
      <c r="A23" s="301"/>
      <c r="B23" s="304"/>
      <c r="C23" s="333" t="s">
        <v>174</v>
      </c>
      <c r="D23" s="306"/>
      <c r="E23" s="332">
        <v>-3.1654</v>
      </c>
      <c r="F23" s="308"/>
      <c r="G23" s="309"/>
      <c r="H23" s="310"/>
      <c r="I23" s="302"/>
      <c r="J23" s="311"/>
      <c r="K23" s="302"/>
      <c r="M23" s="303" t="s">
        <v>174</v>
      </c>
      <c r="O23" s="292"/>
    </row>
    <row r="24" spans="1:80" x14ac:dyDescent="0.2">
      <c r="A24" s="301"/>
      <c r="B24" s="304"/>
      <c r="C24" s="305" t="s">
        <v>805</v>
      </c>
      <c r="D24" s="306"/>
      <c r="E24" s="307">
        <v>-3.51</v>
      </c>
      <c r="F24" s="308"/>
      <c r="G24" s="309"/>
      <c r="H24" s="310"/>
      <c r="I24" s="302"/>
      <c r="J24" s="311"/>
      <c r="K24" s="302"/>
      <c r="M24" s="303" t="s">
        <v>805</v>
      </c>
      <c r="O24" s="292"/>
    </row>
    <row r="25" spans="1:80" x14ac:dyDescent="0.2">
      <c r="A25" s="312"/>
      <c r="B25" s="313" t="s">
        <v>101</v>
      </c>
      <c r="C25" s="314" t="s">
        <v>791</v>
      </c>
      <c r="D25" s="315"/>
      <c r="E25" s="316"/>
      <c r="F25" s="317"/>
      <c r="G25" s="318">
        <f>SUM(G7:G24)</f>
        <v>0</v>
      </c>
      <c r="H25" s="319"/>
      <c r="I25" s="320">
        <f>SUM(I7:I24)</f>
        <v>0</v>
      </c>
      <c r="J25" s="319"/>
      <c r="K25" s="320">
        <f>SUM(K7:K24)</f>
        <v>0</v>
      </c>
      <c r="O25" s="292">
        <v>4</v>
      </c>
      <c r="BA25" s="321">
        <f>SUM(BA7:BA24)</f>
        <v>0</v>
      </c>
      <c r="BB25" s="321">
        <f>SUM(BB7:BB24)</f>
        <v>0</v>
      </c>
      <c r="BC25" s="321">
        <f>SUM(BC7:BC24)</f>
        <v>0</v>
      </c>
      <c r="BD25" s="321">
        <f>SUM(BD7:BD24)</f>
        <v>0</v>
      </c>
      <c r="BE25" s="321">
        <f>SUM(BE7:BE24)</f>
        <v>0</v>
      </c>
    </row>
    <row r="26" spans="1:80" x14ac:dyDescent="0.2">
      <c r="A26" s="282" t="s">
        <v>97</v>
      </c>
      <c r="B26" s="283" t="s">
        <v>111</v>
      </c>
      <c r="C26" s="284" t="s">
        <v>112</v>
      </c>
      <c r="D26" s="285"/>
      <c r="E26" s="286"/>
      <c r="F26" s="286"/>
      <c r="G26" s="287"/>
      <c r="H26" s="288"/>
      <c r="I26" s="289"/>
      <c r="J26" s="290"/>
      <c r="K26" s="291"/>
      <c r="O26" s="292">
        <v>1</v>
      </c>
    </row>
    <row r="27" spans="1:80" x14ac:dyDescent="0.2">
      <c r="A27" s="293">
        <v>4</v>
      </c>
      <c r="B27" s="294" t="s">
        <v>114</v>
      </c>
      <c r="C27" s="295" t="s">
        <v>115</v>
      </c>
      <c r="D27" s="296" t="s">
        <v>116</v>
      </c>
      <c r="E27" s="297">
        <v>235.0719</v>
      </c>
      <c r="F27" s="297">
        <v>0</v>
      </c>
      <c r="G27" s="298">
        <f>E27*F27</f>
        <v>0</v>
      </c>
      <c r="H27" s="299">
        <v>1E-3</v>
      </c>
      <c r="I27" s="300">
        <f>E27*H27</f>
        <v>0.2350719</v>
      </c>
      <c r="J27" s="299"/>
      <c r="K27" s="300">
        <f>E27*J27</f>
        <v>0</v>
      </c>
      <c r="O27" s="292">
        <v>2</v>
      </c>
      <c r="AA27" s="261">
        <v>12</v>
      </c>
      <c r="AB27" s="261">
        <v>0</v>
      </c>
      <c r="AC27" s="261">
        <v>1</v>
      </c>
      <c r="AZ27" s="261">
        <v>1</v>
      </c>
      <c r="BA27" s="261">
        <f>IF(AZ27=1,G27,0)</f>
        <v>0</v>
      </c>
      <c r="BB27" s="261">
        <f>IF(AZ27=2,G27,0)</f>
        <v>0</v>
      </c>
      <c r="BC27" s="261">
        <f>IF(AZ27=3,G27,0)</f>
        <v>0</v>
      </c>
      <c r="BD27" s="261">
        <f>IF(AZ27=4,G27,0)</f>
        <v>0</v>
      </c>
      <c r="BE27" s="261">
        <f>IF(AZ27=5,G27,0)</f>
        <v>0</v>
      </c>
      <c r="CA27" s="292">
        <v>12</v>
      </c>
      <c r="CB27" s="292">
        <v>0</v>
      </c>
    </row>
    <row r="28" spans="1:80" x14ac:dyDescent="0.2">
      <c r="A28" s="301"/>
      <c r="B28" s="304"/>
      <c r="C28" s="305" t="s">
        <v>806</v>
      </c>
      <c r="D28" s="306"/>
      <c r="E28" s="307">
        <v>0</v>
      </c>
      <c r="F28" s="308"/>
      <c r="G28" s="309"/>
      <c r="H28" s="310"/>
      <c r="I28" s="302"/>
      <c r="J28" s="311"/>
      <c r="K28" s="302"/>
      <c r="M28" s="303" t="s">
        <v>806</v>
      </c>
      <c r="O28" s="292"/>
    </row>
    <row r="29" spans="1:80" x14ac:dyDescent="0.2">
      <c r="A29" s="301"/>
      <c r="B29" s="304"/>
      <c r="C29" s="305" t="s">
        <v>118</v>
      </c>
      <c r="D29" s="306"/>
      <c r="E29" s="307">
        <v>205.69890000000001</v>
      </c>
      <c r="F29" s="308"/>
      <c r="G29" s="309"/>
      <c r="H29" s="310"/>
      <c r="I29" s="302"/>
      <c r="J29" s="311"/>
      <c r="K29" s="302"/>
      <c r="M29" s="303" t="s">
        <v>118</v>
      </c>
      <c r="O29" s="292"/>
    </row>
    <row r="30" spans="1:80" x14ac:dyDescent="0.2">
      <c r="A30" s="301"/>
      <c r="B30" s="304"/>
      <c r="C30" s="305" t="s">
        <v>124</v>
      </c>
      <c r="D30" s="306"/>
      <c r="E30" s="307">
        <v>9.5894999999999992</v>
      </c>
      <c r="F30" s="308"/>
      <c r="G30" s="309"/>
      <c r="H30" s="310"/>
      <c r="I30" s="302"/>
      <c r="J30" s="311"/>
      <c r="K30" s="302"/>
      <c r="M30" s="303" t="s">
        <v>124</v>
      </c>
      <c r="O30" s="292"/>
    </row>
    <row r="31" spans="1:80" x14ac:dyDescent="0.2">
      <c r="A31" s="301"/>
      <c r="B31" s="304"/>
      <c r="C31" s="305" t="s">
        <v>807</v>
      </c>
      <c r="D31" s="306"/>
      <c r="E31" s="307">
        <v>19.7835</v>
      </c>
      <c r="F31" s="308"/>
      <c r="G31" s="309"/>
      <c r="H31" s="310"/>
      <c r="I31" s="302"/>
      <c r="J31" s="311"/>
      <c r="K31" s="302"/>
      <c r="M31" s="303" t="s">
        <v>807</v>
      </c>
      <c r="O31" s="292"/>
    </row>
    <row r="32" spans="1:80" ht="22.5" x14ac:dyDescent="0.2">
      <c r="A32" s="293">
        <v>5</v>
      </c>
      <c r="B32" s="294" t="s">
        <v>135</v>
      </c>
      <c r="C32" s="295" t="s">
        <v>136</v>
      </c>
      <c r="D32" s="296" t="s">
        <v>116</v>
      </c>
      <c r="E32" s="297">
        <v>2.8767999999999998</v>
      </c>
      <c r="F32" s="297">
        <v>0</v>
      </c>
      <c r="G32" s="298">
        <f>E32*F32</f>
        <v>0</v>
      </c>
      <c r="H32" s="299">
        <v>0</v>
      </c>
      <c r="I32" s="300">
        <f>E32*H32</f>
        <v>0</v>
      </c>
      <c r="J32" s="299"/>
      <c r="K32" s="300">
        <f>E32*J32</f>
        <v>0</v>
      </c>
      <c r="O32" s="292">
        <v>2</v>
      </c>
      <c r="AA32" s="261">
        <v>12</v>
      </c>
      <c r="AB32" s="261">
        <v>1</v>
      </c>
      <c r="AC32" s="261">
        <v>78</v>
      </c>
      <c r="AZ32" s="261">
        <v>1</v>
      </c>
      <c r="BA32" s="261">
        <f>IF(AZ32=1,G32,0)</f>
        <v>0</v>
      </c>
      <c r="BB32" s="261">
        <f>IF(AZ32=2,G32,0)</f>
        <v>0</v>
      </c>
      <c r="BC32" s="261">
        <f>IF(AZ32=3,G32,0)</f>
        <v>0</v>
      </c>
      <c r="BD32" s="261">
        <f>IF(AZ32=4,G32,0)</f>
        <v>0</v>
      </c>
      <c r="BE32" s="261">
        <f>IF(AZ32=5,G32,0)</f>
        <v>0</v>
      </c>
      <c r="CA32" s="292">
        <v>12</v>
      </c>
      <c r="CB32" s="292">
        <v>1</v>
      </c>
    </row>
    <row r="33" spans="1:80" x14ac:dyDescent="0.2">
      <c r="A33" s="301"/>
      <c r="B33" s="304"/>
      <c r="C33" s="305" t="s">
        <v>808</v>
      </c>
      <c r="D33" s="306"/>
      <c r="E33" s="307">
        <v>0</v>
      </c>
      <c r="F33" s="308"/>
      <c r="G33" s="309"/>
      <c r="H33" s="310"/>
      <c r="I33" s="302"/>
      <c r="J33" s="311"/>
      <c r="K33" s="302"/>
      <c r="M33" s="303" t="s">
        <v>808</v>
      </c>
      <c r="O33" s="292"/>
    </row>
    <row r="34" spans="1:80" x14ac:dyDescent="0.2">
      <c r="A34" s="301"/>
      <c r="B34" s="304"/>
      <c r="C34" s="305" t="s">
        <v>809</v>
      </c>
      <c r="D34" s="306"/>
      <c r="E34" s="307">
        <v>0</v>
      </c>
      <c r="F34" s="308"/>
      <c r="G34" s="309"/>
      <c r="H34" s="310"/>
      <c r="I34" s="302"/>
      <c r="J34" s="311"/>
      <c r="K34" s="302"/>
      <c r="M34" s="303" t="s">
        <v>809</v>
      </c>
      <c r="O34" s="292"/>
    </row>
    <row r="35" spans="1:80" x14ac:dyDescent="0.2">
      <c r="A35" s="301"/>
      <c r="B35" s="304"/>
      <c r="C35" s="305" t="s">
        <v>810</v>
      </c>
      <c r="D35" s="306"/>
      <c r="E35" s="307">
        <v>1.8922000000000001</v>
      </c>
      <c r="F35" s="308"/>
      <c r="G35" s="309"/>
      <c r="H35" s="310"/>
      <c r="I35" s="302"/>
      <c r="J35" s="311"/>
      <c r="K35" s="302"/>
      <c r="M35" s="303" t="s">
        <v>810</v>
      </c>
      <c r="O35" s="292"/>
    </row>
    <row r="36" spans="1:80" x14ac:dyDescent="0.2">
      <c r="A36" s="301"/>
      <c r="B36" s="304"/>
      <c r="C36" s="305" t="s">
        <v>811</v>
      </c>
      <c r="D36" s="306"/>
      <c r="E36" s="307">
        <v>0.98460000000000003</v>
      </c>
      <c r="F36" s="308"/>
      <c r="G36" s="309"/>
      <c r="H36" s="310"/>
      <c r="I36" s="302"/>
      <c r="J36" s="311"/>
      <c r="K36" s="302"/>
      <c r="M36" s="303" t="s">
        <v>811</v>
      </c>
      <c r="O36" s="292"/>
    </row>
    <row r="37" spans="1:80" x14ac:dyDescent="0.2">
      <c r="A37" s="312"/>
      <c r="B37" s="313" t="s">
        <v>101</v>
      </c>
      <c r="C37" s="314" t="s">
        <v>113</v>
      </c>
      <c r="D37" s="315"/>
      <c r="E37" s="316"/>
      <c r="F37" s="317"/>
      <c r="G37" s="318">
        <f>SUM(G26:G36)</f>
        <v>0</v>
      </c>
      <c r="H37" s="319"/>
      <c r="I37" s="320">
        <f>SUM(I26:I36)</f>
        <v>0.2350719</v>
      </c>
      <c r="J37" s="319"/>
      <c r="K37" s="320">
        <f>SUM(K26:K36)</f>
        <v>0</v>
      </c>
      <c r="O37" s="292">
        <v>4</v>
      </c>
      <c r="BA37" s="321">
        <f>SUM(BA26:BA36)</f>
        <v>0</v>
      </c>
      <c r="BB37" s="321">
        <f>SUM(BB26:BB36)</f>
        <v>0</v>
      </c>
      <c r="BC37" s="321">
        <f>SUM(BC26:BC36)</f>
        <v>0</v>
      </c>
      <c r="BD37" s="321">
        <f>SUM(BD26:BD36)</f>
        <v>0</v>
      </c>
      <c r="BE37" s="321">
        <f>SUM(BE26:BE36)</f>
        <v>0</v>
      </c>
    </row>
    <row r="38" spans="1:80" x14ac:dyDescent="0.2">
      <c r="A38" s="282" t="s">
        <v>97</v>
      </c>
      <c r="B38" s="283" t="s">
        <v>148</v>
      </c>
      <c r="C38" s="284" t="s">
        <v>149</v>
      </c>
      <c r="D38" s="285"/>
      <c r="E38" s="286"/>
      <c r="F38" s="286"/>
      <c r="G38" s="287"/>
      <c r="H38" s="288"/>
      <c r="I38" s="289"/>
      <c r="J38" s="290"/>
      <c r="K38" s="291"/>
      <c r="O38" s="292">
        <v>1</v>
      </c>
    </row>
    <row r="39" spans="1:80" x14ac:dyDescent="0.2">
      <c r="A39" s="293">
        <v>6</v>
      </c>
      <c r="B39" s="294" t="s">
        <v>151</v>
      </c>
      <c r="C39" s="295" t="s">
        <v>152</v>
      </c>
      <c r="D39" s="296" t="s">
        <v>116</v>
      </c>
      <c r="E39" s="297">
        <v>70.521600000000007</v>
      </c>
      <c r="F39" s="297">
        <v>0</v>
      </c>
      <c r="G39" s="298">
        <f>E39*F39</f>
        <v>0</v>
      </c>
      <c r="H39" s="299">
        <v>6.7000000000000002E-3</v>
      </c>
      <c r="I39" s="300">
        <f>E39*H39</f>
        <v>0.47249472000000003</v>
      </c>
      <c r="J39" s="299">
        <v>0</v>
      </c>
      <c r="K39" s="300">
        <f>E39*J39</f>
        <v>0</v>
      </c>
      <c r="O39" s="292">
        <v>2</v>
      </c>
      <c r="AA39" s="261">
        <v>1</v>
      </c>
      <c r="AB39" s="261">
        <v>1</v>
      </c>
      <c r="AC39" s="261">
        <v>1</v>
      </c>
      <c r="AZ39" s="261">
        <v>1</v>
      </c>
      <c r="BA39" s="261">
        <f>IF(AZ39=1,G39,0)</f>
        <v>0</v>
      </c>
      <c r="BB39" s="261">
        <f>IF(AZ39=2,G39,0)</f>
        <v>0</v>
      </c>
      <c r="BC39" s="261">
        <f>IF(AZ39=3,G39,0)</f>
        <v>0</v>
      </c>
      <c r="BD39" s="261">
        <f>IF(AZ39=4,G39,0)</f>
        <v>0</v>
      </c>
      <c r="BE39" s="261">
        <f>IF(AZ39=5,G39,0)</f>
        <v>0</v>
      </c>
      <c r="CA39" s="292">
        <v>1</v>
      </c>
      <c r="CB39" s="292">
        <v>1</v>
      </c>
    </row>
    <row r="40" spans="1:80" x14ac:dyDescent="0.2">
      <c r="A40" s="301"/>
      <c r="B40" s="304"/>
      <c r="C40" s="305" t="s">
        <v>153</v>
      </c>
      <c r="D40" s="306"/>
      <c r="E40" s="307">
        <v>70.521600000000007</v>
      </c>
      <c r="F40" s="308"/>
      <c r="G40" s="309"/>
      <c r="H40" s="310"/>
      <c r="I40" s="302"/>
      <c r="J40" s="311"/>
      <c r="K40" s="302"/>
      <c r="M40" s="303" t="s">
        <v>153</v>
      </c>
      <c r="O40" s="292"/>
    </row>
    <row r="41" spans="1:80" x14ac:dyDescent="0.2">
      <c r="A41" s="293">
        <v>7</v>
      </c>
      <c r="B41" s="294" t="s">
        <v>157</v>
      </c>
      <c r="C41" s="295" t="s">
        <v>158</v>
      </c>
      <c r="D41" s="296" t="s">
        <v>116</v>
      </c>
      <c r="E41" s="297">
        <v>70.521600000000007</v>
      </c>
      <c r="F41" s="297">
        <v>0</v>
      </c>
      <c r="G41" s="298">
        <f>E41*F41</f>
        <v>0</v>
      </c>
      <c r="H41" s="299">
        <v>2.8000000000000001E-2</v>
      </c>
      <c r="I41" s="300">
        <f>E41*H41</f>
        <v>1.9746048000000003</v>
      </c>
      <c r="J41" s="299">
        <v>0</v>
      </c>
      <c r="K41" s="300">
        <f>E41*J41</f>
        <v>0</v>
      </c>
      <c r="O41" s="292">
        <v>2</v>
      </c>
      <c r="AA41" s="261">
        <v>1</v>
      </c>
      <c r="AB41" s="261">
        <v>1</v>
      </c>
      <c r="AC41" s="261">
        <v>1</v>
      </c>
      <c r="AZ41" s="261">
        <v>1</v>
      </c>
      <c r="BA41" s="261">
        <f>IF(AZ41=1,G41,0)</f>
        <v>0</v>
      </c>
      <c r="BB41" s="261">
        <f>IF(AZ41=2,G41,0)</f>
        <v>0</v>
      </c>
      <c r="BC41" s="261">
        <f>IF(AZ41=3,G41,0)</f>
        <v>0</v>
      </c>
      <c r="BD41" s="261">
        <f>IF(AZ41=4,G41,0)</f>
        <v>0</v>
      </c>
      <c r="BE41" s="261">
        <f>IF(AZ41=5,G41,0)</f>
        <v>0</v>
      </c>
      <c r="CA41" s="292">
        <v>1</v>
      </c>
      <c r="CB41" s="292">
        <v>1</v>
      </c>
    </row>
    <row r="42" spans="1:80" x14ac:dyDescent="0.2">
      <c r="A42" s="301"/>
      <c r="B42" s="304"/>
      <c r="C42" s="305" t="s">
        <v>153</v>
      </c>
      <c r="D42" s="306"/>
      <c r="E42" s="307">
        <v>70.521600000000007</v>
      </c>
      <c r="F42" s="308"/>
      <c r="G42" s="309"/>
      <c r="H42" s="310"/>
      <c r="I42" s="302"/>
      <c r="J42" s="311"/>
      <c r="K42" s="302"/>
      <c r="M42" s="303" t="s">
        <v>153</v>
      </c>
      <c r="O42" s="292"/>
    </row>
    <row r="43" spans="1:80" x14ac:dyDescent="0.2">
      <c r="A43" s="312"/>
      <c r="B43" s="313" t="s">
        <v>101</v>
      </c>
      <c r="C43" s="314" t="s">
        <v>150</v>
      </c>
      <c r="D43" s="315"/>
      <c r="E43" s="316"/>
      <c r="F43" s="317"/>
      <c r="G43" s="318">
        <f>SUM(G38:G42)</f>
        <v>0</v>
      </c>
      <c r="H43" s="319"/>
      <c r="I43" s="320">
        <f>SUM(I38:I42)</f>
        <v>2.4470995200000001</v>
      </c>
      <c r="J43" s="319"/>
      <c r="K43" s="320">
        <f>SUM(K38:K42)</f>
        <v>0</v>
      </c>
      <c r="O43" s="292">
        <v>4</v>
      </c>
      <c r="BA43" s="321">
        <f>SUM(BA38:BA42)</f>
        <v>0</v>
      </c>
      <c r="BB43" s="321">
        <f>SUM(BB38:BB42)</f>
        <v>0</v>
      </c>
      <c r="BC43" s="321">
        <f>SUM(BC38:BC42)</f>
        <v>0</v>
      </c>
      <c r="BD43" s="321">
        <f>SUM(BD38:BD42)</f>
        <v>0</v>
      </c>
      <c r="BE43" s="321">
        <f>SUM(BE38:BE42)</f>
        <v>0</v>
      </c>
    </row>
    <row r="44" spans="1:80" x14ac:dyDescent="0.2">
      <c r="A44" s="282" t="s">
        <v>97</v>
      </c>
      <c r="B44" s="283" t="s">
        <v>159</v>
      </c>
      <c r="C44" s="284" t="s">
        <v>160</v>
      </c>
      <c r="D44" s="285"/>
      <c r="E44" s="286"/>
      <c r="F44" s="286"/>
      <c r="G44" s="287"/>
      <c r="H44" s="288"/>
      <c r="I44" s="289"/>
      <c r="J44" s="290"/>
      <c r="K44" s="291"/>
      <c r="O44" s="292">
        <v>1</v>
      </c>
    </row>
    <row r="45" spans="1:80" x14ac:dyDescent="0.2">
      <c r="A45" s="293">
        <v>8</v>
      </c>
      <c r="B45" s="294" t="s">
        <v>162</v>
      </c>
      <c r="C45" s="295" t="s">
        <v>163</v>
      </c>
      <c r="D45" s="296" t="s">
        <v>116</v>
      </c>
      <c r="E45" s="297">
        <v>235.0719</v>
      </c>
      <c r="F45" s="297">
        <v>0</v>
      </c>
      <c r="G45" s="298">
        <f>E45*F45</f>
        <v>0</v>
      </c>
      <c r="H45" s="299">
        <v>2.0000000000000002E-5</v>
      </c>
      <c r="I45" s="300">
        <f>E45*H45</f>
        <v>4.7014380000000005E-3</v>
      </c>
      <c r="J45" s="299">
        <v>0</v>
      </c>
      <c r="K45" s="300">
        <f>E45*J45</f>
        <v>0</v>
      </c>
      <c r="O45" s="292">
        <v>2</v>
      </c>
      <c r="AA45" s="261">
        <v>1</v>
      </c>
      <c r="AB45" s="261">
        <v>1</v>
      </c>
      <c r="AC45" s="261">
        <v>1</v>
      </c>
      <c r="AZ45" s="261">
        <v>1</v>
      </c>
      <c r="BA45" s="261">
        <f>IF(AZ45=1,G45,0)</f>
        <v>0</v>
      </c>
      <c r="BB45" s="261">
        <f>IF(AZ45=2,G45,0)</f>
        <v>0</v>
      </c>
      <c r="BC45" s="261">
        <f>IF(AZ45=3,G45,0)</f>
        <v>0</v>
      </c>
      <c r="BD45" s="261">
        <f>IF(AZ45=4,G45,0)</f>
        <v>0</v>
      </c>
      <c r="BE45" s="261">
        <f>IF(AZ45=5,G45,0)</f>
        <v>0</v>
      </c>
      <c r="CA45" s="292">
        <v>1</v>
      </c>
      <c r="CB45" s="292">
        <v>1</v>
      </c>
    </row>
    <row r="46" spans="1:80" x14ac:dyDescent="0.2">
      <c r="A46" s="301"/>
      <c r="B46" s="304"/>
      <c r="C46" s="305" t="s">
        <v>164</v>
      </c>
      <c r="D46" s="306"/>
      <c r="E46" s="307">
        <v>235.0719</v>
      </c>
      <c r="F46" s="308"/>
      <c r="G46" s="309"/>
      <c r="H46" s="310"/>
      <c r="I46" s="302"/>
      <c r="J46" s="311"/>
      <c r="K46" s="302"/>
      <c r="M46" s="303" t="s">
        <v>164</v>
      </c>
      <c r="O46" s="292"/>
    </row>
    <row r="47" spans="1:80" x14ac:dyDescent="0.2">
      <c r="A47" s="312"/>
      <c r="B47" s="313" t="s">
        <v>101</v>
      </c>
      <c r="C47" s="314" t="s">
        <v>161</v>
      </c>
      <c r="D47" s="315"/>
      <c r="E47" s="316"/>
      <c r="F47" s="317"/>
      <c r="G47" s="318">
        <f>SUM(G44:G46)</f>
        <v>0</v>
      </c>
      <c r="H47" s="319"/>
      <c r="I47" s="320">
        <f>SUM(I44:I46)</f>
        <v>4.7014380000000005E-3</v>
      </c>
      <c r="J47" s="319"/>
      <c r="K47" s="320">
        <f>SUM(K44:K46)</f>
        <v>0</v>
      </c>
      <c r="O47" s="292">
        <v>4</v>
      </c>
      <c r="BA47" s="321">
        <f>SUM(BA44:BA46)</f>
        <v>0</v>
      </c>
      <c r="BB47" s="321">
        <f>SUM(BB44:BB46)</f>
        <v>0</v>
      </c>
      <c r="BC47" s="321">
        <f>SUM(BC44:BC46)</f>
        <v>0</v>
      </c>
      <c r="BD47" s="321">
        <f>SUM(BD44:BD46)</f>
        <v>0</v>
      </c>
      <c r="BE47" s="321">
        <f>SUM(BE44:BE46)</f>
        <v>0</v>
      </c>
    </row>
    <row r="48" spans="1:80" x14ac:dyDescent="0.2">
      <c r="A48" s="282" t="s">
        <v>97</v>
      </c>
      <c r="B48" s="283" t="s">
        <v>165</v>
      </c>
      <c r="C48" s="284" t="s">
        <v>166</v>
      </c>
      <c r="D48" s="285"/>
      <c r="E48" s="286"/>
      <c r="F48" s="286"/>
      <c r="G48" s="287"/>
      <c r="H48" s="288"/>
      <c r="I48" s="289"/>
      <c r="J48" s="290"/>
      <c r="K48" s="291"/>
      <c r="O48" s="292">
        <v>1</v>
      </c>
    </row>
    <row r="49" spans="1:80" x14ac:dyDescent="0.2">
      <c r="A49" s="293">
        <v>9</v>
      </c>
      <c r="B49" s="294" t="s">
        <v>168</v>
      </c>
      <c r="C49" s="295" t="s">
        <v>169</v>
      </c>
      <c r="D49" s="296" t="s">
        <v>170</v>
      </c>
      <c r="E49" s="297">
        <v>145.03</v>
      </c>
      <c r="F49" s="297">
        <v>0</v>
      </c>
      <c r="G49" s="298">
        <f>E49*F49</f>
        <v>0</v>
      </c>
      <c r="H49" s="299">
        <v>2.9999999999999997E-4</v>
      </c>
      <c r="I49" s="300">
        <f>E49*H49</f>
        <v>4.3508999999999999E-2</v>
      </c>
      <c r="J49" s="299">
        <v>0</v>
      </c>
      <c r="K49" s="300">
        <f>E49*J49</f>
        <v>0</v>
      </c>
      <c r="O49" s="292">
        <v>2</v>
      </c>
      <c r="AA49" s="261">
        <v>1</v>
      </c>
      <c r="AB49" s="261">
        <v>0</v>
      </c>
      <c r="AC49" s="261">
        <v>0</v>
      </c>
      <c r="AZ49" s="261">
        <v>1</v>
      </c>
      <c r="BA49" s="261">
        <f>IF(AZ49=1,G49,0)</f>
        <v>0</v>
      </c>
      <c r="BB49" s="261">
        <f>IF(AZ49=2,G49,0)</f>
        <v>0</v>
      </c>
      <c r="BC49" s="261">
        <f>IF(AZ49=3,G49,0)</f>
        <v>0</v>
      </c>
      <c r="BD49" s="261">
        <f>IF(AZ49=4,G49,0)</f>
        <v>0</v>
      </c>
      <c r="BE49" s="261">
        <f>IF(AZ49=5,G49,0)</f>
        <v>0</v>
      </c>
      <c r="CA49" s="292">
        <v>1</v>
      </c>
      <c r="CB49" s="292">
        <v>0</v>
      </c>
    </row>
    <row r="50" spans="1:80" x14ac:dyDescent="0.2">
      <c r="A50" s="301"/>
      <c r="B50" s="304"/>
      <c r="C50" s="305" t="s">
        <v>812</v>
      </c>
      <c r="D50" s="306"/>
      <c r="E50" s="307">
        <v>0</v>
      </c>
      <c r="F50" s="308"/>
      <c r="G50" s="309"/>
      <c r="H50" s="310"/>
      <c r="I50" s="302"/>
      <c r="J50" s="311"/>
      <c r="K50" s="302"/>
      <c r="M50" s="303" t="s">
        <v>812</v>
      </c>
      <c r="O50" s="292"/>
    </row>
    <row r="51" spans="1:80" x14ac:dyDescent="0.2">
      <c r="A51" s="301"/>
      <c r="B51" s="304"/>
      <c r="C51" s="305" t="s">
        <v>813</v>
      </c>
      <c r="D51" s="306"/>
      <c r="E51" s="307">
        <v>36.4</v>
      </c>
      <c r="F51" s="308"/>
      <c r="G51" s="309"/>
      <c r="H51" s="310"/>
      <c r="I51" s="302"/>
      <c r="J51" s="311"/>
      <c r="K51" s="302"/>
      <c r="M51" s="303" t="s">
        <v>813</v>
      </c>
      <c r="O51" s="292"/>
    </row>
    <row r="52" spans="1:80" x14ac:dyDescent="0.2">
      <c r="A52" s="301"/>
      <c r="B52" s="304"/>
      <c r="C52" s="305" t="s">
        <v>814</v>
      </c>
      <c r="D52" s="306"/>
      <c r="E52" s="307">
        <v>41.2</v>
      </c>
      <c r="F52" s="308"/>
      <c r="G52" s="309"/>
      <c r="H52" s="310"/>
      <c r="I52" s="302"/>
      <c r="J52" s="311"/>
      <c r="K52" s="302"/>
      <c r="M52" s="303" t="s">
        <v>814</v>
      </c>
      <c r="O52" s="292"/>
    </row>
    <row r="53" spans="1:80" x14ac:dyDescent="0.2">
      <c r="A53" s="301"/>
      <c r="B53" s="304"/>
      <c r="C53" s="333" t="s">
        <v>174</v>
      </c>
      <c r="D53" s="306"/>
      <c r="E53" s="332">
        <v>77.599999999999994</v>
      </c>
      <c r="F53" s="308"/>
      <c r="G53" s="309"/>
      <c r="H53" s="310"/>
      <c r="I53" s="302"/>
      <c r="J53" s="311"/>
      <c r="K53" s="302"/>
      <c r="M53" s="303" t="s">
        <v>174</v>
      </c>
      <c r="O53" s="292"/>
    </row>
    <row r="54" spans="1:80" x14ac:dyDescent="0.2">
      <c r="A54" s="301"/>
      <c r="B54" s="304"/>
      <c r="C54" s="305" t="s">
        <v>815</v>
      </c>
      <c r="D54" s="306"/>
      <c r="E54" s="307">
        <v>29.1</v>
      </c>
      <c r="F54" s="308"/>
      <c r="G54" s="309"/>
      <c r="H54" s="310"/>
      <c r="I54" s="302"/>
      <c r="J54" s="311"/>
      <c r="K54" s="302"/>
      <c r="M54" s="303" t="s">
        <v>815</v>
      </c>
      <c r="O54" s="292"/>
    </row>
    <row r="55" spans="1:80" ht="22.5" x14ac:dyDescent="0.2">
      <c r="A55" s="301"/>
      <c r="B55" s="304"/>
      <c r="C55" s="305" t="s">
        <v>816</v>
      </c>
      <c r="D55" s="306"/>
      <c r="E55" s="307">
        <v>38.33</v>
      </c>
      <c r="F55" s="308"/>
      <c r="G55" s="309"/>
      <c r="H55" s="310"/>
      <c r="I55" s="302"/>
      <c r="J55" s="311"/>
      <c r="K55" s="302"/>
      <c r="M55" s="303" t="s">
        <v>816</v>
      </c>
      <c r="O55" s="292"/>
    </row>
    <row r="56" spans="1:80" x14ac:dyDescent="0.2">
      <c r="A56" s="301"/>
      <c r="B56" s="304"/>
      <c r="C56" s="333" t="s">
        <v>174</v>
      </c>
      <c r="D56" s="306"/>
      <c r="E56" s="332">
        <v>67.430000000000007</v>
      </c>
      <c r="F56" s="308"/>
      <c r="G56" s="309"/>
      <c r="H56" s="310"/>
      <c r="I56" s="302"/>
      <c r="J56" s="311"/>
      <c r="K56" s="302"/>
      <c r="M56" s="303" t="s">
        <v>174</v>
      </c>
      <c r="O56" s="292"/>
    </row>
    <row r="57" spans="1:80" x14ac:dyDescent="0.2">
      <c r="A57" s="293">
        <v>10</v>
      </c>
      <c r="B57" s="294" t="s">
        <v>178</v>
      </c>
      <c r="C57" s="295" t="s">
        <v>179</v>
      </c>
      <c r="D57" s="296" t="s">
        <v>170</v>
      </c>
      <c r="E57" s="297">
        <v>79.63</v>
      </c>
      <c r="F57" s="297">
        <v>0</v>
      </c>
      <c r="G57" s="298">
        <f>E57*F57</f>
        <v>0</v>
      </c>
      <c r="H57" s="299">
        <v>0</v>
      </c>
      <c r="I57" s="300">
        <f>E57*H57</f>
        <v>0</v>
      </c>
      <c r="J57" s="299"/>
      <c r="K57" s="300">
        <f>E57*J57</f>
        <v>0</v>
      </c>
      <c r="O57" s="292">
        <v>2</v>
      </c>
      <c r="AA57" s="261">
        <v>12</v>
      </c>
      <c r="AB57" s="261">
        <v>0</v>
      </c>
      <c r="AC57" s="261">
        <v>2</v>
      </c>
      <c r="AZ57" s="261">
        <v>1</v>
      </c>
      <c r="BA57" s="261">
        <f>IF(AZ57=1,G57,0)</f>
        <v>0</v>
      </c>
      <c r="BB57" s="261">
        <f>IF(AZ57=2,G57,0)</f>
        <v>0</v>
      </c>
      <c r="BC57" s="261">
        <f>IF(AZ57=3,G57,0)</f>
        <v>0</v>
      </c>
      <c r="BD57" s="261">
        <f>IF(AZ57=4,G57,0)</f>
        <v>0</v>
      </c>
      <c r="BE57" s="261">
        <f>IF(AZ57=5,G57,0)</f>
        <v>0</v>
      </c>
      <c r="CA57" s="292">
        <v>12</v>
      </c>
      <c r="CB57" s="292">
        <v>0</v>
      </c>
    </row>
    <row r="58" spans="1:80" x14ac:dyDescent="0.2">
      <c r="A58" s="301"/>
      <c r="B58" s="304"/>
      <c r="C58" s="305" t="s">
        <v>180</v>
      </c>
      <c r="D58" s="306"/>
      <c r="E58" s="307">
        <v>0</v>
      </c>
      <c r="F58" s="308"/>
      <c r="G58" s="309"/>
      <c r="H58" s="310"/>
      <c r="I58" s="302"/>
      <c r="J58" s="311"/>
      <c r="K58" s="302"/>
      <c r="M58" s="303" t="s">
        <v>180</v>
      </c>
      <c r="O58" s="292"/>
    </row>
    <row r="59" spans="1:80" x14ac:dyDescent="0.2">
      <c r="A59" s="301"/>
      <c r="B59" s="304"/>
      <c r="C59" s="305" t="s">
        <v>817</v>
      </c>
      <c r="D59" s="306"/>
      <c r="E59" s="307">
        <v>79.63</v>
      </c>
      <c r="F59" s="308"/>
      <c r="G59" s="309"/>
      <c r="H59" s="310"/>
      <c r="I59" s="302"/>
      <c r="J59" s="311"/>
      <c r="K59" s="302"/>
      <c r="M59" s="303" t="s">
        <v>817</v>
      </c>
      <c r="O59" s="292"/>
    </row>
    <row r="60" spans="1:80" x14ac:dyDescent="0.2">
      <c r="A60" s="293">
        <v>11</v>
      </c>
      <c r="B60" s="294" t="s">
        <v>183</v>
      </c>
      <c r="C60" s="295" t="s">
        <v>184</v>
      </c>
      <c r="D60" s="296" t="s">
        <v>170</v>
      </c>
      <c r="E60" s="297">
        <v>108.52</v>
      </c>
      <c r="F60" s="297">
        <v>0</v>
      </c>
      <c r="G60" s="298">
        <f>E60*F60</f>
        <v>0</v>
      </c>
      <c r="H60" s="299">
        <v>0</v>
      </c>
      <c r="I60" s="300">
        <f>E60*H60</f>
        <v>0</v>
      </c>
      <c r="J60" s="299"/>
      <c r="K60" s="300">
        <f>E60*J60</f>
        <v>0</v>
      </c>
      <c r="O60" s="292">
        <v>2</v>
      </c>
      <c r="AA60" s="261">
        <v>12</v>
      </c>
      <c r="AB60" s="261">
        <v>0</v>
      </c>
      <c r="AC60" s="261">
        <v>63</v>
      </c>
      <c r="AZ60" s="261">
        <v>1</v>
      </c>
      <c r="BA60" s="261">
        <f>IF(AZ60=1,G60,0)</f>
        <v>0</v>
      </c>
      <c r="BB60" s="261">
        <f>IF(AZ60=2,G60,0)</f>
        <v>0</v>
      </c>
      <c r="BC60" s="261">
        <f>IF(AZ60=3,G60,0)</f>
        <v>0</v>
      </c>
      <c r="BD60" s="261">
        <f>IF(AZ60=4,G60,0)</f>
        <v>0</v>
      </c>
      <c r="BE60" s="261">
        <f>IF(AZ60=5,G60,0)</f>
        <v>0</v>
      </c>
      <c r="CA60" s="292">
        <v>12</v>
      </c>
      <c r="CB60" s="292">
        <v>0</v>
      </c>
    </row>
    <row r="61" spans="1:80" x14ac:dyDescent="0.2">
      <c r="A61" s="301"/>
      <c r="B61" s="304"/>
      <c r="C61" s="305" t="s">
        <v>818</v>
      </c>
      <c r="D61" s="306"/>
      <c r="E61" s="307">
        <v>0</v>
      </c>
      <c r="F61" s="308"/>
      <c r="G61" s="309"/>
      <c r="H61" s="310"/>
      <c r="I61" s="302"/>
      <c r="J61" s="311"/>
      <c r="K61" s="302"/>
      <c r="M61" s="303" t="s">
        <v>818</v>
      </c>
      <c r="O61" s="292"/>
    </row>
    <row r="62" spans="1:80" x14ac:dyDescent="0.2">
      <c r="A62" s="293">
        <v>12</v>
      </c>
      <c r="B62" s="294" t="s">
        <v>186</v>
      </c>
      <c r="C62" s="295" t="s">
        <v>819</v>
      </c>
      <c r="D62" s="296" t="s">
        <v>116</v>
      </c>
      <c r="E62" s="297">
        <v>265.45100000000002</v>
      </c>
      <c r="F62" s="297">
        <v>0</v>
      </c>
      <c r="G62" s="298">
        <f>E62*F62</f>
        <v>0</v>
      </c>
      <c r="H62" s="299">
        <v>0</v>
      </c>
      <c r="I62" s="300">
        <f>E62*H62</f>
        <v>0</v>
      </c>
      <c r="J62" s="299"/>
      <c r="K62" s="300">
        <f>E62*J62</f>
        <v>0</v>
      </c>
      <c r="O62" s="292">
        <v>2</v>
      </c>
      <c r="AA62" s="261">
        <v>12</v>
      </c>
      <c r="AB62" s="261">
        <v>0</v>
      </c>
      <c r="AC62" s="261">
        <v>4</v>
      </c>
      <c r="AZ62" s="261">
        <v>1</v>
      </c>
      <c r="BA62" s="261">
        <f>IF(AZ62=1,G62,0)</f>
        <v>0</v>
      </c>
      <c r="BB62" s="261">
        <f>IF(AZ62=2,G62,0)</f>
        <v>0</v>
      </c>
      <c r="BC62" s="261">
        <f>IF(AZ62=3,G62,0)</f>
        <v>0</v>
      </c>
      <c r="BD62" s="261">
        <f>IF(AZ62=4,G62,0)</f>
        <v>0</v>
      </c>
      <c r="BE62" s="261">
        <f>IF(AZ62=5,G62,0)</f>
        <v>0</v>
      </c>
      <c r="CA62" s="292">
        <v>12</v>
      </c>
      <c r="CB62" s="292">
        <v>0</v>
      </c>
    </row>
    <row r="63" spans="1:80" x14ac:dyDescent="0.2">
      <c r="A63" s="301"/>
      <c r="B63" s="304"/>
      <c r="C63" s="305" t="s">
        <v>812</v>
      </c>
      <c r="D63" s="306"/>
      <c r="E63" s="307">
        <v>0</v>
      </c>
      <c r="F63" s="308"/>
      <c r="G63" s="309"/>
      <c r="H63" s="310"/>
      <c r="I63" s="302"/>
      <c r="J63" s="311"/>
      <c r="K63" s="302"/>
      <c r="M63" s="303" t="s">
        <v>812</v>
      </c>
      <c r="O63" s="292"/>
    </row>
    <row r="64" spans="1:80" x14ac:dyDescent="0.2">
      <c r="A64" s="301"/>
      <c r="B64" s="304"/>
      <c r="C64" s="305" t="s">
        <v>188</v>
      </c>
      <c r="D64" s="306"/>
      <c r="E64" s="307">
        <v>205.69890000000001</v>
      </c>
      <c r="F64" s="308"/>
      <c r="G64" s="309"/>
      <c r="H64" s="310"/>
      <c r="I64" s="302"/>
      <c r="J64" s="311"/>
      <c r="K64" s="302"/>
      <c r="M64" s="303" t="s">
        <v>188</v>
      </c>
      <c r="O64" s="292"/>
    </row>
    <row r="65" spans="1:80" x14ac:dyDescent="0.2">
      <c r="A65" s="301"/>
      <c r="B65" s="304"/>
      <c r="C65" s="305" t="s">
        <v>207</v>
      </c>
      <c r="D65" s="306"/>
      <c r="E65" s="307">
        <v>30.379100000000001</v>
      </c>
      <c r="F65" s="308"/>
      <c r="G65" s="309"/>
      <c r="H65" s="310"/>
      <c r="I65" s="302"/>
      <c r="J65" s="311"/>
      <c r="K65" s="302"/>
      <c r="M65" s="303" t="s">
        <v>207</v>
      </c>
      <c r="O65" s="292"/>
    </row>
    <row r="66" spans="1:80" x14ac:dyDescent="0.2">
      <c r="A66" s="301"/>
      <c r="B66" s="304"/>
      <c r="C66" s="305" t="s">
        <v>820</v>
      </c>
      <c r="D66" s="306"/>
      <c r="E66" s="307">
        <v>19.7835</v>
      </c>
      <c r="F66" s="308"/>
      <c r="G66" s="309"/>
      <c r="H66" s="310"/>
      <c r="I66" s="302"/>
      <c r="J66" s="311"/>
      <c r="K66" s="302"/>
      <c r="M66" s="303" t="s">
        <v>820</v>
      </c>
      <c r="O66" s="292"/>
    </row>
    <row r="67" spans="1:80" ht="22.5" x14ac:dyDescent="0.2">
      <c r="A67" s="301"/>
      <c r="B67" s="304"/>
      <c r="C67" s="305" t="s">
        <v>821</v>
      </c>
      <c r="D67" s="306"/>
      <c r="E67" s="307">
        <v>9.5894999999999992</v>
      </c>
      <c r="F67" s="308"/>
      <c r="G67" s="309"/>
      <c r="H67" s="310"/>
      <c r="I67" s="302"/>
      <c r="J67" s="311"/>
      <c r="K67" s="302"/>
      <c r="M67" s="303" t="s">
        <v>821</v>
      </c>
      <c r="O67" s="292"/>
    </row>
    <row r="68" spans="1:80" x14ac:dyDescent="0.2">
      <c r="A68" s="293">
        <v>13</v>
      </c>
      <c r="B68" s="294" t="s">
        <v>198</v>
      </c>
      <c r="C68" s="295" t="s">
        <v>199</v>
      </c>
      <c r="D68" s="296" t="s">
        <v>116</v>
      </c>
      <c r="E68" s="297">
        <v>215.2884</v>
      </c>
      <c r="F68" s="297">
        <v>0</v>
      </c>
      <c r="G68" s="298">
        <f>E68*F68</f>
        <v>0</v>
      </c>
      <c r="H68" s="299">
        <v>0</v>
      </c>
      <c r="I68" s="300">
        <f>E68*H68</f>
        <v>0</v>
      </c>
      <c r="J68" s="299"/>
      <c r="K68" s="300">
        <f>E68*J68</f>
        <v>0</v>
      </c>
      <c r="O68" s="292">
        <v>2</v>
      </c>
      <c r="AA68" s="261">
        <v>12</v>
      </c>
      <c r="AB68" s="261">
        <v>0</v>
      </c>
      <c r="AC68" s="261">
        <v>6</v>
      </c>
      <c r="AZ68" s="261">
        <v>1</v>
      </c>
      <c r="BA68" s="261">
        <f>IF(AZ68=1,G68,0)</f>
        <v>0</v>
      </c>
      <c r="BB68" s="261">
        <f>IF(AZ68=2,G68,0)</f>
        <v>0</v>
      </c>
      <c r="BC68" s="261">
        <f>IF(AZ68=3,G68,0)</f>
        <v>0</v>
      </c>
      <c r="BD68" s="261">
        <f>IF(AZ68=4,G68,0)</f>
        <v>0</v>
      </c>
      <c r="BE68" s="261">
        <f>IF(AZ68=5,G68,0)</f>
        <v>0</v>
      </c>
      <c r="CA68" s="292">
        <v>12</v>
      </c>
      <c r="CB68" s="292">
        <v>0</v>
      </c>
    </row>
    <row r="69" spans="1:80" x14ac:dyDescent="0.2">
      <c r="A69" s="301"/>
      <c r="B69" s="304"/>
      <c r="C69" s="305" t="s">
        <v>812</v>
      </c>
      <c r="D69" s="306"/>
      <c r="E69" s="307">
        <v>0</v>
      </c>
      <c r="F69" s="308"/>
      <c r="G69" s="309"/>
      <c r="H69" s="310"/>
      <c r="I69" s="302"/>
      <c r="J69" s="311"/>
      <c r="K69" s="302"/>
      <c r="M69" s="303" t="s">
        <v>812</v>
      </c>
      <c r="O69" s="292"/>
    </row>
    <row r="70" spans="1:80" x14ac:dyDescent="0.2">
      <c r="A70" s="301"/>
      <c r="B70" s="304"/>
      <c r="C70" s="305" t="s">
        <v>188</v>
      </c>
      <c r="D70" s="306"/>
      <c r="E70" s="307">
        <v>205.69890000000001</v>
      </c>
      <c r="F70" s="308"/>
      <c r="G70" s="309"/>
      <c r="H70" s="310"/>
      <c r="I70" s="302"/>
      <c r="J70" s="311"/>
      <c r="K70" s="302"/>
      <c r="M70" s="303" t="s">
        <v>188</v>
      </c>
      <c r="O70" s="292"/>
    </row>
    <row r="71" spans="1:80" ht="22.5" x14ac:dyDescent="0.2">
      <c r="A71" s="301"/>
      <c r="B71" s="304"/>
      <c r="C71" s="305" t="s">
        <v>821</v>
      </c>
      <c r="D71" s="306"/>
      <c r="E71" s="307">
        <v>9.5894999999999992</v>
      </c>
      <c r="F71" s="308"/>
      <c r="G71" s="309"/>
      <c r="H71" s="310"/>
      <c r="I71" s="302"/>
      <c r="J71" s="311"/>
      <c r="K71" s="302"/>
      <c r="M71" s="303" t="s">
        <v>821</v>
      </c>
      <c r="O71" s="292"/>
    </row>
    <row r="72" spans="1:80" x14ac:dyDescent="0.2">
      <c r="A72" s="293">
        <v>14</v>
      </c>
      <c r="B72" s="294" t="s">
        <v>200</v>
      </c>
      <c r="C72" s="295" t="s">
        <v>201</v>
      </c>
      <c r="D72" s="296" t="s">
        <v>170</v>
      </c>
      <c r="E72" s="297">
        <v>169.44</v>
      </c>
      <c r="F72" s="297">
        <v>0</v>
      </c>
      <c r="G72" s="298">
        <f>E72*F72</f>
        <v>0</v>
      </c>
      <c r="H72" s="299">
        <v>0</v>
      </c>
      <c r="I72" s="300">
        <f>E72*H72</f>
        <v>0</v>
      </c>
      <c r="J72" s="299"/>
      <c r="K72" s="300">
        <f>E72*J72</f>
        <v>0</v>
      </c>
      <c r="O72" s="292">
        <v>2</v>
      </c>
      <c r="AA72" s="261">
        <v>12</v>
      </c>
      <c r="AB72" s="261">
        <v>0</v>
      </c>
      <c r="AC72" s="261">
        <v>7</v>
      </c>
      <c r="AZ72" s="261">
        <v>1</v>
      </c>
      <c r="BA72" s="261">
        <f>IF(AZ72=1,G72,0)</f>
        <v>0</v>
      </c>
      <c r="BB72" s="261">
        <f>IF(AZ72=2,G72,0)</f>
        <v>0</v>
      </c>
      <c r="BC72" s="261">
        <f>IF(AZ72=3,G72,0)</f>
        <v>0</v>
      </c>
      <c r="BD72" s="261">
        <f>IF(AZ72=4,G72,0)</f>
        <v>0</v>
      </c>
      <c r="BE72" s="261">
        <f>IF(AZ72=5,G72,0)</f>
        <v>0</v>
      </c>
      <c r="CA72" s="292">
        <v>12</v>
      </c>
      <c r="CB72" s="292">
        <v>0</v>
      </c>
    </row>
    <row r="73" spans="1:80" x14ac:dyDescent="0.2">
      <c r="A73" s="301"/>
      <c r="B73" s="304"/>
      <c r="C73" s="305" t="s">
        <v>202</v>
      </c>
      <c r="D73" s="306"/>
      <c r="E73" s="307">
        <v>65.400000000000006</v>
      </c>
      <c r="F73" s="308"/>
      <c r="G73" s="309"/>
      <c r="H73" s="310"/>
      <c r="I73" s="302"/>
      <c r="J73" s="311"/>
      <c r="K73" s="302"/>
      <c r="M73" s="303" t="s">
        <v>202</v>
      </c>
      <c r="O73" s="292"/>
    </row>
    <row r="74" spans="1:80" x14ac:dyDescent="0.2">
      <c r="A74" s="301"/>
      <c r="B74" s="304"/>
      <c r="C74" s="305" t="s">
        <v>203</v>
      </c>
      <c r="D74" s="306"/>
      <c r="E74" s="307">
        <v>88.24</v>
      </c>
      <c r="F74" s="308"/>
      <c r="G74" s="309"/>
      <c r="H74" s="310"/>
      <c r="I74" s="302"/>
      <c r="J74" s="311"/>
      <c r="K74" s="302"/>
      <c r="M74" s="303" t="s">
        <v>203</v>
      </c>
      <c r="O74" s="292"/>
    </row>
    <row r="75" spans="1:80" x14ac:dyDescent="0.2">
      <c r="A75" s="301"/>
      <c r="B75" s="304"/>
      <c r="C75" s="305" t="s">
        <v>204</v>
      </c>
      <c r="D75" s="306"/>
      <c r="E75" s="307">
        <v>15.8</v>
      </c>
      <c r="F75" s="308"/>
      <c r="G75" s="309"/>
      <c r="H75" s="310"/>
      <c r="I75" s="302"/>
      <c r="J75" s="311"/>
      <c r="K75" s="302"/>
      <c r="M75" s="303" t="s">
        <v>204</v>
      </c>
      <c r="O75" s="292"/>
    </row>
    <row r="76" spans="1:80" x14ac:dyDescent="0.2">
      <c r="A76" s="293">
        <v>15</v>
      </c>
      <c r="B76" s="294" t="s">
        <v>205</v>
      </c>
      <c r="C76" s="295" t="s">
        <v>822</v>
      </c>
      <c r="D76" s="296" t="s">
        <v>116</v>
      </c>
      <c r="E76" s="297">
        <v>271.78460000000001</v>
      </c>
      <c r="F76" s="297">
        <v>0</v>
      </c>
      <c r="G76" s="298">
        <f>E76*F76</f>
        <v>0</v>
      </c>
      <c r="H76" s="299">
        <v>0</v>
      </c>
      <c r="I76" s="300">
        <f>E76*H76</f>
        <v>0</v>
      </c>
      <c r="J76" s="299"/>
      <c r="K76" s="300">
        <f>E76*J76</f>
        <v>0</v>
      </c>
      <c r="O76" s="292">
        <v>2</v>
      </c>
      <c r="AA76" s="261">
        <v>12</v>
      </c>
      <c r="AB76" s="261">
        <v>0</v>
      </c>
      <c r="AC76" s="261">
        <v>8</v>
      </c>
      <c r="AZ76" s="261">
        <v>1</v>
      </c>
      <c r="BA76" s="261">
        <f>IF(AZ76=1,G76,0)</f>
        <v>0</v>
      </c>
      <c r="BB76" s="261">
        <f>IF(AZ76=2,G76,0)</f>
        <v>0</v>
      </c>
      <c r="BC76" s="261">
        <f>IF(AZ76=3,G76,0)</f>
        <v>0</v>
      </c>
      <c r="BD76" s="261">
        <f>IF(AZ76=4,G76,0)</f>
        <v>0</v>
      </c>
      <c r="BE76" s="261">
        <f>IF(AZ76=5,G76,0)</f>
        <v>0</v>
      </c>
      <c r="CA76" s="292">
        <v>12</v>
      </c>
      <c r="CB76" s="292">
        <v>0</v>
      </c>
    </row>
    <row r="77" spans="1:80" x14ac:dyDescent="0.2">
      <c r="A77" s="301"/>
      <c r="B77" s="304"/>
      <c r="C77" s="305" t="s">
        <v>812</v>
      </c>
      <c r="D77" s="306"/>
      <c r="E77" s="307">
        <v>0</v>
      </c>
      <c r="F77" s="308"/>
      <c r="G77" s="309"/>
      <c r="H77" s="310"/>
      <c r="I77" s="302"/>
      <c r="J77" s="311"/>
      <c r="K77" s="302"/>
      <c r="M77" s="303" t="s">
        <v>812</v>
      </c>
      <c r="O77" s="292"/>
    </row>
    <row r="78" spans="1:80" x14ac:dyDescent="0.2">
      <c r="A78" s="301"/>
      <c r="B78" s="304"/>
      <c r="C78" s="305" t="s">
        <v>188</v>
      </c>
      <c r="D78" s="306"/>
      <c r="E78" s="307">
        <v>205.69890000000001</v>
      </c>
      <c r="F78" s="308"/>
      <c r="G78" s="309"/>
      <c r="H78" s="310"/>
      <c r="I78" s="302"/>
      <c r="J78" s="311"/>
      <c r="K78" s="302"/>
      <c r="M78" s="303" t="s">
        <v>188</v>
      </c>
      <c r="O78" s="292"/>
    </row>
    <row r="79" spans="1:80" x14ac:dyDescent="0.2">
      <c r="A79" s="301"/>
      <c r="B79" s="304"/>
      <c r="C79" s="305" t="s">
        <v>207</v>
      </c>
      <c r="D79" s="306"/>
      <c r="E79" s="307">
        <v>30.379100000000001</v>
      </c>
      <c r="F79" s="308"/>
      <c r="G79" s="309"/>
      <c r="H79" s="310"/>
      <c r="I79" s="302"/>
      <c r="J79" s="311"/>
      <c r="K79" s="302"/>
      <c r="M79" s="303" t="s">
        <v>207</v>
      </c>
      <c r="O79" s="292"/>
    </row>
    <row r="80" spans="1:80" ht="22.5" x14ac:dyDescent="0.2">
      <c r="A80" s="301"/>
      <c r="B80" s="304"/>
      <c r="C80" s="305" t="s">
        <v>821</v>
      </c>
      <c r="D80" s="306"/>
      <c r="E80" s="307">
        <v>9.5894999999999992</v>
      </c>
      <c r="F80" s="308"/>
      <c r="G80" s="309"/>
      <c r="H80" s="310"/>
      <c r="I80" s="302"/>
      <c r="J80" s="311"/>
      <c r="K80" s="302"/>
      <c r="M80" s="303" t="s">
        <v>821</v>
      </c>
      <c r="O80" s="292"/>
    </row>
    <row r="81" spans="1:80" ht="22.5" x14ac:dyDescent="0.2">
      <c r="A81" s="301"/>
      <c r="B81" s="304"/>
      <c r="C81" s="305" t="s">
        <v>823</v>
      </c>
      <c r="D81" s="306"/>
      <c r="E81" s="307">
        <v>26.117100000000001</v>
      </c>
      <c r="F81" s="308"/>
      <c r="G81" s="309"/>
      <c r="H81" s="310"/>
      <c r="I81" s="302"/>
      <c r="J81" s="311"/>
      <c r="K81" s="302"/>
      <c r="M81" s="303" t="s">
        <v>823</v>
      </c>
      <c r="O81" s="292"/>
    </row>
    <row r="82" spans="1:80" x14ac:dyDescent="0.2">
      <c r="A82" s="293">
        <v>16</v>
      </c>
      <c r="B82" s="294" t="s">
        <v>212</v>
      </c>
      <c r="C82" s="295" t="s">
        <v>213</v>
      </c>
      <c r="D82" s="296" t="s">
        <v>116</v>
      </c>
      <c r="E82" s="297">
        <v>262.19510000000002</v>
      </c>
      <c r="F82" s="297">
        <v>0</v>
      </c>
      <c r="G82" s="298">
        <f>E82*F82</f>
        <v>0</v>
      </c>
      <c r="H82" s="299">
        <v>0</v>
      </c>
      <c r="I82" s="300">
        <f>E82*H82</f>
        <v>0</v>
      </c>
      <c r="J82" s="299"/>
      <c r="K82" s="300">
        <f>E82*J82</f>
        <v>0</v>
      </c>
      <c r="O82" s="292">
        <v>2</v>
      </c>
      <c r="AA82" s="261">
        <v>12</v>
      </c>
      <c r="AB82" s="261">
        <v>0</v>
      </c>
      <c r="AC82" s="261">
        <v>10</v>
      </c>
      <c r="AZ82" s="261">
        <v>1</v>
      </c>
      <c r="BA82" s="261">
        <f>IF(AZ82=1,G82,0)</f>
        <v>0</v>
      </c>
      <c r="BB82" s="261">
        <f>IF(AZ82=2,G82,0)</f>
        <v>0</v>
      </c>
      <c r="BC82" s="261">
        <f>IF(AZ82=3,G82,0)</f>
        <v>0</v>
      </c>
      <c r="BD82" s="261">
        <f>IF(AZ82=4,G82,0)</f>
        <v>0</v>
      </c>
      <c r="BE82" s="261">
        <f>IF(AZ82=5,G82,0)</f>
        <v>0</v>
      </c>
      <c r="CA82" s="292">
        <v>12</v>
      </c>
      <c r="CB82" s="292">
        <v>0</v>
      </c>
    </row>
    <row r="83" spans="1:80" x14ac:dyDescent="0.2">
      <c r="A83" s="301"/>
      <c r="B83" s="304"/>
      <c r="C83" s="305" t="s">
        <v>812</v>
      </c>
      <c r="D83" s="306"/>
      <c r="E83" s="307">
        <v>0</v>
      </c>
      <c r="F83" s="308"/>
      <c r="G83" s="309"/>
      <c r="H83" s="310"/>
      <c r="I83" s="302"/>
      <c r="J83" s="311"/>
      <c r="K83" s="302"/>
      <c r="M83" s="303" t="s">
        <v>812</v>
      </c>
      <c r="O83" s="292"/>
    </row>
    <row r="84" spans="1:80" x14ac:dyDescent="0.2">
      <c r="A84" s="301"/>
      <c r="B84" s="304"/>
      <c r="C84" s="305" t="s">
        <v>188</v>
      </c>
      <c r="D84" s="306"/>
      <c r="E84" s="307">
        <v>205.69890000000001</v>
      </c>
      <c r="F84" s="308"/>
      <c r="G84" s="309"/>
      <c r="H84" s="310"/>
      <c r="I84" s="302"/>
      <c r="J84" s="311"/>
      <c r="K84" s="302"/>
      <c r="M84" s="303" t="s">
        <v>188</v>
      </c>
      <c r="O84" s="292"/>
    </row>
    <row r="85" spans="1:80" x14ac:dyDescent="0.2">
      <c r="A85" s="301"/>
      <c r="B85" s="304"/>
      <c r="C85" s="305" t="s">
        <v>207</v>
      </c>
      <c r="D85" s="306"/>
      <c r="E85" s="307">
        <v>30.379100000000001</v>
      </c>
      <c r="F85" s="308"/>
      <c r="G85" s="309"/>
      <c r="H85" s="310"/>
      <c r="I85" s="302"/>
      <c r="J85" s="311"/>
      <c r="K85" s="302"/>
      <c r="M85" s="303" t="s">
        <v>207</v>
      </c>
      <c r="O85" s="292"/>
    </row>
    <row r="86" spans="1:80" ht="22.5" x14ac:dyDescent="0.2">
      <c r="A86" s="301"/>
      <c r="B86" s="304"/>
      <c r="C86" s="305" t="s">
        <v>824</v>
      </c>
      <c r="D86" s="306"/>
      <c r="E86" s="307">
        <v>26.117100000000001</v>
      </c>
      <c r="F86" s="308"/>
      <c r="G86" s="309"/>
      <c r="H86" s="310"/>
      <c r="I86" s="302"/>
      <c r="J86" s="311"/>
      <c r="K86" s="302"/>
      <c r="M86" s="303" t="s">
        <v>824</v>
      </c>
      <c r="O86" s="292"/>
    </row>
    <row r="87" spans="1:80" x14ac:dyDescent="0.2">
      <c r="A87" s="293">
        <v>17</v>
      </c>
      <c r="B87" s="294" t="s">
        <v>214</v>
      </c>
      <c r="C87" s="295" t="s">
        <v>215</v>
      </c>
      <c r="D87" s="296" t="s">
        <v>116</v>
      </c>
      <c r="E87" s="297">
        <v>262.19510000000002</v>
      </c>
      <c r="F87" s="297">
        <v>0</v>
      </c>
      <c r="G87" s="298">
        <f>E87*F87</f>
        <v>0</v>
      </c>
      <c r="H87" s="299">
        <v>0</v>
      </c>
      <c r="I87" s="300">
        <f>E87*H87</f>
        <v>0</v>
      </c>
      <c r="J87" s="299"/>
      <c r="K87" s="300">
        <f>E87*J87</f>
        <v>0</v>
      </c>
      <c r="O87" s="292">
        <v>2</v>
      </c>
      <c r="AA87" s="261">
        <v>12</v>
      </c>
      <c r="AB87" s="261">
        <v>0</v>
      </c>
      <c r="AC87" s="261">
        <v>11</v>
      </c>
      <c r="AZ87" s="261">
        <v>1</v>
      </c>
      <c r="BA87" s="261">
        <f>IF(AZ87=1,G87,0)</f>
        <v>0</v>
      </c>
      <c r="BB87" s="261">
        <f>IF(AZ87=2,G87,0)</f>
        <v>0</v>
      </c>
      <c r="BC87" s="261">
        <f>IF(AZ87=3,G87,0)</f>
        <v>0</v>
      </c>
      <c r="BD87" s="261">
        <f>IF(AZ87=4,G87,0)</f>
        <v>0</v>
      </c>
      <c r="BE87" s="261">
        <f>IF(AZ87=5,G87,0)</f>
        <v>0</v>
      </c>
      <c r="CA87" s="292">
        <v>12</v>
      </c>
      <c r="CB87" s="292">
        <v>0</v>
      </c>
    </row>
    <row r="88" spans="1:80" x14ac:dyDescent="0.2">
      <c r="A88" s="301"/>
      <c r="B88" s="304"/>
      <c r="C88" s="305" t="s">
        <v>812</v>
      </c>
      <c r="D88" s="306"/>
      <c r="E88" s="307">
        <v>0</v>
      </c>
      <c r="F88" s="308"/>
      <c r="G88" s="309"/>
      <c r="H88" s="310"/>
      <c r="I88" s="302"/>
      <c r="J88" s="311"/>
      <c r="K88" s="302"/>
      <c r="M88" s="303" t="s">
        <v>812</v>
      </c>
      <c r="O88" s="292"/>
    </row>
    <row r="89" spans="1:80" x14ac:dyDescent="0.2">
      <c r="A89" s="301"/>
      <c r="B89" s="304"/>
      <c r="C89" s="305" t="s">
        <v>188</v>
      </c>
      <c r="D89" s="306"/>
      <c r="E89" s="307">
        <v>205.69890000000001</v>
      </c>
      <c r="F89" s="308"/>
      <c r="G89" s="309"/>
      <c r="H89" s="310"/>
      <c r="I89" s="302"/>
      <c r="J89" s="311"/>
      <c r="K89" s="302"/>
      <c r="M89" s="303" t="s">
        <v>188</v>
      </c>
      <c r="O89" s="292"/>
    </row>
    <row r="90" spans="1:80" x14ac:dyDescent="0.2">
      <c r="A90" s="301"/>
      <c r="B90" s="304"/>
      <c r="C90" s="305" t="s">
        <v>207</v>
      </c>
      <c r="D90" s="306"/>
      <c r="E90" s="307">
        <v>30.379100000000001</v>
      </c>
      <c r="F90" s="308"/>
      <c r="G90" s="309"/>
      <c r="H90" s="310"/>
      <c r="I90" s="302"/>
      <c r="J90" s="311"/>
      <c r="K90" s="302"/>
      <c r="M90" s="303" t="s">
        <v>207</v>
      </c>
      <c r="O90" s="292"/>
    </row>
    <row r="91" spans="1:80" ht="22.5" x14ac:dyDescent="0.2">
      <c r="A91" s="301"/>
      <c r="B91" s="304"/>
      <c r="C91" s="305" t="s">
        <v>824</v>
      </c>
      <c r="D91" s="306"/>
      <c r="E91" s="307">
        <v>26.117100000000001</v>
      </c>
      <c r="F91" s="308"/>
      <c r="G91" s="309"/>
      <c r="H91" s="310"/>
      <c r="I91" s="302"/>
      <c r="J91" s="311"/>
      <c r="K91" s="302"/>
      <c r="M91" s="303" t="s">
        <v>824</v>
      </c>
      <c r="O91" s="292"/>
    </row>
    <row r="92" spans="1:80" x14ac:dyDescent="0.2">
      <c r="A92" s="293">
        <v>18</v>
      </c>
      <c r="B92" s="294" t="s">
        <v>216</v>
      </c>
      <c r="C92" s="295" t="s">
        <v>217</v>
      </c>
      <c r="D92" s="296" t="s">
        <v>116</v>
      </c>
      <c r="E92" s="297">
        <v>262.19510000000002</v>
      </c>
      <c r="F92" s="297">
        <v>0</v>
      </c>
      <c r="G92" s="298">
        <f>E92*F92</f>
        <v>0</v>
      </c>
      <c r="H92" s="299">
        <v>0</v>
      </c>
      <c r="I92" s="300">
        <f>E92*H92</f>
        <v>0</v>
      </c>
      <c r="J92" s="299"/>
      <c r="K92" s="300">
        <f>E92*J92</f>
        <v>0</v>
      </c>
      <c r="O92" s="292">
        <v>2</v>
      </c>
      <c r="AA92" s="261">
        <v>12</v>
      </c>
      <c r="AB92" s="261">
        <v>0</v>
      </c>
      <c r="AC92" s="261">
        <v>12</v>
      </c>
      <c r="AZ92" s="261">
        <v>1</v>
      </c>
      <c r="BA92" s="261">
        <f>IF(AZ92=1,G92,0)</f>
        <v>0</v>
      </c>
      <c r="BB92" s="261">
        <f>IF(AZ92=2,G92,0)</f>
        <v>0</v>
      </c>
      <c r="BC92" s="261">
        <f>IF(AZ92=3,G92,0)</f>
        <v>0</v>
      </c>
      <c r="BD92" s="261">
        <f>IF(AZ92=4,G92,0)</f>
        <v>0</v>
      </c>
      <c r="BE92" s="261">
        <f>IF(AZ92=5,G92,0)</f>
        <v>0</v>
      </c>
      <c r="CA92" s="292">
        <v>12</v>
      </c>
      <c r="CB92" s="292">
        <v>0</v>
      </c>
    </row>
    <row r="93" spans="1:80" x14ac:dyDescent="0.2">
      <c r="A93" s="301"/>
      <c r="B93" s="304"/>
      <c r="C93" s="305" t="s">
        <v>812</v>
      </c>
      <c r="D93" s="306"/>
      <c r="E93" s="307">
        <v>0</v>
      </c>
      <c r="F93" s="308"/>
      <c r="G93" s="309"/>
      <c r="H93" s="310"/>
      <c r="I93" s="302"/>
      <c r="J93" s="311"/>
      <c r="K93" s="302"/>
      <c r="M93" s="303" t="s">
        <v>812</v>
      </c>
      <c r="O93" s="292"/>
    </row>
    <row r="94" spans="1:80" x14ac:dyDescent="0.2">
      <c r="A94" s="301"/>
      <c r="B94" s="304"/>
      <c r="C94" s="305" t="s">
        <v>188</v>
      </c>
      <c r="D94" s="306"/>
      <c r="E94" s="307">
        <v>205.69890000000001</v>
      </c>
      <c r="F94" s="308"/>
      <c r="G94" s="309"/>
      <c r="H94" s="310"/>
      <c r="I94" s="302"/>
      <c r="J94" s="311"/>
      <c r="K94" s="302"/>
      <c r="M94" s="303" t="s">
        <v>188</v>
      </c>
      <c r="O94" s="292"/>
    </row>
    <row r="95" spans="1:80" x14ac:dyDescent="0.2">
      <c r="A95" s="301"/>
      <c r="B95" s="304"/>
      <c r="C95" s="305" t="s">
        <v>207</v>
      </c>
      <c r="D95" s="306"/>
      <c r="E95" s="307">
        <v>30.379100000000001</v>
      </c>
      <c r="F95" s="308"/>
      <c r="G95" s="309"/>
      <c r="H95" s="310"/>
      <c r="I95" s="302"/>
      <c r="J95" s="311"/>
      <c r="K95" s="302"/>
      <c r="M95" s="303" t="s">
        <v>207</v>
      </c>
      <c r="O95" s="292"/>
    </row>
    <row r="96" spans="1:80" ht="22.5" x14ac:dyDescent="0.2">
      <c r="A96" s="301"/>
      <c r="B96" s="304"/>
      <c r="C96" s="305" t="s">
        <v>824</v>
      </c>
      <c r="D96" s="306"/>
      <c r="E96" s="307">
        <v>26.117100000000001</v>
      </c>
      <c r="F96" s="308"/>
      <c r="G96" s="309"/>
      <c r="H96" s="310"/>
      <c r="I96" s="302"/>
      <c r="J96" s="311"/>
      <c r="K96" s="302"/>
      <c r="M96" s="303" t="s">
        <v>824</v>
      </c>
      <c r="O96" s="292"/>
    </row>
    <row r="97" spans="1:80" ht="22.5" x14ac:dyDescent="0.2">
      <c r="A97" s="293">
        <v>19</v>
      </c>
      <c r="B97" s="294" t="s">
        <v>223</v>
      </c>
      <c r="C97" s="295" t="s">
        <v>224</v>
      </c>
      <c r="D97" s="296" t="s">
        <v>116</v>
      </c>
      <c r="E97" s="297">
        <v>9.5894999999999992</v>
      </c>
      <c r="F97" s="297">
        <v>0</v>
      </c>
      <c r="G97" s="298">
        <f>E97*F97</f>
        <v>0</v>
      </c>
      <c r="H97" s="299">
        <v>0</v>
      </c>
      <c r="I97" s="300">
        <f>E97*H97</f>
        <v>0</v>
      </c>
      <c r="J97" s="299"/>
      <c r="K97" s="300">
        <f>E97*J97</f>
        <v>0</v>
      </c>
      <c r="O97" s="292">
        <v>2</v>
      </c>
      <c r="AA97" s="261">
        <v>12</v>
      </c>
      <c r="AB97" s="261">
        <v>0</v>
      </c>
      <c r="AC97" s="261">
        <v>14</v>
      </c>
      <c r="AZ97" s="261">
        <v>1</v>
      </c>
      <c r="BA97" s="261">
        <f>IF(AZ97=1,G97,0)</f>
        <v>0</v>
      </c>
      <c r="BB97" s="261">
        <f>IF(AZ97=2,G97,0)</f>
        <v>0</v>
      </c>
      <c r="BC97" s="261">
        <f>IF(AZ97=3,G97,0)</f>
        <v>0</v>
      </c>
      <c r="BD97" s="261">
        <f>IF(AZ97=4,G97,0)</f>
        <v>0</v>
      </c>
      <c r="BE97" s="261">
        <f>IF(AZ97=5,G97,0)</f>
        <v>0</v>
      </c>
      <c r="CA97" s="292">
        <v>12</v>
      </c>
      <c r="CB97" s="292">
        <v>0</v>
      </c>
    </row>
    <row r="98" spans="1:80" x14ac:dyDescent="0.2">
      <c r="A98" s="301"/>
      <c r="B98" s="304"/>
      <c r="C98" s="305" t="s">
        <v>809</v>
      </c>
      <c r="D98" s="306"/>
      <c r="E98" s="307">
        <v>0</v>
      </c>
      <c r="F98" s="308"/>
      <c r="G98" s="309"/>
      <c r="H98" s="310"/>
      <c r="I98" s="302"/>
      <c r="J98" s="311"/>
      <c r="K98" s="302"/>
      <c r="M98" s="303" t="s">
        <v>809</v>
      </c>
      <c r="O98" s="292"/>
    </row>
    <row r="99" spans="1:80" x14ac:dyDescent="0.2">
      <c r="A99" s="301"/>
      <c r="B99" s="304"/>
      <c r="C99" s="305" t="s">
        <v>825</v>
      </c>
      <c r="D99" s="306"/>
      <c r="E99" s="307">
        <v>6.3075000000000001</v>
      </c>
      <c r="F99" s="308"/>
      <c r="G99" s="309"/>
      <c r="H99" s="310"/>
      <c r="I99" s="302"/>
      <c r="J99" s="311"/>
      <c r="K99" s="302"/>
      <c r="M99" s="303" t="s">
        <v>825</v>
      </c>
      <c r="O99" s="292"/>
    </row>
    <row r="100" spans="1:80" x14ac:dyDescent="0.2">
      <c r="A100" s="301"/>
      <c r="B100" s="304"/>
      <c r="C100" s="305" t="s">
        <v>826</v>
      </c>
      <c r="D100" s="306"/>
      <c r="E100" s="307">
        <v>3.282</v>
      </c>
      <c r="F100" s="308"/>
      <c r="G100" s="309"/>
      <c r="H100" s="310"/>
      <c r="I100" s="302"/>
      <c r="J100" s="311"/>
      <c r="K100" s="302"/>
      <c r="M100" s="303" t="s">
        <v>826</v>
      </c>
      <c r="O100" s="292"/>
    </row>
    <row r="101" spans="1:80" ht="22.5" x14ac:dyDescent="0.2">
      <c r="A101" s="293">
        <v>20</v>
      </c>
      <c r="B101" s="294" t="s">
        <v>228</v>
      </c>
      <c r="C101" s="295" t="s">
        <v>229</v>
      </c>
      <c r="D101" s="296" t="s">
        <v>116</v>
      </c>
      <c r="E101" s="297">
        <v>205.69890000000001</v>
      </c>
      <c r="F101" s="297">
        <v>0</v>
      </c>
      <c r="G101" s="298">
        <f>E101*F101</f>
        <v>0</v>
      </c>
      <c r="H101" s="299">
        <v>0</v>
      </c>
      <c r="I101" s="300">
        <f>E101*H101</f>
        <v>0</v>
      </c>
      <c r="J101" s="299"/>
      <c r="K101" s="300">
        <f>E101*J101</f>
        <v>0</v>
      </c>
      <c r="O101" s="292">
        <v>2</v>
      </c>
      <c r="AA101" s="261">
        <v>12</v>
      </c>
      <c r="AB101" s="261">
        <v>1</v>
      </c>
      <c r="AC101" s="261">
        <v>15</v>
      </c>
      <c r="AZ101" s="261">
        <v>1</v>
      </c>
      <c r="BA101" s="261">
        <f>IF(AZ101=1,G101,0)</f>
        <v>0</v>
      </c>
      <c r="BB101" s="261">
        <f>IF(AZ101=2,G101,0)</f>
        <v>0</v>
      </c>
      <c r="BC101" s="261">
        <f>IF(AZ101=3,G101,0)</f>
        <v>0</v>
      </c>
      <c r="BD101" s="261">
        <f>IF(AZ101=4,G101,0)</f>
        <v>0</v>
      </c>
      <c r="BE101" s="261">
        <f>IF(AZ101=5,G101,0)</f>
        <v>0</v>
      </c>
      <c r="CA101" s="292">
        <v>12</v>
      </c>
      <c r="CB101" s="292">
        <v>1</v>
      </c>
    </row>
    <row r="102" spans="1:80" x14ac:dyDescent="0.2">
      <c r="A102" s="301"/>
      <c r="B102" s="304"/>
      <c r="C102" s="305" t="s">
        <v>827</v>
      </c>
      <c r="D102" s="306"/>
      <c r="E102" s="307">
        <v>0</v>
      </c>
      <c r="F102" s="308"/>
      <c r="G102" s="309"/>
      <c r="H102" s="310"/>
      <c r="I102" s="302"/>
      <c r="J102" s="311"/>
      <c r="K102" s="302"/>
      <c r="M102" s="303" t="s">
        <v>827</v>
      </c>
      <c r="O102" s="292"/>
    </row>
    <row r="103" spans="1:80" x14ac:dyDescent="0.2">
      <c r="A103" s="301"/>
      <c r="B103" s="304"/>
      <c r="C103" s="333" t="s">
        <v>174</v>
      </c>
      <c r="D103" s="306"/>
      <c r="E103" s="332">
        <v>0</v>
      </c>
      <c r="F103" s="308"/>
      <c r="G103" s="309"/>
      <c r="H103" s="310"/>
      <c r="I103" s="302"/>
      <c r="J103" s="311"/>
      <c r="K103" s="302"/>
      <c r="M103" s="303" t="s">
        <v>174</v>
      </c>
      <c r="O103" s="292"/>
    </row>
    <row r="104" spans="1:80" x14ac:dyDescent="0.2">
      <c r="A104" s="301"/>
      <c r="B104" s="304"/>
      <c r="C104" s="305" t="s">
        <v>828</v>
      </c>
      <c r="D104" s="306"/>
      <c r="E104" s="307">
        <v>192.78</v>
      </c>
      <c r="F104" s="308"/>
      <c r="G104" s="309"/>
      <c r="H104" s="310"/>
      <c r="I104" s="302"/>
      <c r="J104" s="311"/>
      <c r="K104" s="302"/>
      <c r="M104" s="303" t="s">
        <v>828</v>
      </c>
      <c r="O104" s="292"/>
    </row>
    <row r="105" spans="1:80" x14ac:dyDescent="0.2">
      <c r="A105" s="301"/>
      <c r="B105" s="304"/>
      <c r="C105" s="305" t="s">
        <v>829</v>
      </c>
      <c r="D105" s="306"/>
      <c r="E105" s="307">
        <v>-90.086399999999998</v>
      </c>
      <c r="F105" s="308"/>
      <c r="G105" s="309"/>
      <c r="H105" s="310"/>
      <c r="I105" s="302"/>
      <c r="J105" s="311"/>
      <c r="K105" s="302"/>
      <c r="M105" s="303" t="s">
        <v>829</v>
      </c>
      <c r="O105" s="292"/>
    </row>
    <row r="106" spans="1:80" x14ac:dyDescent="0.2">
      <c r="A106" s="301"/>
      <c r="B106" s="304"/>
      <c r="C106" s="333" t="s">
        <v>174</v>
      </c>
      <c r="D106" s="306"/>
      <c r="E106" s="332">
        <v>102.6936</v>
      </c>
      <c r="F106" s="308"/>
      <c r="G106" s="309"/>
      <c r="H106" s="310"/>
      <c r="I106" s="302"/>
      <c r="J106" s="311"/>
      <c r="K106" s="302"/>
      <c r="M106" s="303" t="s">
        <v>174</v>
      </c>
      <c r="O106" s="292"/>
    </row>
    <row r="107" spans="1:80" x14ac:dyDescent="0.2">
      <c r="A107" s="301"/>
      <c r="B107" s="304"/>
      <c r="C107" s="305" t="s">
        <v>830</v>
      </c>
      <c r="D107" s="306"/>
      <c r="E107" s="307">
        <v>14.022</v>
      </c>
      <c r="F107" s="308"/>
      <c r="G107" s="309"/>
      <c r="H107" s="310"/>
      <c r="I107" s="302"/>
      <c r="J107" s="311"/>
      <c r="K107" s="302"/>
      <c r="M107" s="303" t="s">
        <v>830</v>
      </c>
      <c r="O107" s="292"/>
    </row>
    <row r="108" spans="1:80" x14ac:dyDescent="0.2">
      <c r="A108" s="301"/>
      <c r="B108" s="304"/>
      <c r="C108" s="333" t="s">
        <v>174</v>
      </c>
      <c r="D108" s="306"/>
      <c r="E108" s="332">
        <v>14.022</v>
      </c>
      <c r="F108" s="308"/>
      <c r="G108" s="309"/>
      <c r="H108" s="310"/>
      <c r="I108" s="302"/>
      <c r="J108" s="311"/>
      <c r="K108" s="302"/>
      <c r="M108" s="303" t="s">
        <v>174</v>
      </c>
      <c r="O108" s="292"/>
    </row>
    <row r="109" spans="1:80" x14ac:dyDescent="0.2">
      <c r="A109" s="301"/>
      <c r="B109" s="304"/>
      <c r="C109" s="305" t="s">
        <v>831</v>
      </c>
      <c r="D109" s="306"/>
      <c r="E109" s="307">
        <v>167.535</v>
      </c>
      <c r="F109" s="308"/>
      <c r="G109" s="309"/>
      <c r="H109" s="310"/>
      <c r="I109" s="302"/>
      <c r="J109" s="311"/>
      <c r="K109" s="302"/>
      <c r="M109" s="303" t="s">
        <v>831</v>
      </c>
      <c r="O109" s="292"/>
    </row>
    <row r="110" spans="1:80" ht="22.5" x14ac:dyDescent="0.2">
      <c r="A110" s="301"/>
      <c r="B110" s="304"/>
      <c r="C110" s="305" t="s">
        <v>832</v>
      </c>
      <c r="D110" s="306"/>
      <c r="E110" s="307">
        <v>-78.551699999999997</v>
      </c>
      <c r="F110" s="308"/>
      <c r="G110" s="309"/>
      <c r="H110" s="310"/>
      <c r="I110" s="302"/>
      <c r="J110" s="311"/>
      <c r="K110" s="302"/>
      <c r="M110" s="303" t="s">
        <v>832</v>
      </c>
      <c r="O110" s="292"/>
    </row>
    <row r="111" spans="1:80" x14ac:dyDescent="0.2">
      <c r="A111" s="301"/>
      <c r="B111" s="304"/>
      <c r="C111" s="333" t="s">
        <v>174</v>
      </c>
      <c r="D111" s="306"/>
      <c r="E111" s="332">
        <v>88.9833</v>
      </c>
      <c r="F111" s="308"/>
      <c r="G111" s="309"/>
      <c r="H111" s="310"/>
      <c r="I111" s="302"/>
      <c r="J111" s="311"/>
      <c r="K111" s="302"/>
      <c r="M111" s="303" t="s">
        <v>174</v>
      </c>
      <c r="O111" s="292"/>
    </row>
    <row r="112" spans="1:80" ht="22.5" x14ac:dyDescent="0.2">
      <c r="A112" s="293">
        <v>21</v>
      </c>
      <c r="B112" s="294" t="s">
        <v>246</v>
      </c>
      <c r="C112" s="295" t="s">
        <v>833</v>
      </c>
      <c r="D112" s="296" t="s">
        <v>116</v>
      </c>
      <c r="E112" s="297">
        <v>19.7835</v>
      </c>
      <c r="F112" s="297">
        <v>0</v>
      </c>
      <c r="G112" s="298">
        <f>E112*F112</f>
        <v>0</v>
      </c>
      <c r="H112" s="299">
        <v>0</v>
      </c>
      <c r="I112" s="300">
        <f>E112*H112</f>
        <v>0</v>
      </c>
      <c r="J112" s="299"/>
      <c r="K112" s="300">
        <f>E112*J112</f>
        <v>0</v>
      </c>
      <c r="O112" s="292">
        <v>2</v>
      </c>
      <c r="AA112" s="261">
        <v>12</v>
      </c>
      <c r="AB112" s="261">
        <v>1</v>
      </c>
      <c r="AC112" s="261">
        <v>59</v>
      </c>
      <c r="AZ112" s="261">
        <v>1</v>
      </c>
      <c r="BA112" s="261">
        <f>IF(AZ112=1,G112,0)</f>
        <v>0</v>
      </c>
      <c r="BB112" s="261">
        <f>IF(AZ112=2,G112,0)</f>
        <v>0</v>
      </c>
      <c r="BC112" s="261">
        <f>IF(AZ112=3,G112,0)</f>
        <v>0</v>
      </c>
      <c r="BD112" s="261">
        <f>IF(AZ112=4,G112,0)</f>
        <v>0</v>
      </c>
      <c r="BE112" s="261">
        <f>IF(AZ112=5,G112,0)</f>
        <v>0</v>
      </c>
      <c r="CA112" s="292">
        <v>12</v>
      </c>
      <c r="CB112" s="292">
        <v>1</v>
      </c>
    </row>
    <row r="113" spans="1:80" x14ac:dyDescent="0.2">
      <c r="A113" s="301"/>
      <c r="B113" s="304"/>
      <c r="C113" s="305" t="s">
        <v>812</v>
      </c>
      <c r="D113" s="306"/>
      <c r="E113" s="307">
        <v>0</v>
      </c>
      <c r="F113" s="308"/>
      <c r="G113" s="309"/>
      <c r="H113" s="310"/>
      <c r="I113" s="302"/>
      <c r="J113" s="311"/>
      <c r="K113" s="302"/>
      <c r="M113" s="303" t="s">
        <v>812</v>
      </c>
      <c r="O113" s="292"/>
    </row>
    <row r="114" spans="1:80" x14ac:dyDescent="0.2">
      <c r="A114" s="301"/>
      <c r="B114" s="304"/>
      <c r="C114" s="305" t="s">
        <v>834</v>
      </c>
      <c r="D114" s="306"/>
      <c r="E114" s="307">
        <v>8.8305000000000007</v>
      </c>
      <c r="F114" s="308"/>
      <c r="G114" s="309"/>
      <c r="H114" s="310"/>
      <c r="I114" s="302"/>
      <c r="J114" s="311"/>
      <c r="K114" s="302"/>
      <c r="M114" s="303" t="s">
        <v>834</v>
      </c>
      <c r="O114" s="292"/>
    </row>
    <row r="115" spans="1:80" x14ac:dyDescent="0.2">
      <c r="A115" s="301"/>
      <c r="B115" s="304"/>
      <c r="C115" s="305" t="s">
        <v>835</v>
      </c>
      <c r="D115" s="306"/>
      <c r="E115" s="307">
        <v>9.8460000000000001</v>
      </c>
      <c r="F115" s="308"/>
      <c r="G115" s="309"/>
      <c r="H115" s="310"/>
      <c r="I115" s="302"/>
      <c r="J115" s="311"/>
      <c r="K115" s="302"/>
      <c r="M115" s="303" t="s">
        <v>835</v>
      </c>
      <c r="O115" s="292"/>
    </row>
    <row r="116" spans="1:80" x14ac:dyDescent="0.2">
      <c r="A116" s="301"/>
      <c r="B116" s="304"/>
      <c r="C116" s="305" t="s">
        <v>130</v>
      </c>
      <c r="D116" s="306"/>
      <c r="E116" s="307">
        <v>0</v>
      </c>
      <c r="F116" s="308"/>
      <c r="G116" s="309"/>
      <c r="H116" s="310"/>
      <c r="I116" s="302"/>
      <c r="J116" s="311"/>
      <c r="K116" s="302"/>
      <c r="M116" s="303">
        <v>0</v>
      </c>
      <c r="O116" s="292"/>
    </row>
    <row r="117" spans="1:80" x14ac:dyDescent="0.2">
      <c r="A117" s="301"/>
      <c r="B117" s="304"/>
      <c r="C117" s="305" t="s">
        <v>836</v>
      </c>
      <c r="D117" s="306"/>
      <c r="E117" s="307">
        <v>1.107</v>
      </c>
      <c r="F117" s="308"/>
      <c r="G117" s="309"/>
      <c r="H117" s="310"/>
      <c r="I117" s="302"/>
      <c r="J117" s="311"/>
      <c r="K117" s="302"/>
      <c r="M117" s="303" t="s">
        <v>836</v>
      </c>
      <c r="O117" s="292"/>
    </row>
    <row r="118" spans="1:80" ht="22.5" x14ac:dyDescent="0.2">
      <c r="A118" s="293">
        <v>22</v>
      </c>
      <c r="B118" s="294" t="s">
        <v>249</v>
      </c>
      <c r="C118" s="295" t="s">
        <v>250</v>
      </c>
      <c r="D118" s="296" t="s">
        <v>116</v>
      </c>
      <c r="E118" s="297">
        <v>30.379100000000001</v>
      </c>
      <c r="F118" s="297">
        <v>0</v>
      </c>
      <c r="G118" s="298">
        <f>E118*F118</f>
        <v>0</v>
      </c>
      <c r="H118" s="299">
        <v>0</v>
      </c>
      <c r="I118" s="300">
        <f>E118*H118</f>
        <v>0</v>
      </c>
      <c r="J118" s="299"/>
      <c r="K118" s="300">
        <f>E118*J118</f>
        <v>0</v>
      </c>
      <c r="O118" s="292">
        <v>2</v>
      </c>
      <c r="AA118" s="261">
        <v>12</v>
      </c>
      <c r="AB118" s="261">
        <v>1</v>
      </c>
      <c r="AC118" s="261">
        <v>17</v>
      </c>
      <c r="AZ118" s="261">
        <v>1</v>
      </c>
      <c r="BA118" s="261">
        <f>IF(AZ118=1,G118,0)</f>
        <v>0</v>
      </c>
      <c r="BB118" s="261">
        <f>IF(AZ118=2,G118,0)</f>
        <v>0</v>
      </c>
      <c r="BC118" s="261">
        <f>IF(AZ118=3,G118,0)</f>
        <v>0</v>
      </c>
      <c r="BD118" s="261">
        <f>IF(AZ118=4,G118,0)</f>
        <v>0</v>
      </c>
      <c r="BE118" s="261">
        <f>IF(AZ118=5,G118,0)</f>
        <v>0</v>
      </c>
      <c r="CA118" s="292">
        <v>12</v>
      </c>
      <c r="CB118" s="292">
        <v>1</v>
      </c>
    </row>
    <row r="119" spans="1:80" x14ac:dyDescent="0.2">
      <c r="A119" s="301"/>
      <c r="B119" s="304"/>
      <c r="C119" s="305" t="s">
        <v>812</v>
      </c>
      <c r="D119" s="306"/>
      <c r="E119" s="307">
        <v>0</v>
      </c>
      <c r="F119" s="308"/>
      <c r="G119" s="309"/>
      <c r="H119" s="310"/>
      <c r="I119" s="302"/>
      <c r="J119" s="311"/>
      <c r="K119" s="302"/>
      <c r="M119" s="303" t="s">
        <v>812</v>
      </c>
      <c r="O119" s="292"/>
    </row>
    <row r="120" spans="1:80" x14ac:dyDescent="0.2">
      <c r="A120" s="301"/>
      <c r="B120" s="304"/>
      <c r="C120" s="305" t="s">
        <v>837</v>
      </c>
      <c r="D120" s="306"/>
      <c r="E120" s="307">
        <v>6.9160000000000004</v>
      </c>
      <c r="F120" s="308"/>
      <c r="G120" s="309"/>
      <c r="H120" s="310"/>
      <c r="I120" s="302"/>
      <c r="J120" s="311"/>
      <c r="K120" s="302"/>
      <c r="M120" s="303" t="s">
        <v>837</v>
      </c>
      <c r="O120" s="292"/>
    </row>
    <row r="121" spans="1:80" x14ac:dyDescent="0.2">
      <c r="A121" s="301"/>
      <c r="B121" s="304"/>
      <c r="C121" s="305" t="s">
        <v>838</v>
      </c>
      <c r="D121" s="306"/>
      <c r="E121" s="307">
        <v>7.8280000000000003</v>
      </c>
      <c r="F121" s="308"/>
      <c r="G121" s="309"/>
      <c r="H121" s="310"/>
      <c r="I121" s="302"/>
      <c r="J121" s="311"/>
      <c r="K121" s="302"/>
      <c r="M121" s="303" t="s">
        <v>838</v>
      </c>
      <c r="O121" s="292"/>
    </row>
    <row r="122" spans="1:80" x14ac:dyDescent="0.2">
      <c r="A122" s="301"/>
      <c r="B122" s="304"/>
      <c r="C122" s="333" t="s">
        <v>174</v>
      </c>
      <c r="D122" s="306"/>
      <c r="E122" s="332">
        <v>14.744</v>
      </c>
      <c r="F122" s="308"/>
      <c r="G122" s="309"/>
      <c r="H122" s="310"/>
      <c r="I122" s="302"/>
      <c r="J122" s="311"/>
      <c r="K122" s="302"/>
      <c r="M122" s="303" t="s">
        <v>174</v>
      </c>
      <c r="O122" s="292"/>
    </row>
    <row r="123" spans="1:80" x14ac:dyDescent="0.2">
      <c r="A123" s="301"/>
      <c r="B123" s="304"/>
      <c r="C123" s="305" t="s">
        <v>839</v>
      </c>
      <c r="D123" s="306"/>
      <c r="E123" s="307">
        <v>5.5289999999999999</v>
      </c>
      <c r="F123" s="308"/>
      <c r="G123" s="309"/>
      <c r="H123" s="310"/>
      <c r="I123" s="302"/>
      <c r="J123" s="311"/>
      <c r="K123" s="302"/>
      <c r="M123" s="303" t="s">
        <v>839</v>
      </c>
      <c r="O123" s="292"/>
    </row>
    <row r="124" spans="1:80" x14ac:dyDescent="0.2">
      <c r="A124" s="301"/>
      <c r="B124" s="304"/>
      <c r="C124" s="305" t="s">
        <v>840</v>
      </c>
      <c r="D124" s="306"/>
      <c r="E124" s="307">
        <v>10.1061</v>
      </c>
      <c r="F124" s="308"/>
      <c r="G124" s="309"/>
      <c r="H124" s="310"/>
      <c r="I124" s="302"/>
      <c r="J124" s="311"/>
      <c r="K124" s="302"/>
      <c r="M124" s="303" t="s">
        <v>840</v>
      </c>
      <c r="O124" s="292"/>
    </row>
    <row r="125" spans="1:80" x14ac:dyDescent="0.2">
      <c r="A125" s="301"/>
      <c r="B125" s="304"/>
      <c r="C125" s="333" t="s">
        <v>174</v>
      </c>
      <c r="D125" s="306"/>
      <c r="E125" s="332">
        <v>15.6351</v>
      </c>
      <c r="F125" s="308"/>
      <c r="G125" s="309"/>
      <c r="H125" s="310"/>
      <c r="I125" s="302"/>
      <c r="J125" s="311"/>
      <c r="K125" s="302"/>
      <c r="M125" s="303" t="s">
        <v>174</v>
      </c>
      <c r="O125" s="292"/>
    </row>
    <row r="126" spans="1:80" x14ac:dyDescent="0.2">
      <c r="A126" s="293">
        <v>23</v>
      </c>
      <c r="B126" s="294" t="s">
        <v>266</v>
      </c>
      <c r="C126" s="295" t="s">
        <v>267</v>
      </c>
      <c r="D126" s="296" t="s">
        <v>170</v>
      </c>
      <c r="E126" s="297">
        <v>47.1</v>
      </c>
      <c r="F126" s="297">
        <v>0</v>
      </c>
      <c r="G126" s="298">
        <f>E126*F126</f>
        <v>0</v>
      </c>
      <c r="H126" s="299">
        <v>0</v>
      </c>
      <c r="I126" s="300">
        <f>E126*H126</f>
        <v>0</v>
      </c>
      <c r="J126" s="299"/>
      <c r="K126" s="300">
        <f>E126*J126</f>
        <v>0</v>
      </c>
      <c r="O126" s="292">
        <v>2</v>
      </c>
      <c r="AA126" s="261">
        <v>12</v>
      </c>
      <c r="AB126" s="261">
        <v>1</v>
      </c>
      <c r="AC126" s="261">
        <v>64</v>
      </c>
      <c r="AZ126" s="261">
        <v>1</v>
      </c>
      <c r="BA126" s="261">
        <f>IF(AZ126=1,G126,0)</f>
        <v>0</v>
      </c>
      <c r="BB126" s="261">
        <f>IF(AZ126=2,G126,0)</f>
        <v>0</v>
      </c>
      <c r="BC126" s="261">
        <f>IF(AZ126=3,G126,0)</f>
        <v>0</v>
      </c>
      <c r="BD126" s="261">
        <f>IF(AZ126=4,G126,0)</f>
        <v>0</v>
      </c>
      <c r="BE126" s="261">
        <f>IF(AZ126=5,G126,0)</f>
        <v>0</v>
      </c>
      <c r="CA126" s="292">
        <v>12</v>
      </c>
      <c r="CB126" s="292">
        <v>1</v>
      </c>
    </row>
    <row r="127" spans="1:80" x14ac:dyDescent="0.2">
      <c r="A127" s="301"/>
      <c r="B127" s="304"/>
      <c r="C127" s="305" t="s">
        <v>812</v>
      </c>
      <c r="D127" s="306"/>
      <c r="E127" s="307">
        <v>0</v>
      </c>
      <c r="F127" s="308"/>
      <c r="G127" s="309"/>
      <c r="H127" s="310"/>
      <c r="I127" s="302"/>
      <c r="J127" s="311"/>
      <c r="K127" s="302"/>
      <c r="M127" s="303" t="s">
        <v>812</v>
      </c>
      <c r="O127" s="292"/>
    </row>
    <row r="128" spans="1:80" x14ac:dyDescent="0.2">
      <c r="A128" s="301"/>
      <c r="B128" s="304"/>
      <c r="C128" s="305" t="s">
        <v>841</v>
      </c>
      <c r="D128" s="306"/>
      <c r="E128" s="307">
        <v>47.1</v>
      </c>
      <c r="F128" s="308"/>
      <c r="G128" s="309"/>
      <c r="H128" s="310"/>
      <c r="I128" s="302"/>
      <c r="J128" s="311"/>
      <c r="K128" s="302"/>
      <c r="M128" s="303" t="s">
        <v>841</v>
      </c>
      <c r="O128" s="292"/>
    </row>
    <row r="129" spans="1:80" x14ac:dyDescent="0.2">
      <c r="A129" s="293">
        <v>24</v>
      </c>
      <c r="B129" s="294" t="s">
        <v>269</v>
      </c>
      <c r="C129" s="295" t="s">
        <v>270</v>
      </c>
      <c r="D129" s="296" t="s">
        <v>170</v>
      </c>
      <c r="E129" s="297">
        <v>88.24</v>
      </c>
      <c r="F129" s="297">
        <v>0</v>
      </c>
      <c r="G129" s="298">
        <f>E129*F129</f>
        <v>0</v>
      </c>
      <c r="H129" s="299">
        <v>0</v>
      </c>
      <c r="I129" s="300">
        <f>E129*H129</f>
        <v>0</v>
      </c>
      <c r="J129" s="299"/>
      <c r="K129" s="300">
        <f>E129*J129</f>
        <v>0</v>
      </c>
      <c r="O129" s="292">
        <v>2</v>
      </c>
      <c r="AA129" s="261">
        <v>12</v>
      </c>
      <c r="AB129" s="261">
        <v>1</v>
      </c>
      <c r="AC129" s="261">
        <v>20</v>
      </c>
      <c r="AZ129" s="261">
        <v>1</v>
      </c>
      <c r="BA129" s="261">
        <f>IF(AZ129=1,G129,0)</f>
        <v>0</v>
      </c>
      <c r="BB129" s="261">
        <f>IF(AZ129=2,G129,0)</f>
        <v>0</v>
      </c>
      <c r="BC129" s="261">
        <f>IF(AZ129=3,G129,0)</f>
        <v>0</v>
      </c>
      <c r="BD129" s="261">
        <f>IF(AZ129=4,G129,0)</f>
        <v>0</v>
      </c>
      <c r="BE129" s="261">
        <f>IF(AZ129=5,G129,0)</f>
        <v>0</v>
      </c>
      <c r="CA129" s="292">
        <v>12</v>
      </c>
      <c r="CB129" s="292">
        <v>1</v>
      </c>
    </row>
    <row r="130" spans="1:80" x14ac:dyDescent="0.2">
      <c r="A130" s="301"/>
      <c r="B130" s="304"/>
      <c r="C130" s="305" t="s">
        <v>271</v>
      </c>
      <c r="D130" s="306"/>
      <c r="E130" s="307">
        <v>0</v>
      </c>
      <c r="F130" s="308"/>
      <c r="G130" s="309"/>
      <c r="H130" s="310"/>
      <c r="I130" s="302"/>
      <c r="J130" s="311"/>
      <c r="K130" s="302"/>
      <c r="M130" s="303" t="s">
        <v>271</v>
      </c>
      <c r="O130" s="292"/>
    </row>
    <row r="131" spans="1:80" x14ac:dyDescent="0.2">
      <c r="A131" s="301"/>
      <c r="B131" s="304"/>
      <c r="C131" s="305" t="s">
        <v>812</v>
      </c>
      <c r="D131" s="306"/>
      <c r="E131" s="307">
        <v>0</v>
      </c>
      <c r="F131" s="308"/>
      <c r="G131" s="309"/>
      <c r="H131" s="310"/>
      <c r="I131" s="302"/>
      <c r="J131" s="311"/>
      <c r="K131" s="302"/>
      <c r="M131" s="303" t="s">
        <v>812</v>
      </c>
      <c r="O131" s="292"/>
    </row>
    <row r="132" spans="1:80" x14ac:dyDescent="0.2">
      <c r="A132" s="301"/>
      <c r="B132" s="304"/>
      <c r="C132" s="305" t="s">
        <v>842</v>
      </c>
      <c r="D132" s="306"/>
      <c r="E132" s="307">
        <v>22</v>
      </c>
      <c r="F132" s="308"/>
      <c r="G132" s="309"/>
      <c r="H132" s="310"/>
      <c r="I132" s="302"/>
      <c r="J132" s="311"/>
      <c r="K132" s="302"/>
      <c r="M132" s="303" t="s">
        <v>842</v>
      </c>
      <c r="O132" s="292"/>
    </row>
    <row r="133" spans="1:80" ht="22.5" x14ac:dyDescent="0.2">
      <c r="A133" s="301"/>
      <c r="B133" s="304"/>
      <c r="C133" s="305" t="s">
        <v>843</v>
      </c>
      <c r="D133" s="306"/>
      <c r="E133" s="307">
        <v>25.2</v>
      </c>
      <c r="F133" s="308"/>
      <c r="G133" s="309"/>
      <c r="H133" s="310"/>
      <c r="I133" s="302"/>
      <c r="J133" s="311"/>
      <c r="K133" s="302"/>
      <c r="M133" s="303" t="s">
        <v>843</v>
      </c>
      <c r="O133" s="292"/>
    </row>
    <row r="134" spans="1:80" x14ac:dyDescent="0.2">
      <c r="A134" s="301"/>
      <c r="B134" s="304"/>
      <c r="C134" s="305" t="s">
        <v>844</v>
      </c>
      <c r="D134" s="306"/>
      <c r="E134" s="307">
        <v>19.14</v>
      </c>
      <c r="F134" s="308"/>
      <c r="G134" s="309"/>
      <c r="H134" s="310"/>
      <c r="I134" s="302"/>
      <c r="J134" s="311"/>
      <c r="K134" s="302"/>
      <c r="M134" s="303" t="s">
        <v>844</v>
      </c>
      <c r="O134" s="292"/>
    </row>
    <row r="135" spans="1:80" ht="22.5" x14ac:dyDescent="0.2">
      <c r="A135" s="301"/>
      <c r="B135" s="304"/>
      <c r="C135" s="305" t="s">
        <v>845</v>
      </c>
      <c r="D135" s="306"/>
      <c r="E135" s="307">
        <v>21.9</v>
      </c>
      <c r="F135" s="308"/>
      <c r="G135" s="309"/>
      <c r="H135" s="310"/>
      <c r="I135" s="302"/>
      <c r="J135" s="311"/>
      <c r="K135" s="302"/>
      <c r="M135" s="303" t="s">
        <v>845</v>
      </c>
      <c r="O135" s="292"/>
    </row>
    <row r="136" spans="1:80" x14ac:dyDescent="0.2">
      <c r="A136" s="293">
        <v>25</v>
      </c>
      <c r="B136" s="294" t="s">
        <v>277</v>
      </c>
      <c r="C136" s="295" t="s">
        <v>278</v>
      </c>
      <c r="D136" s="296" t="s">
        <v>170</v>
      </c>
      <c r="E136" s="297">
        <v>65.400000000000006</v>
      </c>
      <c r="F136" s="297">
        <v>0</v>
      </c>
      <c r="G136" s="298">
        <f>E136*F136</f>
        <v>0</v>
      </c>
      <c r="H136" s="299">
        <v>0</v>
      </c>
      <c r="I136" s="300">
        <f>E136*H136</f>
        <v>0</v>
      </c>
      <c r="J136" s="299"/>
      <c r="K136" s="300">
        <f>E136*J136</f>
        <v>0</v>
      </c>
      <c r="O136" s="292">
        <v>2</v>
      </c>
      <c r="AA136" s="261">
        <v>12</v>
      </c>
      <c r="AB136" s="261">
        <v>1</v>
      </c>
      <c r="AC136" s="261">
        <v>21</v>
      </c>
      <c r="AZ136" s="261">
        <v>1</v>
      </c>
      <c r="BA136" s="261">
        <f>IF(AZ136=1,G136,0)</f>
        <v>0</v>
      </c>
      <c r="BB136" s="261">
        <f>IF(AZ136=2,G136,0)</f>
        <v>0</v>
      </c>
      <c r="BC136" s="261">
        <f>IF(AZ136=3,G136,0)</f>
        <v>0</v>
      </c>
      <c r="BD136" s="261">
        <f>IF(AZ136=4,G136,0)</f>
        <v>0</v>
      </c>
      <c r="BE136" s="261">
        <f>IF(AZ136=5,G136,0)</f>
        <v>0</v>
      </c>
      <c r="CA136" s="292">
        <v>12</v>
      </c>
      <c r="CB136" s="292">
        <v>1</v>
      </c>
    </row>
    <row r="137" spans="1:80" ht="22.5" x14ac:dyDescent="0.2">
      <c r="A137" s="301"/>
      <c r="B137" s="304"/>
      <c r="C137" s="305" t="s">
        <v>846</v>
      </c>
      <c r="D137" s="306"/>
      <c r="E137" s="307">
        <v>0</v>
      </c>
      <c r="F137" s="308"/>
      <c r="G137" s="309"/>
      <c r="H137" s="310"/>
      <c r="I137" s="302"/>
      <c r="J137" s="311"/>
      <c r="K137" s="302"/>
      <c r="M137" s="303" t="s">
        <v>846</v>
      </c>
      <c r="O137" s="292"/>
    </row>
    <row r="138" spans="1:80" x14ac:dyDescent="0.2">
      <c r="A138" s="301"/>
      <c r="B138" s="304"/>
      <c r="C138" s="305" t="s">
        <v>812</v>
      </c>
      <c r="D138" s="306"/>
      <c r="E138" s="307">
        <v>0</v>
      </c>
      <c r="F138" s="308"/>
      <c r="G138" s="309"/>
      <c r="H138" s="310"/>
      <c r="I138" s="302"/>
      <c r="J138" s="311"/>
      <c r="K138" s="302"/>
      <c r="M138" s="303" t="s">
        <v>812</v>
      </c>
      <c r="O138" s="292"/>
    </row>
    <row r="139" spans="1:80" ht="22.5" x14ac:dyDescent="0.2">
      <c r="A139" s="301"/>
      <c r="B139" s="304"/>
      <c r="C139" s="305" t="s">
        <v>847</v>
      </c>
      <c r="D139" s="306"/>
      <c r="E139" s="307">
        <v>33.6</v>
      </c>
      <c r="F139" s="308"/>
      <c r="G139" s="309"/>
      <c r="H139" s="310"/>
      <c r="I139" s="302"/>
      <c r="J139" s="311"/>
      <c r="K139" s="302"/>
      <c r="M139" s="303" t="s">
        <v>847</v>
      </c>
      <c r="O139" s="292"/>
    </row>
    <row r="140" spans="1:80" x14ac:dyDescent="0.2">
      <c r="A140" s="301"/>
      <c r="B140" s="304"/>
      <c r="C140" s="305" t="s">
        <v>848</v>
      </c>
      <c r="D140" s="306"/>
      <c r="E140" s="307">
        <v>31.8</v>
      </c>
      <c r="F140" s="308"/>
      <c r="G140" s="309"/>
      <c r="H140" s="310"/>
      <c r="I140" s="302"/>
      <c r="J140" s="311"/>
      <c r="K140" s="302"/>
      <c r="M140" s="303" t="s">
        <v>848</v>
      </c>
      <c r="O140" s="292"/>
    </row>
    <row r="141" spans="1:80" x14ac:dyDescent="0.2">
      <c r="A141" s="293">
        <v>26</v>
      </c>
      <c r="B141" s="294" t="s">
        <v>287</v>
      </c>
      <c r="C141" s="295" t="s">
        <v>288</v>
      </c>
      <c r="D141" s="296" t="s">
        <v>170</v>
      </c>
      <c r="E141" s="297">
        <v>15.8</v>
      </c>
      <c r="F141" s="297">
        <v>0</v>
      </c>
      <c r="G141" s="298">
        <f>E141*F141</f>
        <v>0</v>
      </c>
      <c r="H141" s="299">
        <v>0</v>
      </c>
      <c r="I141" s="300">
        <f>E141*H141</f>
        <v>0</v>
      </c>
      <c r="J141" s="299"/>
      <c r="K141" s="300">
        <f>E141*J141</f>
        <v>0</v>
      </c>
      <c r="O141" s="292">
        <v>2</v>
      </c>
      <c r="AA141" s="261">
        <v>12</v>
      </c>
      <c r="AB141" s="261">
        <v>1</v>
      </c>
      <c r="AC141" s="261">
        <v>73</v>
      </c>
      <c r="AZ141" s="261">
        <v>1</v>
      </c>
      <c r="BA141" s="261">
        <f>IF(AZ141=1,G141,0)</f>
        <v>0</v>
      </c>
      <c r="BB141" s="261">
        <f>IF(AZ141=2,G141,0)</f>
        <v>0</v>
      </c>
      <c r="BC141" s="261">
        <f>IF(AZ141=3,G141,0)</f>
        <v>0</v>
      </c>
      <c r="BD141" s="261">
        <f>IF(AZ141=4,G141,0)</f>
        <v>0</v>
      </c>
      <c r="BE141" s="261">
        <f>IF(AZ141=5,G141,0)</f>
        <v>0</v>
      </c>
      <c r="CA141" s="292">
        <v>12</v>
      </c>
      <c r="CB141" s="292">
        <v>1</v>
      </c>
    </row>
    <row r="142" spans="1:80" x14ac:dyDescent="0.2">
      <c r="A142" s="301"/>
      <c r="B142" s="304"/>
      <c r="C142" s="305" t="s">
        <v>289</v>
      </c>
      <c r="D142" s="306"/>
      <c r="E142" s="307">
        <v>0</v>
      </c>
      <c r="F142" s="308"/>
      <c r="G142" s="309"/>
      <c r="H142" s="310"/>
      <c r="I142" s="302"/>
      <c r="J142" s="311"/>
      <c r="K142" s="302"/>
      <c r="M142" s="303" t="s">
        <v>289</v>
      </c>
      <c r="O142" s="292"/>
    </row>
    <row r="143" spans="1:80" x14ac:dyDescent="0.2">
      <c r="A143" s="301"/>
      <c r="B143" s="304"/>
      <c r="C143" s="305" t="s">
        <v>849</v>
      </c>
      <c r="D143" s="306"/>
      <c r="E143" s="307">
        <v>15.8</v>
      </c>
      <c r="F143" s="308"/>
      <c r="G143" s="309"/>
      <c r="H143" s="310"/>
      <c r="I143" s="302"/>
      <c r="J143" s="311"/>
      <c r="K143" s="302"/>
      <c r="M143" s="303" t="s">
        <v>849</v>
      </c>
      <c r="O143" s="292"/>
    </row>
    <row r="144" spans="1:80" ht="22.5" x14ac:dyDescent="0.2">
      <c r="A144" s="293">
        <v>27</v>
      </c>
      <c r="B144" s="294" t="s">
        <v>291</v>
      </c>
      <c r="C144" s="295" t="s">
        <v>292</v>
      </c>
      <c r="D144" s="296" t="s">
        <v>116</v>
      </c>
      <c r="E144" s="297">
        <v>9.5894999999999992</v>
      </c>
      <c r="F144" s="297">
        <v>0</v>
      </c>
      <c r="G144" s="298">
        <f>E144*F144</f>
        <v>0</v>
      </c>
      <c r="H144" s="299">
        <v>0</v>
      </c>
      <c r="I144" s="300">
        <f>E144*H144</f>
        <v>0</v>
      </c>
      <c r="J144" s="299"/>
      <c r="K144" s="300">
        <f>E144*J144</f>
        <v>0</v>
      </c>
      <c r="O144" s="292">
        <v>2</v>
      </c>
      <c r="AA144" s="261">
        <v>12</v>
      </c>
      <c r="AB144" s="261">
        <v>1</v>
      </c>
      <c r="AC144" s="261">
        <v>23</v>
      </c>
      <c r="AZ144" s="261">
        <v>1</v>
      </c>
      <c r="BA144" s="261">
        <f>IF(AZ144=1,G144,0)</f>
        <v>0</v>
      </c>
      <c r="BB144" s="261">
        <f>IF(AZ144=2,G144,0)</f>
        <v>0</v>
      </c>
      <c r="BC144" s="261">
        <f>IF(AZ144=3,G144,0)</f>
        <v>0</v>
      </c>
      <c r="BD144" s="261">
        <f>IF(AZ144=4,G144,0)</f>
        <v>0</v>
      </c>
      <c r="BE144" s="261">
        <f>IF(AZ144=5,G144,0)</f>
        <v>0</v>
      </c>
      <c r="CA144" s="292">
        <v>12</v>
      </c>
      <c r="CB144" s="292">
        <v>1</v>
      </c>
    </row>
    <row r="145" spans="1:80" x14ac:dyDescent="0.2">
      <c r="A145" s="301"/>
      <c r="B145" s="304"/>
      <c r="C145" s="305" t="s">
        <v>809</v>
      </c>
      <c r="D145" s="306"/>
      <c r="E145" s="307">
        <v>0</v>
      </c>
      <c r="F145" s="308"/>
      <c r="G145" s="309"/>
      <c r="H145" s="310"/>
      <c r="I145" s="302"/>
      <c r="J145" s="311"/>
      <c r="K145" s="302"/>
      <c r="M145" s="303" t="s">
        <v>809</v>
      </c>
      <c r="O145" s="292"/>
    </row>
    <row r="146" spans="1:80" x14ac:dyDescent="0.2">
      <c r="A146" s="301"/>
      <c r="B146" s="304"/>
      <c r="C146" s="305" t="s">
        <v>294</v>
      </c>
      <c r="D146" s="306"/>
      <c r="E146" s="307">
        <v>9.5894999999999992</v>
      </c>
      <c r="F146" s="308"/>
      <c r="G146" s="309"/>
      <c r="H146" s="310"/>
      <c r="I146" s="302"/>
      <c r="J146" s="311"/>
      <c r="K146" s="302"/>
      <c r="M146" s="303" t="s">
        <v>294</v>
      </c>
      <c r="O146" s="292"/>
    </row>
    <row r="147" spans="1:80" x14ac:dyDescent="0.2">
      <c r="A147" s="293">
        <v>28</v>
      </c>
      <c r="B147" s="294" t="s">
        <v>305</v>
      </c>
      <c r="C147" s="295" t="s">
        <v>306</v>
      </c>
      <c r="D147" s="296" t="s">
        <v>116</v>
      </c>
      <c r="E147" s="297">
        <v>26.117100000000001</v>
      </c>
      <c r="F147" s="297">
        <v>0</v>
      </c>
      <c r="G147" s="298">
        <f>E147*F147</f>
        <v>0</v>
      </c>
      <c r="H147" s="299">
        <v>0</v>
      </c>
      <c r="I147" s="300">
        <f>E147*H147</f>
        <v>0</v>
      </c>
      <c r="J147" s="299"/>
      <c r="K147" s="300">
        <f>E147*J147</f>
        <v>0</v>
      </c>
      <c r="O147" s="292">
        <v>2</v>
      </c>
      <c r="AA147" s="261">
        <v>12</v>
      </c>
      <c r="AB147" s="261">
        <v>1</v>
      </c>
      <c r="AC147" s="261">
        <v>25</v>
      </c>
      <c r="AZ147" s="261">
        <v>1</v>
      </c>
      <c r="BA147" s="261">
        <f>IF(AZ147=1,G147,0)</f>
        <v>0</v>
      </c>
      <c r="BB147" s="261">
        <f>IF(AZ147=2,G147,0)</f>
        <v>0</v>
      </c>
      <c r="BC147" s="261">
        <f>IF(AZ147=3,G147,0)</f>
        <v>0</v>
      </c>
      <c r="BD147" s="261">
        <f>IF(AZ147=4,G147,0)</f>
        <v>0</v>
      </c>
      <c r="BE147" s="261">
        <f>IF(AZ147=5,G147,0)</f>
        <v>0</v>
      </c>
      <c r="CA147" s="292">
        <v>12</v>
      </c>
      <c r="CB147" s="292">
        <v>1</v>
      </c>
    </row>
    <row r="148" spans="1:80" x14ac:dyDescent="0.2">
      <c r="A148" s="301"/>
      <c r="B148" s="304"/>
      <c r="C148" s="305" t="s">
        <v>850</v>
      </c>
      <c r="D148" s="306"/>
      <c r="E148" s="307">
        <v>0</v>
      </c>
      <c r="F148" s="308"/>
      <c r="G148" s="309"/>
      <c r="H148" s="310"/>
      <c r="I148" s="302"/>
      <c r="J148" s="311"/>
      <c r="K148" s="302"/>
      <c r="M148" s="303" t="s">
        <v>850</v>
      </c>
      <c r="O148" s="292"/>
    </row>
    <row r="149" spans="1:80" ht="22.5" x14ac:dyDescent="0.2">
      <c r="A149" s="301"/>
      <c r="B149" s="304"/>
      <c r="C149" s="305" t="s">
        <v>851</v>
      </c>
      <c r="D149" s="306"/>
      <c r="E149" s="307">
        <v>2.448</v>
      </c>
      <c r="F149" s="308"/>
      <c r="G149" s="309"/>
      <c r="H149" s="310"/>
      <c r="I149" s="302"/>
      <c r="J149" s="311"/>
      <c r="K149" s="302"/>
      <c r="M149" s="303" t="s">
        <v>851</v>
      </c>
      <c r="O149" s="292"/>
    </row>
    <row r="150" spans="1:80" x14ac:dyDescent="0.2">
      <c r="A150" s="301"/>
      <c r="B150" s="304"/>
      <c r="C150" s="305" t="s">
        <v>852</v>
      </c>
      <c r="D150" s="306"/>
      <c r="E150" s="307">
        <v>7.0039999999999996</v>
      </c>
      <c r="F150" s="308"/>
      <c r="G150" s="309"/>
      <c r="H150" s="310"/>
      <c r="I150" s="302"/>
      <c r="J150" s="311"/>
      <c r="K150" s="302"/>
      <c r="M150" s="303" t="s">
        <v>852</v>
      </c>
      <c r="O150" s="292"/>
    </row>
    <row r="151" spans="1:80" x14ac:dyDescent="0.2">
      <c r="A151" s="301"/>
      <c r="B151" s="304"/>
      <c r="C151" s="333" t="s">
        <v>174</v>
      </c>
      <c r="D151" s="306"/>
      <c r="E151" s="332">
        <v>9.452</v>
      </c>
      <c r="F151" s="308"/>
      <c r="G151" s="309"/>
      <c r="H151" s="310"/>
      <c r="I151" s="302"/>
      <c r="J151" s="311"/>
      <c r="K151" s="302"/>
      <c r="M151" s="303" t="s">
        <v>174</v>
      </c>
      <c r="O151" s="292"/>
    </row>
    <row r="152" spans="1:80" ht="22.5" x14ac:dyDescent="0.2">
      <c r="A152" s="301"/>
      <c r="B152" s="304"/>
      <c r="C152" s="305" t="s">
        <v>853</v>
      </c>
      <c r="D152" s="306"/>
      <c r="E152" s="307">
        <v>2.1419999999999999</v>
      </c>
      <c r="F152" s="308"/>
      <c r="G152" s="309"/>
      <c r="H152" s="310"/>
      <c r="I152" s="302"/>
      <c r="J152" s="311"/>
      <c r="K152" s="302"/>
      <c r="M152" s="303" t="s">
        <v>853</v>
      </c>
      <c r="O152" s="292"/>
    </row>
    <row r="153" spans="1:80" ht="22.5" x14ac:dyDescent="0.2">
      <c r="A153" s="301"/>
      <c r="B153" s="304"/>
      <c r="C153" s="305" t="s">
        <v>854</v>
      </c>
      <c r="D153" s="306"/>
      <c r="E153" s="307">
        <v>6.5160999999999998</v>
      </c>
      <c r="F153" s="308"/>
      <c r="G153" s="309"/>
      <c r="H153" s="310"/>
      <c r="I153" s="302"/>
      <c r="J153" s="311"/>
      <c r="K153" s="302"/>
      <c r="M153" s="303" t="s">
        <v>854</v>
      </c>
      <c r="O153" s="292"/>
    </row>
    <row r="154" spans="1:80" x14ac:dyDescent="0.2">
      <c r="A154" s="301"/>
      <c r="B154" s="304"/>
      <c r="C154" s="333" t="s">
        <v>174</v>
      </c>
      <c r="D154" s="306"/>
      <c r="E154" s="332">
        <v>8.6580999999999992</v>
      </c>
      <c r="F154" s="308"/>
      <c r="G154" s="309"/>
      <c r="H154" s="310"/>
      <c r="I154" s="302"/>
      <c r="J154" s="311"/>
      <c r="K154" s="302"/>
      <c r="M154" s="303" t="s">
        <v>174</v>
      </c>
      <c r="O154" s="292"/>
    </row>
    <row r="155" spans="1:80" x14ac:dyDescent="0.2">
      <c r="A155" s="301"/>
      <c r="B155" s="304"/>
      <c r="C155" s="305" t="s">
        <v>855</v>
      </c>
      <c r="D155" s="306"/>
      <c r="E155" s="307">
        <v>8.0069999999999997</v>
      </c>
      <c r="F155" s="308"/>
      <c r="G155" s="309"/>
      <c r="H155" s="310"/>
      <c r="I155" s="302"/>
      <c r="J155" s="311"/>
      <c r="K155" s="302"/>
      <c r="M155" s="303" t="s">
        <v>855</v>
      </c>
      <c r="O155" s="292"/>
    </row>
    <row r="156" spans="1:80" x14ac:dyDescent="0.2">
      <c r="A156" s="312"/>
      <c r="B156" s="313" t="s">
        <v>101</v>
      </c>
      <c r="C156" s="314" t="s">
        <v>167</v>
      </c>
      <c r="D156" s="315"/>
      <c r="E156" s="316"/>
      <c r="F156" s="317"/>
      <c r="G156" s="318">
        <f>SUM(G48:G155)</f>
        <v>0</v>
      </c>
      <c r="H156" s="319"/>
      <c r="I156" s="320">
        <f>SUM(I48:I155)</f>
        <v>4.3508999999999999E-2</v>
      </c>
      <c r="J156" s="319"/>
      <c r="K156" s="320">
        <f>SUM(K48:K155)</f>
        <v>0</v>
      </c>
      <c r="O156" s="292">
        <v>4</v>
      </c>
      <c r="BA156" s="321">
        <f>SUM(BA48:BA155)</f>
        <v>0</v>
      </c>
      <c r="BB156" s="321">
        <f>SUM(BB48:BB155)</f>
        <v>0</v>
      </c>
      <c r="BC156" s="321">
        <f>SUM(BC48:BC155)</f>
        <v>0</v>
      </c>
      <c r="BD156" s="321">
        <f>SUM(BD48:BD155)</f>
        <v>0</v>
      </c>
      <c r="BE156" s="321">
        <f>SUM(BE48:BE155)</f>
        <v>0</v>
      </c>
    </row>
    <row r="157" spans="1:80" x14ac:dyDescent="0.2">
      <c r="A157" s="282" t="s">
        <v>97</v>
      </c>
      <c r="B157" s="283" t="s">
        <v>315</v>
      </c>
      <c r="C157" s="284" t="s">
        <v>316</v>
      </c>
      <c r="D157" s="285"/>
      <c r="E157" s="286"/>
      <c r="F157" s="286"/>
      <c r="G157" s="287"/>
      <c r="H157" s="288"/>
      <c r="I157" s="289"/>
      <c r="J157" s="290"/>
      <c r="K157" s="291"/>
      <c r="O157" s="292">
        <v>1</v>
      </c>
    </row>
    <row r="158" spans="1:80" x14ac:dyDescent="0.2">
      <c r="A158" s="293">
        <v>29</v>
      </c>
      <c r="B158" s="294" t="s">
        <v>318</v>
      </c>
      <c r="C158" s="295" t="s">
        <v>319</v>
      </c>
      <c r="D158" s="296" t="s">
        <v>116</v>
      </c>
      <c r="E158" s="297">
        <v>28.666799999999999</v>
      </c>
      <c r="F158" s="297">
        <v>0</v>
      </c>
      <c r="G158" s="298">
        <f>E158*F158</f>
        <v>0</v>
      </c>
      <c r="H158" s="299">
        <v>4.9840000000000002E-2</v>
      </c>
      <c r="I158" s="300">
        <f>E158*H158</f>
        <v>1.428753312</v>
      </c>
      <c r="J158" s="299">
        <v>0</v>
      </c>
      <c r="K158" s="300">
        <f>E158*J158</f>
        <v>0</v>
      </c>
      <c r="O158" s="292">
        <v>2</v>
      </c>
      <c r="AA158" s="261">
        <v>1</v>
      </c>
      <c r="AB158" s="261">
        <v>1</v>
      </c>
      <c r="AC158" s="261">
        <v>1</v>
      </c>
      <c r="AZ158" s="261">
        <v>1</v>
      </c>
      <c r="BA158" s="261">
        <f>IF(AZ158=1,G158,0)</f>
        <v>0</v>
      </c>
      <c r="BB158" s="261">
        <f>IF(AZ158=2,G158,0)</f>
        <v>0</v>
      </c>
      <c r="BC158" s="261">
        <f>IF(AZ158=3,G158,0)</f>
        <v>0</v>
      </c>
      <c r="BD158" s="261">
        <f>IF(AZ158=4,G158,0)</f>
        <v>0</v>
      </c>
      <c r="BE158" s="261">
        <f>IF(AZ158=5,G158,0)</f>
        <v>0</v>
      </c>
      <c r="CA158" s="292">
        <v>1</v>
      </c>
      <c r="CB158" s="292">
        <v>1</v>
      </c>
    </row>
    <row r="159" spans="1:80" x14ac:dyDescent="0.2">
      <c r="A159" s="301"/>
      <c r="B159" s="304"/>
      <c r="C159" s="305" t="s">
        <v>856</v>
      </c>
      <c r="D159" s="306"/>
      <c r="E159" s="307">
        <v>0</v>
      </c>
      <c r="F159" s="308"/>
      <c r="G159" s="309"/>
      <c r="H159" s="310"/>
      <c r="I159" s="302"/>
      <c r="J159" s="311"/>
      <c r="K159" s="302"/>
      <c r="M159" s="303" t="s">
        <v>856</v>
      </c>
      <c r="O159" s="292"/>
    </row>
    <row r="160" spans="1:80" x14ac:dyDescent="0.2">
      <c r="A160" s="301"/>
      <c r="B160" s="304"/>
      <c r="C160" s="305" t="s">
        <v>857</v>
      </c>
      <c r="D160" s="306"/>
      <c r="E160" s="307">
        <v>7.92</v>
      </c>
      <c r="F160" s="308"/>
      <c r="G160" s="309"/>
      <c r="H160" s="310"/>
      <c r="I160" s="302"/>
      <c r="J160" s="311"/>
      <c r="K160" s="302"/>
      <c r="M160" s="303" t="s">
        <v>857</v>
      </c>
      <c r="O160" s="292"/>
    </row>
    <row r="161" spans="1:80" x14ac:dyDescent="0.2">
      <c r="A161" s="301"/>
      <c r="B161" s="304"/>
      <c r="C161" s="305" t="s">
        <v>858</v>
      </c>
      <c r="D161" s="306"/>
      <c r="E161" s="307">
        <v>7.92</v>
      </c>
      <c r="F161" s="308"/>
      <c r="G161" s="309"/>
      <c r="H161" s="310"/>
      <c r="I161" s="302"/>
      <c r="J161" s="311"/>
      <c r="K161" s="302"/>
      <c r="M161" s="303" t="s">
        <v>858</v>
      </c>
      <c r="O161" s="292"/>
    </row>
    <row r="162" spans="1:80" x14ac:dyDescent="0.2">
      <c r="A162" s="301"/>
      <c r="B162" s="304"/>
      <c r="C162" s="333" t="s">
        <v>174</v>
      </c>
      <c r="D162" s="306"/>
      <c r="E162" s="332">
        <v>15.84</v>
      </c>
      <c r="F162" s="308"/>
      <c r="G162" s="309"/>
      <c r="H162" s="310"/>
      <c r="I162" s="302"/>
      <c r="J162" s="311"/>
      <c r="K162" s="302"/>
      <c r="M162" s="303" t="s">
        <v>174</v>
      </c>
      <c r="O162" s="292"/>
    </row>
    <row r="163" spans="1:80" x14ac:dyDescent="0.2">
      <c r="A163" s="301"/>
      <c r="B163" s="304"/>
      <c r="C163" s="305" t="s">
        <v>859</v>
      </c>
      <c r="D163" s="306"/>
      <c r="E163" s="307">
        <v>5.94</v>
      </c>
      <c r="F163" s="308"/>
      <c r="G163" s="309"/>
      <c r="H163" s="310"/>
      <c r="I163" s="302"/>
      <c r="J163" s="311"/>
      <c r="K163" s="302"/>
      <c r="M163" s="303" t="s">
        <v>859</v>
      </c>
      <c r="O163" s="292"/>
    </row>
    <row r="164" spans="1:80" ht="22.5" x14ac:dyDescent="0.2">
      <c r="A164" s="301"/>
      <c r="B164" s="304"/>
      <c r="C164" s="305" t="s">
        <v>860</v>
      </c>
      <c r="D164" s="306"/>
      <c r="E164" s="307">
        <v>6.8868</v>
      </c>
      <c r="F164" s="308"/>
      <c r="G164" s="309"/>
      <c r="H164" s="310"/>
      <c r="I164" s="302"/>
      <c r="J164" s="311"/>
      <c r="K164" s="302"/>
      <c r="M164" s="303" t="s">
        <v>860</v>
      </c>
      <c r="O164" s="292"/>
    </row>
    <row r="165" spans="1:80" x14ac:dyDescent="0.2">
      <c r="A165" s="301"/>
      <c r="B165" s="304"/>
      <c r="C165" s="333" t="s">
        <v>174</v>
      </c>
      <c r="D165" s="306"/>
      <c r="E165" s="332">
        <v>12.8268</v>
      </c>
      <c r="F165" s="308"/>
      <c r="G165" s="309"/>
      <c r="H165" s="310"/>
      <c r="I165" s="302"/>
      <c r="J165" s="311"/>
      <c r="K165" s="302"/>
      <c r="M165" s="303" t="s">
        <v>174</v>
      </c>
      <c r="O165" s="292"/>
    </row>
    <row r="166" spans="1:80" x14ac:dyDescent="0.2">
      <c r="A166" s="312"/>
      <c r="B166" s="313" t="s">
        <v>101</v>
      </c>
      <c r="C166" s="314" t="s">
        <v>317</v>
      </c>
      <c r="D166" s="315"/>
      <c r="E166" s="316"/>
      <c r="F166" s="317"/>
      <c r="G166" s="318">
        <f>SUM(G157:G165)</f>
        <v>0</v>
      </c>
      <c r="H166" s="319"/>
      <c r="I166" s="320">
        <f>SUM(I157:I165)</f>
        <v>1.428753312</v>
      </c>
      <c r="J166" s="319"/>
      <c r="K166" s="320">
        <f>SUM(K157:K165)</f>
        <v>0</v>
      </c>
      <c r="O166" s="292">
        <v>4</v>
      </c>
      <c r="BA166" s="321">
        <f>SUM(BA157:BA165)</f>
        <v>0</v>
      </c>
      <c r="BB166" s="321">
        <f>SUM(BB157:BB165)</f>
        <v>0</v>
      </c>
      <c r="BC166" s="321">
        <f>SUM(BC157:BC165)</f>
        <v>0</v>
      </c>
      <c r="BD166" s="321">
        <f>SUM(BD157:BD165)</f>
        <v>0</v>
      </c>
      <c r="BE166" s="321">
        <f>SUM(BE157:BE165)</f>
        <v>0</v>
      </c>
    </row>
    <row r="167" spans="1:80" x14ac:dyDescent="0.2">
      <c r="A167" s="282" t="s">
        <v>97</v>
      </c>
      <c r="B167" s="283" t="s">
        <v>334</v>
      </c>
      <c r="C167" s="284" t="s">
        <v>335</v>
      </c>
      <c r="D167" s="285"/>
      <c r="E167" s="286"/>
      <c r="F167" s="286"/>
      <c r="G167" s="287"/>
      <c r="H167" s="288"/>
      <c r="I167" s="289"/>
      <c r="J167" s="290"/>
      <c r="K167" s="291"/>
      <c r="O167" s="292">
        <v>1</v>
      </c>
    </row>
    <row r="168" spans="1:80" x14ac:dyDescent="0.2">
      <c r="A168" s="293">
        <v>30</v>
      </c>
      <c r="B168" s="294" t="s">
        <v>349</v>
      </c>
      <c r="C168" s="295" t="s">
        <v>350</v>
      </c>
      <c r="D168" s="296" t="s">
        <v>116</v>
      </c>
      <c r="E168" s="297">
        <v>235.0719</v>
      </c>
      <c r="F168" s="297">
        <v>0</v>
      </c>
      <c r="G168" s="298">
        <f>E168*F168</f>
        <v>0</v>
      </c>
      <c r="H168" s="299">
        <v>0</v>
      </c>
      <c r="I168" s="300">
        <f>E168*H168</f>
        <v>0</v>
      </c>
      <c r="J168" s="299">
        <v>-1.6E-2</v>
      </c>
      <c r="K168" s="300">
        <f>E168*J168</f>
        <v>-3.7611504</v>
      </c>
      <c r="O168" s="292">
        <v>2</v>
      </c>
      <c r="AA168" s="261">
        <v>1</v>
      </c>
      <c r="AB168" s="261">
        <v>1</v>
      </c>
      <c r="AC168" s="261">
        <v>1</v>
      </c>
      <c r="AZ168" s="261">
        <v>1</v>
      </c>
      <c r="BA168" s="261">
        <f>IF(AZ168=1,G168,0)</f>
        <v>0</v>
      </c>
      <c r="BB168" s="261">
        <f>IF(AZ168=2,G168,0)</f>
        <v>0</v>
      </c>
      <c r="BC168" s="261">
        <f>IF(AZ168=3,G168,0)</f>
        <v>0</v>
      </c>
      <c r="BD168" s="261">
        <f>IF(AZ168=4,G168,0)</f>
        <v>0</v>
      </c>
      <c r="BE168" s="261">
        <f>IF(AZ168=5,G168,0)</f>
        <v>0</v>
      </c>
      <c r="CA168" s="292">
        <v>1</v>
      </c>
      <c r="CB168" s="292">
        <v>1</v>
      </c>
    </row>
    <row r="169" spans="1:80" x14ac:dyDescent="0.2">
      <c r="A169" s="301"/>
      <c r="B169" s="304"/>
      <c r="C169" s="305" t="s">
        <v>351</v>
      </c>
      <c r="D169" s="306"/>
      <c r="E169" s="307">
        <v>235.0719</v>
      </c>
      <c r="F169" s="308"/>
      <c r="G169" s="309"/>
      <c r="H169" s="310"/>
      <c r="I169" s="302"/>
      <c r="J169" s="311"/>
      <c r="K169" s="302"/>
      <c r="M169" s="303" t="s">
        <v>351</v>
      </c>
      <c r="O169" s="292"/>
    </row>
    <row r="170" spans="1:80" x14ac:dyDescent="0.2">
      <c r="A170" s="293">
        <v>31</v>
      </c>
      <c r="B170" s="294" t="s">
        <v>355</v>
      </c>
      <c r="C170" s="295" t="s">
        <v>356</v>
      </c>
      <c r="D170" s="296" t="s">
        <v>116</v>
      </c>
      <c r="E170" s="297">
        <v>17.2545</v>
      </c>
      <c r="F170" s="297">
        <v>0</v>
      </c>
      <c r="G170" s="298">
        <f>E170*F170</f>
        <v>0</v>
      </c>
      <c r="H170" s="299">
        <v>0</v>
      </c>
      <c r="I170" s="300">
        <f>E170*H170</f>
        <v>0</v>
      </c>
      <c r="J170" s="299">
        <v>-0.16900000000000001</v>
      </c>
      <c r="K170" s="300">
        <f>E170*J170</f>
        <v>-2.9160105000000001</v>
      </c>
      <c r="O170" s="292">
        <v>2</v>
      </c>
      <c r="AA170" s="261">
        <v>1</v>
      </c>
      <c r="AB170" s="261">
        <v>1</v>
      </c>
      <c r="AC170" s="261">
        <v>1</v>
      </c>
      <c r="AZ170" s="261">
        <v>1</v>
      </c>
      <c r="BA170" s="261">
        <f>IF(AZ170=1,G170,0)</f>
        <v>0</v>
      </c>
      <c r="BB170" s="261">
        <f>IF(AZ170=2,G170,0)</f>
        <v>0</v>
      </c>
      <c r="BC170" s="261">
        <f>IF(AZ170=3,G170,0)</f>
        <v>0</v>
      </c>
      <c r="BD170" s="261">
        <f>IF(AZ170=4,G170,0)</f>
        <v>0</v>
      </c>
      <c r="BE170" s="261">
        <f>IF(AZ170=5,G170,0)</f>
        <v>0</v>
      </c>
      <c r="CA170" s="292">
        <v>1</v>
      </c>
      <c r="CB170" s="292">
        <v>1</v>
      </c>
    </row>
    <row r="171" spans="1:80" x14ac:dyDescent="0.2">
      <c r="A171" s="301"/>
      <c r="B171" s="304"/>
      <c r="C171" s="305" t="s">
        <v>861</v>
      </c>
      <c r="D171" s="306"/>
      <c r="E171" s="307">
        <v>9.5894999999999992</v>
      </c>
      <c r="F171" s="308"/>
      <c r="G171" s="309"/>
      <c r="H171" s="310"/>
      <c r="I171" s="302"/>
      <c r="J171" s="311"/>
      <c r="K171" s="302"/>
      <c r="M171" s="303" t="s">
        <v>861</v>
      </c>
      <c r="O171" s="292"/>
    </row>
    <row r="172" spans="1:80" ht="22.5" x14ac:dyDescent="0.2">
      <c r="A172" s="301"/>
      <c r="B172" s="304"/>
      <c r="C172" s="305" t="s">
        <v>862</v>
      </c>
      <c r="D172" s="306"/>
      <c r="E172" s="307">
        <v>7.665</v>
      </c>
      <c r="F172" s="308"/>
      <c r="G172" s="309"/>
      <c r="H172" s="310"/>
      <c r="I172" s="302"/>
      <c r="J172" s="311"/>
      <c r="K172" s="302"/>
      <c r="M172" s="303" t="s">
        <v>862</v>
      </c>
      <c r="O172" s="292"/>
    </row>
    <row r="173" spans="1:80" ht="22.5" x14ac:dyDescent="0.2">
      <c r="A173" s="293">
        <v>32</v>
      </c>
      <c r="B173" s="294" t="s">
        <v>364</v>
      </c>
      <c r="C173" s="295" t="s">
        <v>365</v>
      </c>
      <c r="D173" s="296" t="s">
        <v>366</v>
      </c>
      <c r="E173" s="297">
        <v>1</v>
      </c>
      <c r="F173" s="297">
        <v>0</v>
      </c>
      <c r="G173" s="298">
        <f>E173*F173</f>
        <v>0</v>
      </c>
      <c r="H173" s="299">
        <v>0</v>
      </c>
      <c r="I173" s="300">
        <f>E173*H173</f>
        <v>0</v>
      </c>
      <c r="J173" s="299"/>
      <c r="K173" s="300">
        <f>E173*J173</f>
        <v>0</v>
      </c>
      <c r="O173" s="292">
        <v>2</v>
      </c>
      <c r="AA173" s="261">
        <v>12</v>
      </c>
      <c r="AB173" s="261">
        <v>0</v>
      </c>
      <c r="AC173" s="261">
        <v>77</v>
      </c>
      <c r="AZ173" s="261">
        <v>1</v>
      </c>
      <c r="BA173" s="261">
        <f>IF(AZ173=1,G173,0)</f>
        <v>0</v>
      </c>
      <c r="BB173" s="261">
        <f>IF(AZ173=2,G173,0)</f>
        <v>0</v>
      </c>
      <c r="BC173" s="261">
        <f>IF(AZ173=3,G173,0)</f>
        <v>0</v>
      </c>
      <c r="BD173" s="261">
        <f>IF(AZ173=4,G173,0)</f>
        <v>0</v>
      </c>
      <c r="BE173" s="261">
        <f>IF(AZ173=5,G173,0)</f>
        <v>0</v>
      </c>
      <c r="CA173" s="292">
        <v>12</v>
      </c>
      <c r="CB173" s="292">
        <v>0</v>
      </c>
    </row>
    <row r="174" spans="1:80" x14ac:dyDescent="0.2">
      <c r="A174" s="293">
        <v>33</v>
      </c>
      <c r="B174" s="294" t="s">
        <v>367</v>
      </c>
      <c r="C174" s="295" t="s">
        <v>368</v>
      </c>
      <c r="D174" s="296" t="s">
        <v>369</v>
      </c>
      <c r="E174" s="297">
        <v>6.6771608999999996</v>
      </c>
      <c r="F174" s="297">
        <v>0</v>
      </c>
      <c r="G174" s="298">
        <f>E174*F174</f>
        <v>0</v>
      </c>
      <c r="H174" s="299">
        <v>0</v>
      </c>
      <c r="I174" s="300">
        <f>E174*H174</f>
        <v>0</v>
      </c>
      <c r="J174" s="299"/>
      <c r="K174" s="300">
        <f>E174*J174</f>
        <v>0</v>
      </c>
      <c r="O174" s="292">
        <v>2</v>
      </c>
      <c r="AA174" s="261">
        <v>8</v>
      </c>
      <c r="AB174" s="261">
        <v>0</v>
      </c>
      <c r="AC174" s="261">
        <v>3</v>
      </c>
      <c r="AZ174" s="261">
        <v>1</v>
      </c>
      <c r="BA174" s="261">
        <f>IF(AZ174=1,G174,0)</f>
        <v>0</v>
      </c>
      <c r="BB174" s="261">
        <f>IF(AZ174=2,G174,0)</f>
        <v>0</v>
      </c>
      <c r="BC174" s="261">
        <f>IF(AZ174=3,G174,0)</f>
        <v>0</v>
      </c>
      <c r="BD174" s="261">
        <f>IF(AZ174=4,G174,0)</f>
        <v>0</v>
      </c>
      <c r="BE174" s="261">
        <f>IF(AZ174=5,G174,0)</f>
        <v>0</v>
      </c>
      <c r="CA174" s="292">
        <v>8</v>
      </c>
      <c r="CB174" s="292">
        <v>0</v>
      </c>
    </row>
    <row r="175" spans="1:80" x14ac:dyDescent="0.2">
      <c r="A175" s="293">
        <v>34</v>
      </c>
      <c r="B175" s="294" t="s">
        <v>370</v>
      </c>
      <c r="C175" s="295" t="s">
        <v>371</v>
      </c>
      <c r="D175" s="296" t="s">
        <v>369</v>
      </c>
      <c r="E175" s="297">
        <v>6.6771608999999996</v>
      </c>
      <c r="F175" s="297">
        <v>0</v>
      </c>
      <c r="G175" s="298">
        <f>E175*F175</f>
        <v>0</v>
      </c>
      <c r="H175" s="299">
        <v>0</v>
      </c>
      <c r="I175" s="300">
        <f>E175*H175</f>
        <v>0</v>
      </c>
      <c r="J175" s="299"/>
      <c r="K175" s="300">
        <f>E175*J175</f>
        <v>0</v>
      </c>
      <c r="O175" s="292">
        <v>2</v>
      </c>
      <c r="AA175" s="261">
        <v>8</v>
      </c>
      <c r="AB175" s="261">
        <v>1</v>
      </c>
      <c r="AC175" s="261">
        <v>3</v>
      </c>
      <c r="AZ175" s="261">
        <v>1</v>
      </c>
      <c r="BA175" s="261">
        <f>IF(AZ175=1,G175,0)</f>
        <v>0</v>
      </c>
      <c r="BB175" s="261">
        <f>IF(AZ175=2,G175,0)</f>
        <v>0</v>
      </c>
      <c r="BC175" s="261">
        <f>IF(AZ175=3,G175,0)</f>
        <v>0</v>
      </c>
      <c r="BD175" s="261">
        <f>IF(AZ175=4,G175,0)</f>
        <v>0</v>
      </c>
      <c r="BE175" s="261">
        <f>IF(AZ175=5,G175,0)</f>
        <v>0</v>
      </c>
      <c r="CA175" s="292">
        <v>8</v>
      </c>
      <c r="CB175" s="292">
        <v>1</v>
      </c>
    </row>
    <row r="176" spans="1:80" x14ac:dyDescent="0.2">
      <c r="A176" s="293">
        <v>35</v>
      </c>
      <c r="B176" s="294" t="s">
        <v>372</v>
      </c>
      <c r="C176" s="295" t="s">
        <v>373</v>
      </c>
      <c r="D176" s="296" t="s">
        <v>369</v>
      </c>
      <c r="E176" s="297">
        <v>66.771608999999998</v>
      </c>
      <c r="F176" s="297">
        <v>0</v>
      </c>
      <c r="G176" s="298">
        <f>E176*F176</f>
        <v>0</v>
      </c>
      <c r="H176" s="299">
        <v>0</v>
      </c>
      <c r="I176" s="300">
        <f>E176*H176</f>
        <v>0</v>
      </c>
      <c r="J176" s="299"/>
      <c r="K176" s="300">
        <f>E176*J176</f>
        <v>0</v>
      </c>
      <c r="O176" s="292">
        <v>2</v>
      </c>
      <c r="AA176" s="261">
        <v>8</v>
      </c>
      <c r="AB176" s="261">
        <v>1</v>
      </c>
      <c r="AC176" s="261">
        <v>3</v>
      </c>
      <c r="AZ176" s="261">
        <v>1</v>
      </c>
      <c r="BA176" s="261">
        <f>IF(AZ176=1,G176,0)</f>
        <v>0</v>
      </c>
      <c r="BB176" s="261">
        <f>IF(AZ176=2,G176,0)</f>
        <v>0</v>
      </c>
      <c r="BC176" s="261">
        <f>IF(AZ176=3,G176,0)</f>
        <v>0</v>
      </c>
      <c r="BD176" s="261">
        <f>IF(AZ176=4,G176,0)</f>
        <v>0</v>
      </c>
      <c r="BE176" s="261">
        <f>IF(AZ176=5,G176,0)</f>
        <v>0</v>
      </c>
      <c r="CA176" s="292">
        <v>8</v>
      </c>
      <c r="CB176" s="292">
        <v>1</v>
      </c>
    </row>
    <row r="177" spans="1:80" x14ac:dyDescent="0.2">
      <c r="A177" s="293">
        <v>36</v>
      </c>
      <c r="B177" s="294" t="s">
        <v>374</v>
      </c>
      <c r="C177" s="295" t="s">
        <v>375</v>
      </c>
      <c r="D177" s="296" t="s">
        <v>369</v>
      </c>
      <c r="E177" s="297">
        <v>6.6771608999999996</v>
      </c>
      <c r="F177" s="297">
        <v>0</v>
      </c>
      <c r="G177" s="298">
        <f>E177*F177</f>
        <v>0</v>
      </c>
      <c r="H177" s="299">
        <v>0</v>
      </c>
      <c r="I177" s="300">
        <f>E177*H177</f>
        <v>0</v>
      </c>
      <c r="J177" s="299"/>
      <c r="K177" s="300">
        <f>E177*J177</f>
        <v>0</v>
      </c>
      <c r="O177" s="292">
        <v>2</v>
      </c>
      <c r="AA177" s="261">
        <v>8</v>
      </c>
      <c r="AB177" s="261">
        <v>1</v>
      </c>
      <c r="AC177" s="261">
        <v>3</v>
      </c>
      <c r="AZ177" s="261">
        <v>1</v>
      </c>
      <c r="BA177" s="261">
        <f>IF(AZ177=1,G177,0)</f>
        <v>0</v>
      </c>
      <c r="BB177" s="261">
        <f>IF(AZ177=2,G177,0)</f>
        <v>0</v>
      </c>
      <c r="BC177" s="261">
        <f>IF(AZ177=3,G177,0)</f>
        <v>0</v>
      </c>
      <c r="BD177" s="261">
        <f>IF(AZ177=4,G177,0)</f>
        <v>0</v>
      </c>
      <c r="BE177" s="261">
        <f>IF(AZ177=5,G177,0)</f>
        <v>0</v>
      </c>
      <c r="CA177" s="292">
        <v>8</v>
      </c>
      <c r="CB177" s="292">
        <v>1</v>
      </c>
    </row>
    <row r="178" spans="1:80" x14ac:dyDescent="0.2">
      <c r="A178" s="293">
        <v>37</v>
      </c>
      <c r="B178" s="294" t="s">
        <v>376</v>
      </c>
      <c r="C178" s="295" t="s">
        <v>377</v>
      </c>
      <c r="D178" s="296" t="s">
        <v>369</v>
      </c>
      <c r="E178" s="297">
        <v>20.031482700000002</v>
      </c>
      <c r="F178" s="297">
        <v>0</v>
      </c>
      <c r="G178" s="298">
        <f>E178*F178</f>
        <v>0</v>
      </c>
      <c r="H178" s="299">
        <v>0</v>
      </c>
      <c r="I178" s="300">
        <f>E178*H178</f>
        <v>0</v>
      </c>
      <c r="J178" s="299"/>
      <c r="K178" s="300">
        <f>E178*J178</f>
        <v>0</v>
      </c>
      <c r="O178" s="292">
        <v>2</v>
      </c>
      <c r="AA178" s="261">
        <v>8</v>
      </c>
      <c r="AB178" s="261">
        <v>1</v>
      </c>
      <c r="AC178" s="261">
        <v>3</v>
      </c>
      <c r="AZ178" s="261">
        <v>1</v>
      </c>
      <c r="BA178" s="261">
        <f>IF(AZ178=1,G178,0)</f>
        <v>0</v>
      </c>
      <c r="BB178" s="261">
        <f>IF(AZ178=2,G178,0)</f>
        <v>0</v>
      </c>
      <c r="BC178" s="261">
        <f>IF(AZ178=3,G178,0)</f>
        <v>0</v>
      </c>
      <c r="BD178" s="261">
        <f>IF(AZ178=4,G178,0)</f>
        <v>0</v>
      </c>
      <c r="BE178" s="261">
        <f>IF(AZ178=5,G178,0)</f>
        <v>0</v>
      </c>
      <c r="CA178" s="292">
        <v>8</v>
      </c>
      <c r="CB178" s="292">
        <v>1</v>
      </c>
    </row>
    <row r="179" spans="1:80" x14ac:dyDescent="0.2">
      <c r="A179" s="293">
        <v>38</v>
      </c>
      <c r="B179" s="294" t="s">
        <v>378</v>
      </c>
      <c r="C179" s="295" t="s">
        <v>379</v>
      </c>
      <c r="D179" s="296" t="s">
        <v>369</v>
      </c>
      <c r="E179" s="297">
        <v>6.6771608999999996</v>
      </c>
      <c r="F179" s="297">
        <v>0</v>
      </c>
      <c r="G179" s="298">
        <f>E179*F179</f>
        <v>0</v>
      </c>
      <c r="H179" s="299">
        <v>0</v>
      </c>
      <c r="I179" s="300">
        <f>E179*H179</f>
        <v>0</v>
      </c>
      <c r="J179" s="299"/>
      <c r="K179" s="300">
        <f>E179*J179</f>
        <v>0</v>
      </c>
      <c r="O179" s="292">
        <v>2</v>
      </c>
      <c r="AA179" s="261">
        <v>8</v>
      </c>
      <c r="AB179" s="261">
        <v>0</v>
      </c>
      <c r="AC179" s="261">
        <v>3</v>
      </c>
      <c r="AZ179" s="261">
        <v>1</v>
      </c>
      <c r="BA179" s="261">
        <f>IF(AZ179=1,G179,0)</f>
        <v>0</v>
      </c>
      <c r="BB179" s="261">
        <f>IF(AZ179=2,G179,0)</f>
        <v>0</v>
      </c>
      <c r="BC179" s="261">
        <f>IF(AZ179=3,G179,0)</f>
        <v>0</v>
      </c>
      <c r="BD179" s="261">
        <f>IF(AZ179=4,G179,0)</f>
        <v>0</v>
      </c>
      <c r="BE179" s="261">
        <f>IF(AZ179=5,G179,0)</f>
        <v>0</v>
      </c>
      <c r="CA179" s="292">
        <v>8</v>
      </c>
      <c r="CB179" s="292">
        <v>0</v>
      </c>
    </row>
    <row r="180" spans="1:80" x14ac:dyDescent="0.2">
      <c r="A180" s="312"/>
      <c r="B180" s="313" t="s">
        <v>101</v>
      </c>
      <c r="C180" s="314" t="s">
        <v>336</v>
      </c>
      <c r="D180" s="315"/>
      <c r="E180" s="316"/>
      <c r="F180" s="317"/>
      <c r="G180" s="318">
        <f>SUM(G167:G179)</f>
        <v>0</v>
      </c>
      <c r="H180" s="319"/>
      <c r="I180" s="320">
        <f>SUM(I167:I179)</f>
        <v>0</v>
      </c>
      <c r="J180" s="319"/>
      <c r="K180" s="320">
        <f>SUM(K167:K179)</f>
        <v>-6.6771609000000005</v>
      </c>
      <c r="O180" s="292">
        <v>4</v>
      </c>
      <c r="BA180" s="321">
        <f>SUM(BA167:BA179)</f>
        <v>0</v>
      </c>
      <c r="BB180" s="321">
        <f>SUM(BB167:BB179)</f>
        <v>0</v>
      </c>
      <c r="BC180" s="321">
        <f>SUM(BC167:BC179)</f>
        <v>0</v>
      </c>
      <c r="BD180" s="321">
        <f>SUM(BD167:BD179)</f>
        <v>0</v>
      </c>
      <c r="BE180" s="321">
        <f>SUM(BE167:BE179)</f>
        <v>0</v>
      </c>
    </row>
    <row r="181" spans="1:80" x14ac:dyDescent="0.2">
      <c r="A181" s="282" t="s">
        <v>97</v>
      </c>
      <c r="B181" s="283" t="s">
        <v>380</v>
      </c>
      <c r="C181" s="284" t="s">
        <v>381</v>
      </c>
      <c r="D181" s="285"/>
      <c r="E181" s="286"/>
      <c r="F181" s="286"/>
      <c r="G181" s="287"/>
      <c r="H181" s="288"/>
      <c r="I181" s="289"/>
      <c r="J181" s="290"/>
      <c r="K181" s="291"/>
      <c r="O181" s="292">
        <v>1</v>
      </c>
    </row>
    <row r="182" spans="1:80" x14ac:dyDescent="0.2">
      <c r="A182" s="293">
        <v>39</v>
      </c>
      <c r="B182" s="294" t="s">
        <v>383</v>
      </c>
      <c r="C182" s="295" t="s">
        <v>384</v>
      </c>
      <c r="D182" s="296" t="s">
        <v>116</v>
      </c>
      <c r="E182" s="297">
        <v>292.29000000000002</v>
      </c>
      <c r="F182" s="297">
        <v>0</v>
      </c>
      <c r="G182" s="298">
        <f>E182*F182</f>
        <v>0</v>
      </c>
      <c r="H182" s="299">
        <v>0</v>
      </c>
      <c r="I182" s="300">
        <f>E182*H182</f>
        <v>0</v>
      </c>
      <c r="J182" s="299">
        <v>0</v>
      </c>
      <c r="K182" s="300">
        <f>E182*J182</f>
        <v>0</v>
      </c>
      <c r="O182" s="292">
        <v>2</v>
      </c>
      <c r="AA182" s="261">
        <v>1</v>
      </c>
      <c r="AB182" s="261">
        <v>1</v>
      </c>
      <c r="AC182" s="261">
        <v>1</v>
      </c>
      <c r="AZ182" s="261">
        <v>1</v>
      </c>
      <c r="BA182" s="261">
        <f>IF(AZ182=1,G182,0)</f>
        <v>0</v>
      </c>
      <c r="BB182" s="261">
        <f>IF(AZ182=2,G182,0)</f>
        <v>0</v>
      </c>
      <c r="BC182" s="261">
        <f>IF(AZ182=3,G182,0)</f>
        <v>0</v>
      </c>
      <c r="BD182" s="261">
        <f>IF(AZ182=4,G182,0)</f>
        <v>0</v>
      </c>
      <c r="BE182" s="261">
        <f>IF(AZ182=5,G182,0)</f>
        <v>0</v>
      </c>
      <c r="CA182" s="292">
        <v>1</v>
      </c>
      <c r="CB182" s="292">
        <v>1</v>
      </c>
    </row>
    <row r="183" spans="1:80" x14ac:dyDescent="0.2">
      <c r="A183" s="301"/>
      <c r="B183" s="304"/>
      <c r="C183" s="305" t="s">
        <v>812</v>
      </c>
      <c r="D183" s="306"/>
      <c r="E183" s="307">
        <v>0</v>
      </c>
      <c r="F183" s="308"/>
      <c r="G183" s="309"/>
      <c r="H183" s="310"/>
      <c r="I183" s="302"/>
      <c r="J183" s="311"/>
      <c r="K183" s="302"/>
      <c r="M183" s="303" t="s">
        <v>812</v>
      </c>
      <c r="O183" s="292"/>
    </row>
    <row r="184" spans="1:80" x14ac:dyDescent="0.2">
      <c r="A184" s="301"/>
      <c r="B184" s="304"/>
      <c r="C184" s="335" t="s">
        <v>385</v>
      </c>
      <c r="D184" s="306"/>
      <c r="E184" s="334">
        <v>0</v>
      </c>
      <c r="F184" s="308"/>
      <c r="G184" s="309"/>
      <c r="H184" s="310"/>
      <c r="I184" s="302"/>
      <c r="J184" s="311"/>
      <c r="K184" s="302"/>
      <c r="M184" s="303" t="s">
        <v>385</v>
      </c>
      <c r="O184" s="292"/>
    </row>
    <row r="185" spans="1:80" x14ac:dyDescent="0.2">
      <c r="A185" s="301"/>
      <c r="B185" s="304"/>
      <c r="C185" s="335" t="s">
        <v>863</v>
      </c>
      <c r="D185" s="306"/>
      <c r="E185" s="334">
        <v>25.2</v>
      </c>
      <c r="F185" s="308"/>
      <c r="G185" s="309"/>
      <c r="H185" s="310"/>
      <c r="I185" s="302"/>
      <c r="J185" s="311"/>
      <c r="K185" s="302"/>
      <c r="M185" s="303" t="s">
        <v>863</v>
      </c>
      <c r="O185" s="292"/>
    </row>
    <row r="186" spans="1:80" x14ac:dyDescent="0.2">
      <c r="A186" s="301"/>
      <c r="B186" s="304"/>
      <c r="C186" s="335" t="s">
        <v>864</v>
      </c>
      <c r="D186" s="306"/>
      <c r="E186" s="334">
        <v>21.9</v>
      </c>
      <c r="F186" s="308"/>
      <c r="G186" s="309"/>
      <c r="H186" s="310"/>
      <c r="I186" s="302"/>
      <c r="J186" s="311"/>
      <c r="K186" s="302"/>
      <c r="M186" s="303" t="s">
        <v>864</v>
      </c>
      <c r="O186" s="292"/>
    </row>
    <row r="187" spans="1:80" ht="22.5" x14ac:dyDescent="0.2">
      <c r="A187" s="301"/>
      <c r="B187" s="304"/>
      <c r="C187" s="335" t="s">
        <v>865</v>
      </c>
      <c r="D187" s="306"/>
      <c r="E187" s="334">
        <v>6.1</v>
      </c>
      <c r="F187" s="308"/>
      <c r="G187" s="309"/>
      <c r="H187" s="310"/>
      <c r="I187" s="302"/>
      <c r="J187" s="311"/>
      <c r="K187" s="302"/>
      <c r="M187" s="303" t="s">
        <v>865</v>
      </c>
      <c r="O187" s="292"/>
    </row>
    <row r="188" spans="1:80" ht="22.5" x14ac:dyDescent="0.2">
      <c r="A188" s="301"/>
      <c r="B188" s="304"/>
      <c r="C188" s="335" t="s">
        <v>866</v>
      </c>
      <c r="D188" s="306"/>
      <c r="E188" s="334">
        <v>6</v>
      </c>
      <c r="F188" s="308"/>
      <c r="G188" s="309"/>
      <c r="H188" s="310"/>
      <c r="I188" s="302"/>
      <c r="J188" s="311"/>
      <c r="K188" s="302"/>
      <c r="M188" s="303" t="s">
        <v>866</v>
      </c>
      <c r="O188" s="292"/>
    </row>
    <row r="189" spans="1:80" x14ac:dyDescent="0.2">
      <c r="A189" s="301"/>
      <c r="B189" s="304"/>
      <c r="C189" s="335" t="s">
        <v>391</v>
      </c>
      <c r="D189" s="306"/>
      <c r="E189" s="334">
        <v>59.199999999999996</v>
      </c>
      <c r="F189" s="308"/>
      <c r="G189" s="309"/>
      <c r="H189" s="310"/>
      <c r="I189" s="302"/>
      <c r="J189" s="311"/>
      <c r="K189" s="302"/>
      <c r="M189" s="303" t="s">
        <v>391</v>
      </c>
      <c r="O189" s="292"/>
    </row>
    <row r="190" spans="1:80" x14ac:dyDescent="0.2">
      <c r="A190" s="301"/>
      <c r="B190" s="304"/>
      <c r="C190" s="305" t="s">
        <v>867</v>
      </c>
      <c r="D190" s="306"/>
      <c r="E190" s="307">
        <v>292.29000000000002</v>
      </c>
      <c r="F190" s="308"/>
      <c r="G190" s="309"/>
      <c r="H190" s="310"/>
      <c r="I190" s="302"/>
      <c r="J190" s="311"/>
      <c r="K190" s="302"/>
      <c r="M190" s="303" t="s">
        <v>867</v>
      </c>
      <c r="O190" s="292"/>
    </row>
    <row r="191" spans="1:80" x14ac:dyDescent="0.2">
      <c r="A191" s="293">
        <v>40</v>
      </c>
      <c r="B191" s="294" t="s">
        <v>393</v>
      </c>
      <c r="C191" s="295" t="s">
        <v>394</v>
      </c>
      <c r="D191" s="296" t="s">
        <v>116</v>
      </c>
      <c r="E191" s="297">
        <v>584.58000000000004</v>
      </c>
      <c r="F191" s="297">
        <v>0</v>
      </c>
      <c r="G191" s="298">
        <f>E191*F191</f>
        <v>0</v>
      </c>
      <c r="H191" s="299">
        <v>0</v>
      </c>
      <c r="I191" s="300">
        <f>E191*H191</f>
        <v>0</v>
      </c>
      <c r="J191" s="299">
        <v>0</v>
      </c>
      <c r="K191" s="300">
        <f>E191*J191</f>
        <v>0</v>
      </c>
      <c r="O191" s="292">
        <v>2</v>
      </c>
      <c r="AA191" s="261">
        <v>1</v>
      </c>
      <c r="AB191" s="261">
        <v>1</v>
      </c>
      <c r="AC191" s="261">
        <v>1</v>
      </c>
      <c r="AZ191" s="261">
        <v>1</v>
      </c>
      <c r="BA191" s="261">
        <f>IF(AZ191=1,G191,0)</f>
        <v>0</v>
      </c>
      <c r="BB191" s="261">
        <f>IF(AZ191=2,G191,0)</f>
        <v>0</v>
      </c>
      <c r="BC191" s="261">
        <f>IF(AZ191=3,G191,0)</f>
        <v>0</v>
      </c>
      <c r="BD191" s="261">
        <f>IF(AZ191=4,G191,0)</f>
        <v>0</v>
      </c>
      <c r="BE191" s="261">
        <f>IF(AZ191=5,G191,0)</f>
        <v>0</v>
      </c>
      <c r="CA191" s="292">
        <v>1</v>
      </c>
      <c r="CB191" s="292">
        <v>1</v>
      </c>
    </row>
    <row r="192" spans="1:80" x14ac:dyDescent="0.2">
      <c r="A192" s="301"/>
      <c r="B192" s="304"/>
      <c r="C192" s="305" t="s">
        <v>395</v>
      </c>
      <c r="D192" s="306"/>
      <c r="E192" s="307">
        <v>584.58000000000004</v>
      </c>
      <c r="F192" s="308"/>
      <c r="G192" s="309"/>
      <c r="H192" s="310"/>
      <c r="I192" s="302"/>
      <c r="J192" s="311"/>
      <c r="K192" s="302"/>
      <c r="M192" s="303" t="s">
        <v>395</v>
      </c>
      <c r="O192" s="292"/>
    </row>
    <row r="193" spans="1:80" x14ac:dyDescent="0.2">
      <c r="A193" s="293">
        <v>41</v>
      </c>
      <c r="B193" s="294" t="s">
        <v>396</v>
      </c>
      <c r="C193" s="295" t="s">
        <v>397</v>
      </c>
      <c r="D193" s="296" t="s">
        <v>116</v>
      </c>
      <c r="E193" s="297">
        <v>292.29000000000002</v>
      </c>
      <c r="F193" s="297">
        <v>0</v>
      </c>
      <c r="G193" s="298">
        <f>E193*F193</f>
        <v>0</v>
      </c>
      <c r="H193" s="299">
        <v>0</v>
      </c>
      <c r="I193" s="300">
        <f>E193*H193</f>
        <v>0</v>
      </c>
      <c r="J193" s="299">
        <v>0</v>
      </c>
      <c r="K193" s="300">
        <f>E193*J193</f>
        <v>0</v>
      </c>
      <c r="O193" s="292">
        <v>2</v>
      </c>
      <c r="AA193" s="261">
        <v>1</v>
      </c>
      <c r="AB193" s="261">
        <v>1</v>
      </c>
      <c r="AC193" s="261">
        <v>1</v>
      </c>
      <c r="AZ193" s="261">
        <v>1</v>
      </c>
      <c r="BA193" s="261">
        <f>IF(AZ193=1,G193,0)</f>
        <v>0</v>
      </c>
      <c r="BB193" s="261">
        <f>IF(AZ193=2,G193,0)</f>
        <v>0</v>
      </c>
      <c r="BC193" s="261">
        <f>IF(AZ193=3,G193,0)</f>
        <v>0</v>
      </c>
      <c r="BD193" s="261">
        <f>IF(AZ193=4,G193,0)</f>
        <v>0</v>
      </c>
      <c r="BE193" s="261">
        <f>IF(AZ193=5,G193,0)</f>
        <v>0</v>
      </c>
      <c r="CA193" s="292">
        <v>1</v>
      </c>
      <c r="CB193" s="292">
        <v>1</v>
      </c>
    </row>
    <row r="194" spans="1:80" x14ac:dyDescent="0.2">
      <c r="A194" s="301"/>
      <c r="B194" s="304"/>
      <c r="C194" s="305" t="s">
        <v>398</v>
      </c>
      <c r="D194" s="306"/>
      <c r="E194" s="307">
        <v>292.29000000000002</v>
      </c>
      <c r="F194" s="308"/>
      <c r="G194" s="309"/>
      <c r="H194" s="310"/>
      <c r="I194" s="302"/>
      <c r="J194" s="311"/>
      <c r="K194" s="302"/>
      <c r="M194" s="303" t="s">
        <v>398</v>
      </c>
      <c r="O194" s="292"/>
    </row>
    <row r="195" spans="1:80" x14ac:dyDescent="0.2">
      <c r="A195" s="293">
        <v>42</v>
      </c>
      <c r="B195" s="294" t="s">
        <v>404</v>
      </c>
      <c r="C195" s="295" t="s">
        <v>405</v>
      </c>
      <c r="D195" s="296" t="s">
        <v>116</v>
      </c>
      <c r="E195" s="297">
        <v>292.29000000000002</v>
      </c>
      <c r="F195" s="297">
        <v>0</v>
      </c>
      <c r="G195" s="298">
        <f>E195*F195</f>
        <v>0</v>
      </c>
      <c r="H195" s="299">
        <v>0</v>
      </c>
      <c r="I195" s="300">
        <f>E195*H195</f>
        <v>0</v>
      </c>
      <c r="J195" s="299">
        <v>0</v>
      </c>
      <c r="K195" s="300">
        <f>E195*J195</f>
        <v>0</v>
      </c>
      <c r="O195" s="292">
        <v>2</v>
      </c>
      <c r="AA195" s="261">
        <v>1</v>
      </c>
      <c r="AB195" s="261">
        <v>0</v>
      </c>
      <c r="AC195" s="261">
        <v>0</v>
      </c>
      <c r="AZ195" s="261">
        <v>1</v>
      </c>
      <c r="BA195" s="261">
        <f>IF(AZ195=1,G195,0)</f>
        <v>0</v>
      </c>
      <c r="BB195" s="261">
        <f>IF(AZ195=2,G195,0)</f>
        <v>0</v>
      </c>
      <c r="BC195" s="261">
        <f>IF(AZ195=3,G195,0)</f>
        <v>0</v>
      </c>
      <c r="BD195" s="261">
        <f>IF(AZ195=4,G195,0)</f>
        <v>0</v>
      </c>
      <c r="BE195" s="261">
        <f>IF(AZ195=5,G195,0)</f>
        <v>0</v>
      </c>
      <c r="CA195" s="292">
        <v>1</v>
      </c>
      <c r="CB195" s="292">
        <v>0</v>
      </c>
    </row>
    <row r="196" spans="1:80" x14ac:dyDescent="0.2">
      <c r="A196" s="301"/>
      <c r="B196" s="304"/>
      <c r="C196" s="305" t="s">
        <v>868</v>
      </c>
      <c r="D196" s="306"/>
      <c r="E196" s="307">
        <v>292.29000000000002</v>
      </c>
      <c r="F196" s="308"/>
      <c r="G196" s="309"/>
      <c r="H196" s="310"/>
      <c r="I196" s="302"/>
      <c r="J196" s="311"/>
      <c r="K196" s="302"/>
      <c r="M196" s="303" t="s">
        <v>868</v>
      </c>
      <c r="O196" s="292"/>
    </row>
    <row r="197" spans="1:80" x14ac:dyDescent="0.2">
      <c r="A197" s="293">
        <v>43</v>
      </c>
      <c r="B197" s="294" t="s">
        <v>407</v>
      </c>
      <c r="C197" s="295" t="s">
        <v>408</v>
      </c>
      <c r="D197" s="296" t="s">
        <v>116</v>
      </c>
      <c r="E197" s="297">
        <v>1012.766</v>
      </c>
      <c r="F197" s="297">
        <v>0</v>
      </c>
      <c r="G197" s="298">
        <f>E197*F197</f>
        <v>0</v>
      </c>
      <c r="H197" s="299">
        <v>0</v>
      </c>
      <c r="I197" s="300">
        <f>E197*H197</f>
        <v>0</v>
      </c>
      <c r="J197" s="299">
        <v>0</v>
      </c>
      <c r="K197" s="300">
        <f>E197*J197</f>
        <v>0</v>
      </c>
      <c r="O197" s="292">
        <v>2</v>
      </c>
      <c r="AA197" s="261">
        <v>1</v>
      </c>
      <c r="AB197" s="261">
        <v>1</v>
      </c>
      <c r="AC197" s="261">
        <v>1</v>
      </c>
      <c r="AZ197" s="261">
        <v>1</v>
      </c>
      <c r="BA197" s="261">
        <f>IF(AZ197=1,G197,0)</f>
        <v>0</v>
      </c>
      <c r="BB197" s="261">
        <f>IF(AZ197=2,G197,0)</f>
        <v>0</v>
      </c>
      <c r="BC197" s="261">
        <f>IF(AZ197=3,G197,0)</f>
        <v>0</v>
      </c>
      <c r="BD197" s="261">
        <f>IF(AZ197=4,G197,0)</f>
        <v>0</v>
      </c>
      <c r="BE197" s="261">
        <f>IF(AZ197=5,G197,0)</f>
        <v>0</v>
      </c>
      <c r="CA197" s="292">
        <v>1</v>
      </c>
      <c r="CB197" s="292">
        <v>1</v>
      </c>
    </row>
    <row r="198" spans="1:80" x14ac:dyDescent="0.2">
      <c r="A198" s="293">
        <v>44</v>
      </c>
      <c r="B198" s="294" t="s">
        <v>409</v>
      </c>
      <c r="C198" s="295" t="s">
        <v>410</v>
      </c>
      <c r="D198" s="296" t="s">
        <v>116</v>
      </c>
      <c r="E198" s="297">
        <v>292.29000000000002</v>
      </c>
      <c r="F198" s="297">
        <v>0</v>
      </c>
      <c r="G198" s="298">
        <f>E198*F198</f>
        <v>0</v>
      </c>
      <c r="H198" s="299">
        <v>0</v>
      </c>
      <c r="I198" s="300">
        <f>E198*H198</f>
        <v>0</v>
      </c>
      <c r="J198" s="299">
        <v>0</v>
      </c>
      <c r="K198" s="300">
        <f>E198*J198</f>
        <v>0</v>
      </c>
      <c r="O198" s="292">
        <v>2</v>
      </c>
      <c r="AA198" s="261">
        <v>1</v>
      </c>
      <c r="AB198" s="261">
        <v>1</v>
      </c>
      <c r="AC198" s="261">
        <v>1</v>
      </c>
      <c r="AZ198" s="261">
        <v>1</v>
      </c>
      <c r="BA198" s="261">
        <f>IF(AZ198=1,G198,0)</f>
        <v>0</v>
      </c>
      <c r="BB198" s="261">
        <f>IF(AZ198=2,G198,0)</f>
        <v>0</v>
      </c>
      <c r="BC198" s="261">
        <f>IF(AZ198=3,G198,0)</f>
        <v>0</v>
      </c>
      <c r="BD198" s="261">
        <f>IF(AZ198=4,G198,0)</f>
        <v>0</v>
      </c>
      <c r="BE198" s="261">
        <f>IF(AZ198=5,G198,0)</f>
        <v>0</v>
      </c>
      <c r="CA198" s="292">
        <v>1</v>
      </c>
      <c r="CB198" s="292">
        <v>1</v>
      </c>
    </row>
    <row r="199" spans="1:80" x14ac:dyDescent="0.2">
      <c r="A199" s="301"/>
      <c r="B199" s="304"/>
      <c r="C199" s="305" t="s">
        <v>868</v>
      </c>
      <c r="D199" s="306"/>
      <c r="E199" s="307">
        <v>292.29000000000002</v>
      </c>
      <c r="F199" s="308"/>
      <c r="G199" s="309"/>
      <c r="H199" s="310"/>
      <c r="I199" s="302"/>
      <c r="J199" s="311"/>
      <c r="K199" s="302"/>
      <c r="M199" s="303" t="s">
        <v>868</v>
      </c>
      <c r="O199" s="292"/>
    </row>
    <row r="200" spans="1:80" x14ac:dyDescent="0.2">
      <c r="A200" s="312"/>
      <c r="B200" s="313" t="s">
        <v>101</v>
      </c>
      <c r="C200" s="314" t="s">
        <v>382</v>
      </c>
      <c r="D200" s="315"/>
      <c r="E200" s="316"/>
      <c r="F200" s="317"/>
      <c r="G200" s="318">
        <f>SUM(G181:G199)</f>
        <v>0</v>
      </c>
      <c r="H200" s="319"/>
      <c r="I200" s="320">
        <f>SUM(I181:I199)</f>
        <v>0</v>
      </c>
      <c r="J200" s="319"/>
      <c r="K200" s="320">
        <f>SUM(K181:K199)</f>
        <v>0</v>
      </c>
      <c r="O200" s="292">
        <v>4</v>
      </c>
      <c r="BA200" s="321">
        <f>SUM(BA181:BA199)</f>
        <v>0</v>
      </c>
      <c r="BB200" s="321">
        <f>SUM(BB181:BB199)</f>
        <v>0</v>
      </c>
      <c r="BC200" s="321">
        <f>SUM(BC181:BC199)</f>
        <v>0</v>
      </c>
      <c r="BD200" s="321">
        <f>SUM(BD181:BD199)</f>
        <v>0</v>
      </c>
      <c r="BE200" s="321">
        <f>SUM(BE181:BE199)</f>
        <v>0</v>
      </c>
    </row>
    <row r="201" spans="1:80" x14ac:dyDescent="0.2">
      <c r="A201" s="282" t="s">
        <v>97</v>
      </c>
      <c r="B201" s="283" t="s">
        <v>419</v>
      </c>
      <c r="C201" s="284" t="s">
        <v>420</v>
      </c>
      <c r="D201" s="285"/>
      <c r="E201" s="286"/>
      <c r="F201" s="286"/>
      <c r="G201" s="287"/>
      <c r="H201" s="288"/>
      <c r="I201" s="289"/>
      <c r="J201" s="290"/>
      <c r="K201" s="291"/>
      <c r="O201" s="292">
        <v>1</v>
      </c>
    </row>
    <row r="202" spans="1:80" x14ac:dyDescent="0.2">
      <c r="A202" s="293">
        <v>45</v>
      </c>
      <c r="B202" s="294" t="s">
        <v>422</v>
      </c>
      <c r="C202" s="295" t="s">
        <v>423</v>
      </c>
      <c r="D202" s="296" t="s">
        <v>369</v>
      </c>
      <c r="E202" s="297">
        <v>4.1591351699999999</v>
      </c>
      <c r="F202" s="297">
        <v>0</v>
      </c>
      <c r="G202" s="298">
        <f>E202*F202</f>
        <v>0</v>
      </c>
      <c r="H202" s="299">
        <v>0</v>
      </c>
      <c r="I202" s="300">
        <f>E202*H202</f>
        <v>0</v>
      </c>
      <c r="J202" s="299"/>
      <c r="K202" s="300">
        <f>E202*J202</f>
        <v>0</v>
      </c>
      <c r="O202" s="292">
        <v>2</v>
      </c>
      <c r="AA202" s="261">
        <v>7</v>
      </c>
      <c r="AB202" s="261">
        <v>1</v>
      </c>
      <c r="AC202" s="261">
        <v>2</v>
      </c>
      <c r="AZ202" s="261">
        <v>1</v>
      </c>
      <c r="BA202" s="261">
        <f>IF(AZ202=1,G202,0)</f>
        <v>0</v>
      </c>
      <c r="BB202" s="261">
        <f>IF(AZ202=2,G202,0)</f>
        <v>0</v>
      </c>
      <c r="BC202" s="261">
        <f>IF(AZ202=3,G202,0)</f>
        <v>0</v>
      </c>
      <c r="BD202" s="261">
        <f>IF(AZ202=4,G202,0)</f>
        <v>0</v>
      </c>
      <c r="BE202" s="261">
        <f>IF(AZ202=5,G202,0)</f>
        <v>0</v>
      </c>
      <c r="CA202" s="292">
        <v>7</v>
      </c>
      <c r="CB202" s="292">
        <v>1</v>
      </c>
    </row>
    <row r="203" spans="1:80" x14ac:dyDescent="0.2">
      <c r="A203" s="312"/>
      <c r="B203" s="313" t="s">
        <v>101</v>
      </c>
      <c r="C203" s="314" t="s">
        <v>421</v>
      </c>
      <c r="D203" s="315"/>
      <c r="E203" s="316"/>
      <c r="F203" s="317"/>
      <c r="G203" s="318">
        <f>SUM(G201:G202)</f>
        <v>0</v>
      </c>
      <c r="H203" s="319"/>
      <c r="I203" s="320">
        <f>SUM(I201:I202)</f>
        <v>0</v>
      </c>
      <c r="J203" s="319"/>
      <c r="K203" s="320">
        <f>SUM(K201:K202)</f>
        <v>0</v>
      </c>
      <c r="O203" s="292">
        <v>4</v>
      </c>
      <c r="BA203" s="321">
        <f>SUM(BA201:BA202)</f>
        <v>0</v>
      </c>
      <c r="BB203" s="321">
        <f>SUM(BB201:BB202)</f>
        <v>0</v>
      </c>
      <c r="BC203" s="321">
        <f>SUM(BC201:BC202)</f>
        <v>0</v>
      </c>
      <c r="BD203" s="321">
        <f>SUM(BD201:BD202)</f>
        <v>0</v>
      </c>
      <c r="BE203" s="321">
        <f>SUM(BE201:BE202)</f>
        <v>0</v>
      </c>
    </row>
    <row r="204" spans="1:80" x14ac:dyDescent="0.2">
      <c r="A204" s="282" t="s">
        <v>97</v>
      </c>
      <c r="B204" s="283" t="s">
        <v>869</v>
      </c>
      <c r="C204" s="284" t="s">
        <v>870</v>
      </c>
      <c r="D204" s="285"/>
      <c r="E204" s="286"/>
      <c r="F204" s="286"/>
      <c r="G204" s="287"/>
      <c r="H204" s="288"/>
      <c r="I204" s="289"/>
      <c r="J204" s="290"/>
      <c r="K204" s="291"/>
      <c r="O204" s="292">
        <v>1</v>
      </c>
    </row>
    <row r="205" spans="1:80" ht="22.5" x14ac:dyDescent="0.2">
      <c r="A205" s="293">
        <v>46</v>
      </c>
      <c r="B205" s="294" t="s">
        <v>872</v>
      </c>
      <c r="C205" s="295" t="s">
        <v>873</v>
      </c>
      <c r="D205" s="296" t="s">
        <v>116</v>
      </c>
      <c r="E205" s="297">
        <v>23.387499999999999</v>
      </c>
      <c r="F205" s="297">
        <v>0</v>
      </c>
      <c r="G205" s="298">
        <f>E205*F205</f>
        <v>0</v>
      </c>
      <c r="H205" s="299">
        <v>6.8000000000000005E-4</v>
      </c>
      <c r="I205" s="300">
        <f>E205*H205</f>
        <v>1.5903500000000001E-2</v>
      </c>
      <c r="J205" s="299">
        <v>0</v>
      </c>
      <c r="K205" s="300">
        <f>E205*J205</f>
        <v>0</v>
      </c>
      <c r="O205" s="292">
        <v>2</v>
      </c>
      <c r="AA205" s="261">
        <v>1</v>
      </c>
      <c r="AB205" s="261">
        <v>7</v>
      </c>
      <c r="AC205" s="261">
        <v>7</v>
      </c>
      <c r="AZ205" s="261">
        <v>2</v>
      </c>
      <c r="BA205" s="261">
        <f>IF(AZ205=1,G205,0)</f>
        <v>0</v>
      </c>
      <c r="BB205" s="261">
        <f>IF(AZ205=2,G205,0)</f>
        <v>0</v>
      </c>
      <c r="BC205" s="261">
        <f>IF(AZ205=3,G205,0)</f>
        <v>0</v>
      </c>
      <c r="BD205" s="261">
        <f>IF(AZ205=4,G205,0)</f>
        <v>0</v>
      </c>
      <c r="BE205" s="261">
        <f>IF(AZ205=5,G205,0)</f>
        <v>0</v>
      </c>
      <c r="CA205" s="292">
        <v>1</v>
      </c>
      <c r="CB205" s="292">
        <v>7</v>
      </c>
    </row>
    <row r="206" spans="1:80" x14ac:dyDescent="0.2">
      <c r="A206" s="301"/>
      <c r="B206" s="304"/>
      <c r="C206" s="305" t="s">
        <v>874</v>
      </c>
      <c r="D206" s="306"/>
      <c r="E206" s="307">
        <v>0</v>
      </c>
      <c r="F206" s="308"/>
      <c r="G206" s="309"/>
      <c r="H206" s="310"/>
      <c r="I206" s="302"/>
      <c r="J206" s="311"/>
      <c r="K206" s="302"/>
      <c r="M206" s="303" t="s">
        <v>874</v>
      </c>
      <c r="O206" s="292"/>
    </row>
    <row r="207" spans="1:80" x14ac:dyDescent="0.2">
      <c r="A207" s="301"/>
      <c r="B207" s="304"/>
      <c r="C207" s="305" t="s">
        <v>812</v>
      </c>
      <c r="D207" s="306"/>
      <c r="E207" s="307">
        <v>0</v>
      </c>
      <c r="F207" s="308"/>
      <c r="G207" s="309"/>
      <c r="H207" s="310"/>
      <c r="I207" s="302"/>
      <c r="J207" s="311"/>
      <c r="K207" s="302"/>
      <c r="M207" s="303" t="s">
        <v>812</v>
      </c>
      <c r="O207" s="292"/>
    </row>
    <row r="208" spans="1:80" x14ac:dyDescent="0.2">
      <c r="A208" s="301"/>
      <c r="B208" s="304"/>
      <c r="C208" s="305" t="s">
        <v>875</v>
      </c>
      <c r="D208" s="306"/>
      <c r="E208" s="307">
        <v>11.3535</v>
      </c>
      <c r="F208" s="308"/>
      <c r="G208" s="309"/>
      <c r="H208" s="310"/>
      <c r="I208" s="302"/>
      <c r="J208" s="311"/>
      <c r="K208" s="302"/>
      <c r="M208" s="303" t="s">
        <v>875</v>
      </c>
      <c r="O208" s="292"/>
    </row>
    <row r="209" spans="1:80" x14ac:dyDescent="0.2">
      <c r="A209" s="301"/>
      <c r="B209" s="304"/>
      <c r="C209" s="305" t="s">
        <v>876</v>
      </c>
      <c r="D209" s="306"/>
      <c r="E209" s="307">
        <v>12.034000000000001</v>
      </c>
      <c r="F209" s="308"/>
      <c r="G209" s="309"/>
      <c r="H209" s="310"/>
      <c r="I209" s="302"/>
      <c r="J209" s="311"/>
      <c r="K209" s="302"/>
      <c r="M209" s="303" t="s">
        <v>876</v>
      </c>
      <c r="O209" s="292"/>
    </row>
    <row r="210" spans="1:80" x14ac:dyDescent="0.2">
      <c r="A210" s="293">
        <v>47</v>
      </c>
      <c r="B210" s="294" t="s">
        <v>877</v>
      </c>
      <c r="C210" s="295" t="s">
        <v>878</v>
      </c>
      <c r="D210" s="296" t="s">
        <v>12</v>
      </c>
      <c r="E210" s="297"/>
      <c r="F210" s="297">
        <v>0</v>
      </c>
      <c r="G210" s="298">
        <f>E210*F210</f>
        <v>0</v>
      </c>
      <c r="H210" s="299">
        <v>0</v>
      </c>
      <c r="I210" s="300">
        <f>E210*H210</f>
        <v>0</v>
      </c>
      <c r="J210" s="299"/>
      <c r="K210" s="300">
        <f>E210*J210</f>
        <v>0</v>
      </c>
      <c r="O210" s="292">
        <v>2</v>
      </c>
      <c r="AA210" s="261">
        <v>7</v>
      </c>
      <c r="AB210" s="261">
        <v>1002</v>
      </c>
      <c r="AC210" s="261">
        <v>5</v>
      </c>
      <c r="AZ210" s="261">
        <v>2</v>
      </c>
      <c r="BA210" s="261">
        <f>IF(AZ210=1,G210,0)</f>
        <v>0</v>
      </c>
      <c r="BB210" s="261">
        <f>IF(AZ210=2,G210,0)</f>
        <v>0</v>
      </c>
      <c r="BC210" s="261">
        <f>IF(AZ210=3,G210,0)</f>
        <v>0</v>
      </c>
      <c r="BD210" s="261">
        <f>IF(AZ210=4,G210,0)</f>
        <v>0</v>
      </c>
      <c r="BE210" s="261">
        <f>IF(AZ210=5,G210,0)</f>
        <v>0</v>
      </c>
      <c r="CA210" s="292">
        <v>7</v>
      </c>
      <c r="CB210" s="292">
        <v>1002</v>
      </c>
    </row>
    <row r="211" spans="1:80" x14ac:dyDescent="0.2">
      <c r="A211" s="312"/>
      <c r="B211" s="313" t="s">
        <v>101</v>
      </c>
      <c r="C211" s="314" t="s">
        <v>871</v>
      </c>
      <c r="D211" s="315"/>
      <c r="E211" s="316"/>
      <c r="F211" s="317"/>
      <c r="G211" s="318">
        <f>SUM(G204:G210)</f>
        <v>0</v>
      </c>
      <c r="H211" s="319"/>
      <c r="I211" s="320">
        <f>SUM(I204:I210)</f>
        <v>1.5903500000000001E-2</v>
      </c>
      <c r="J211" s="319"/>
      <c r="K211" s="320">
        <f>SUM(K204:K210)</f>
        <v>0</v>
      </c>
      <c r="O211" s="292">
        <v>4</v>
      </c>
      <c r="BA211" s="321">
        <f>SUM(BA204:BA210)</f>
        <v>0</v>
      </c>
      <c r="BB211" s="321">
        <f>SUM(BB204:BB210)</f>
        <v>0</v>
      </c>
      <c r="BC211" s="321">
        <f>SUM(BC204:BC210)</f>
        <v>0</v>
      </c>
      <c r="BD211" s="321">
        <f>SUM(BD204:BD210)</f>
        <v>0</v>
      </c>
      <c r="BE211" s="321">
        <f>SUM(BE204:BE210)</f>
        <v>0</v>
      </c>
    </row>
    <row r="212" spans="1:80" x14ac:dyDescent="0.2">
      <c r="A212" s="282" t="s">
        <v>97</v>
      </c>
      <c r="B212" s="283" t="s">
        <v>433</v>
      </c>
      <c r="C212" s="284" t="s">
        <v>434</v>
      </c>
      <c r="D212" s="285"/>
      <c r="E212" s="286"/>
      <c r="F212" s="286"/>
      <c r="G212" s="287"/>
      <c r="H212" s="288"/>
      <c r="I212" s="289"/>
      <c r="J212" s="290"/>
      <c r="K212" s="291"/>
      <c r="O212" s="292">
        <v>1</v>
      </c>
    </row>
    <row r="213" spans="1:80" ht="22.5" x14ac:dyDescent="0.2">
      <c r="A213" s="293">
        <v>48</v>
      </c>
      <c r="B213" s="294" t="s">
        <v>436</v>
      </c>
      <c r="C213" s="295" t="s">
        <v>437</v>
      </c>
      <c r="D213" s="296" t="s">
        <v>170</v>
      </c>
      <c r="E213" s="297">
        <v>79.63</v>
      </c>
      <c r="F213" s="297">
        <v>0</v>
      </c>
      <c r="G213" s="298">
        <f>E213*F213</f>
        <v>0</v>
      </c>
      <c r="H213" s="299">
        <v>4.3699999999999998E-3</v>
      </c>
      <c r="I213" s="300">
        <f>E213*H213</f>
        <v>0.34798309999999993</v>
      </c>
      <c r="J213" s="299">
        <v>0</v>
      </c>
      <c r="K213" s="300">
        <f>E213*J213</f>
        <v>0</v>
      </c>
      <c r="O213" s="292">
        <v>2</v>
      </c>
      <c r="AA213" s="261">
        <v>1</v>
      </c>
      <c r="AB213" s="261">
        <v>7</v>
      </c>
      <c r="AC213" s="261">
        <v>7</v>
      </c>
      <c r="AZ213" s="261">
        <v>2</v>
      </c>
      <c r="BA213" s="261">
        <f>IF(AZ213=1,G213,0)</f>
        <v>0</v>
      </c>
      <c r="BB213" s="261">
        <f>IF(AZ213=2,G213,0)</f>
        <v>0</v>
      </c>
      <c r="BC213" s="261">
        <f>IF(AZ213=3,G213,0)</f>
        <v>0</v>
      </c>
      <c r="BD213" s="261">
        <f>IF(AZ213=4,G213,0)</f>
        <v>0</v>
      </c>
      <c r="BE213" s="261">
        <f>IF(AZ213=5,G213,0)</f>
        <v>0</v>
      </c>
      <c r="CA213" s="292">
        <v>1</v>
      </c>
      <c r="CB213" s="292">
        <v>7</v>
      </c>
    </row>
    <row r="214" spans="1:80" x14ac:dyDescent="0.2">
      <c r="A214" s="301"/>
      <c r="B214" s="304"/>
      <c r="C214" s="305" t="s">
        <v>879</v>
      </c>
      <c r="D214" s="306"/>
      <c r="E214" s="307">
        <v>0</v>
      </c>
      <c r="F214" s="308"/>
      <c r="G214" s="309"/>
      <c r="H214" s="310"/>
      <c r="I214" s="302"/>
      <c r="J214" s="311"/>
      <c r="K214" s="302"/>
      <c r="M214" s="303" t="s">
        <v>879</v>
      </c>
      <c r="O214" s="292"/>
    </row>
    <row r="215" spans="1:80" x14ac:dyDescent="0.2">
      <c r="A215" s="301"/>
      <c r="B215" s="304"/>
      <c r="C215" s="305" t="s">
        <v>880</v>
      </c>
      <c r="D215" s="306"/>
      <c r="E215" s="307">
        <v>22</v>
      </c>
      <c r="F215" s="308"/>
      <c r="G215" s="309"/>
      <c r="H215" s="310"/>
      <c r="I215" s="302"/>
      <c r="J215" s="311"/>
      <c r="K215" s="302"/>
      <c r="M215" s="303" t="s">
        <v>880</v>
      </c>
      <c r="O215" s="292"/>
    </row>
    <row r="216" spans="1:80" x14ac:dyDescent="0.2">
      <c r="A216" s="301"/>
      <c r="B216" s="304"/>
      <c r="C216" s="305" t="s">
        <v>881</v>
      </c>
      <c r="D216" s="306"/>
      <c r="E216" s="307">
        <v>22</v>
      </c>
      <c r="F216" s="308"/>
      <c r="G216" s="309"/>
      <c r="H216" s="310"/>
      <c r="I216" s="302"/>
      <c r="J216" s="311"/>
      <c r="K216" s="302"/>
      <c r="M216" s="303" t="s">
        <v>881</v>
      </c>
      <c r="O216" s="292"/>
    </row>
    <row r="217" spans="1:80" x14ac:dyDescent="0.2">
      <c r="A217" s="301"/>
      <c r="B217" s="304"/>
      <c r="C217" s="333" t="s">
        <v>174</v>
      </c>
      <c r="D217" s="306"/>
      <c r="E217" s="332">
        <v>44</v>
      </c>
      <c r="F217" s="308"/>
      <c r="G217" s="309"/>
      <c r="H217" s="310"/>
      <c r="I217" s="302"/>
      <c r="J217" s="311"/>
      <c r="K217" s="302"/>
      <c r="M217" s="303" t="s">
        <v>174</v>
      </c>
      <c r="O217" s="292"/>
    </row>
    <row r="218" spans="1:80" x14ac:dyDescent="0.2">
      <c r="A218" s="301"/>
      <c r="B218" s="304"/>
      <c r="C218" s="305" t="s">
        <v>882</v>
      </c>
      <c r="D218" s="306"/>
      <c r="E218" s="307">
        <v>16.5</v>
      </c>
      <c r="F218" s="308"/>
      <c r="G218" s="309"/>
      <c r="H218" s="310"/>
      <c r="I218" s="302"/>
      <c r="J218" s="311"/>
      <c r="K218" s="302"/>
      <c r="M218" s="303" t="s">
        <v>882</v>
      </c>
      <c r="O218" s="292"/>
    </row>
    <row r="219" spans="1:80" x14ac:dyDescent="0.2">
      <c r="A219" s="301"/>
      <c r="B219" s="304"/>
      <c r="C219" s="305" t="s">
        <v>883</v>
      </c>
      <c r="D219" s="306"/>
      <c r="E219" s="307">
        <v>19.13</v>
      </c>
      <c r="F219" s="308"/>
      <c r="G219" s="309"/>
      <c r="H219" s="310"/>
      <c r="I219" s="302"/>
      <c r="J219" s="311"/>
      <c r="K219" s="302"/>
      <c r="M219" s="303" t="s">
        <v>883</v>
      </c>
      <c r="O219" s="292"/>
    </row>
    <row r="220" spans="1:80" x14ac:dyDescent="0.2">
      <c r="A220" s="301"/>
      <c r="B220" s="304"/>
      <c r="C220" s="333" t="s">
        <v>174</v>
      </c>
      <c r="D220" s="306"/>
      <c r="E220" s="332">
        <v>35.629999999999995</v>
      </c>
      <c r="F220" s="308"/>
      <c r="G220" s="309"/>
      <c r="H220" s="310"/>
      <c r="I220" s="302"/>
      <c r="J220" s="311"/>
      <c r="K220" s="302"/>
      <c r="M220" s="303" t="s">
        <v>174</v>
      </c>
      <c r="O220" s="292"/>
    </row>
    <row r="221" spans="1:80" x14ac:dyDescent="0.2">
      <c r="A221" s="293">
        <v>49</v>
      </c>
      <c r="B221" s="294" t="s">
        <v>442</v>
      </c>
      <c r="C221" s="295" t="s">
        <v>443</v>
      </c>
      <c r="D221" s="296" t="s">
        <v>170</v>
      </c>
      <c r="E221" s="297">
        <v>79.63</v>
      </c>
      <c r="F221" s="297">
        <v>0</v>
      </c>
      <c r="G221" s="298">
        <f>E221*F221</f>
        <v>0</v>
      </c>
      <c r="H221" s="299">
        <v>0</v>
      </c>
      <c r="I221" s="300">
        <f>E221*H221</f>
        <v>0</v>
      </c>
      <c r="J221" s="299">
        <v>-1.3500000000000001E-3</v>
      </c>
      <c r="K221" s="300">
        <f>E221*J221</f>
        <v>-0.1075005</v>
      </c>
      <c r="O221" s="292">
        <v>2</v>
      </c>
      <c r="AA221" s="261">
        <v>1</v>
      </c>
      <c r="AB221" s="261">
        <v>7</v>
      </c>
      <c r="AC221" s="261">
        <v>7</v>
      </c>
      <c r="AZ221" s="261">
        <v>2</v>
      </c>
      <c r="BA221" s="261">
        <f>IF(AZ221=1,G221,0)</f>
        <v>0</v>
      </c>
      <c r="BB221" s="261">
        <f>IF(AZ221=2,G221,0)</f>
        <v>0</v>
      </c>
      <c r="BC221" s="261">
        <f>IF(AZ221=3,G221,0)</f>
        <v>0</v>
      </c>
      <c r="BD221" s="261">
        <f>IF(AZ221=4,G221,0)</f>
        <v>0</v>
      </c>
      <c r="BE221" s="261">
        <f>IF(AZ221=5,G221,0)</f>
        <v>0</v>
      </c>
      <c r="CA221" s="292">
        <v>1</v>
      </c>
      <c r="CB221" s="292">
        <v>7</v>
      </c>
    </row>
    <row r="222" spans="1:80" x14ac:dyDescent="0.2">
      <c r="A222" s="301"/>
      <c r="B222" s="304"/>
      <c r="C222" s="305" t="s">
        <v>884</v>
      </c>
      <c r="D222" s="306"/>
      <c r="E222" s="307">
        <v>0</v>
      </c>
      <c r="F222" s="308"/>
      <c r="G222" s="309"/>
      <c r="H222" s="310"/>
      <c r="I222" s="302"/>
      <c r="J222" s="311"/>
      <c r="K222" s="302"/>
      <c r="M222" s="303" t="s">
        <v>884</v>
      </c>
      <c r="O222" s="292"/>
    </row>
    <row r="223" spans="1:80" x14ac:dyDescent="0.2">
      <c r="A223" s="301"/>
      <c r="B223" s="304"/>
      <c r="C223" s="305" t="s">
        <v>880</v>
      </c>
      <c r="D223" s="306"/>
      <c r="E223" s="307">
        <v>22</v>
      </c>
      <c r="F223" s="308"/>
      <c r="G223" s="309"/>
      <c r="H223" s="310"/>
      <c r="I223" s="302"/>
      <c r="J223" s="311"/>
      <c r="K223" s="302"/>
      <c r="M223" s="303" t="s">
        <v>880</v>
      </c>
      <c r="O223" s="292"/>
    </row>
    <row r="224" spans="1:80" x14ac:dyDescent="0.2">
      <c r="A224" s="301"/>
      <c r="B224" s="304"/>
      <c r="C224" s="305" t="s">
        <v>881</v>
      </c>
      <c r="D224" s="306"/>
      <c r="E224" s="307">
        <v>22</v>
      </c>
      <c r="F224" s="308"/>
      <c r="G224" s="309"/>
      <c r="H224" s="310"/>
      <c r="I224" s="302"/>
      <c r="J224" s="311"/>
      <c r="K224" s="302"/>
      <c r="M224" s="303" t="s">
        <v>881</v>
      </c>
      <c r="O224" s="292"/>
    </row>
    <row r="225" spans="1:80" x14ac:dyDescent="0.2">
      <c r="A225" s="301"/>
      <c r="B225" s="304"/>
      <c r="C225" s="333" t="s">
        <v>174</v>
      </c>
      <c r="D225" s="306"/>
      <c r="E225" s="332">
        <v>44</v>
      </c>
      <c r="F225" s="308"/>
      <c r="G225" s="309"/>
      <c r="H225" s="310"/>
      <c r="I225" s="302"/>
      <c r="J225" s="311"/>
      <c r="K225" s="302"/>
      <c r="M225" s="303" t="s">
        <v>174</v>
      </c>
      <c r="O225" s="292"/>
    </row>
    <row r="226" spans="1:80" x14ac:dyDescent="0.2">
      <c r="A226" s="301"/>
      <c r="B226" s="304"/>
      <c r="C226" s="305" t="s">
        <v>882</v>
      </c>
      <c r="D226" s="306"/>
      <c r="E226" s="307">
        <v>16.5</v>
      </c>
      <c r="F226" s="308"/>
      <c r="G226" s="309"/>
      <c r="H226" s="310"/>
      <c r="I226" s="302"/>
      <c r="J226" s="311"/>
      <c r="K226" s="302"/>
      <c r="M226" s="303" t="s">
        <v>882</v>
      </c>
      <c r="O226" s="292"/>
    </row>
    <row r="227" spans="1:80" x14ac:dyDescent="0.2">
      <c r="A227" s="301"/>
      <c r="B227" s="304"/>
      <c r="C227" s="305" t="s">
        <v>883</v>
      </c>
      <c r="D227" s="306"/>
      <c r="E227" s="307">
        <v>19.13</v>
      </c>
      <c r="F227" s="308"/>
      <c r="G227" s="309"/>
      <c r="H227" s="310"/>
      <c r="I227" s="302"/>
      <c r="J227" s="311"/>
      <c r="K227" s="302"/>
      <c r="M227" s="303" t="s">
        <v>883</v>
      </c>
      <c r="O227" s="292"/>
    </row>
    <row r="228" spans="1:80" x14ac:dyDescent="0.2">
      <c r="A228" s="301"/>
      <c r="B228" s="304"/>
      <c r="C228" s="333" t="s">
        <v>174</v>
      </c>
      <c r="D228" s="306"/>
      <c r="E228" s="332">
        <v>35.629999999999995</v>
      </c>
      <c r="F228" s="308"/>
      <c r="G228" s="309"/>
      <c r="H228" s="310"/>
      <c r="I228" s="302"/>
      <c r="J228" s="311"/>
      <c r="K228" s="302"/>
      <c r="M228" s="303" t="s">
        <v>174</v>
      </c>
      <c r="O228" s="292"/>
    </row>
    <row r="229" spans="1:80" x14ac:dyDescent="0.2">
      <c r="A229" s="293">
        <v>50</v>
      </c>
      <c r="B229" s="294" t="s">
        <v>449</v>
      </c>
      <c r="C229" s="295" t="s">
        <v>450</v>
      </c>
      <c r="D229" s="296" t="s">
        <v>12</v>
      </c>
      <c r="E229" s="297"/>
      <c r="F229" s="297">
        <v>0</v>
      </c>
      <c r="G229" s="298">
        <f>E229*F229</f>
        <v>0</v>
      </c>
      <c r="H229" s="299">
        <v>0</v>
      </c>
      <c r="I229" s="300">
        <f>E229*H229</f>
        <v>0</v>
      </c>
      <c r="J229" s="299"/>
      <c r="K229" s="300">
        <f>E229*J229</f>
        <v>0</v>
      </c>
      <c r="O229" s="292">
        <v>2</v>
      </c>
      <c r="AA229" s="261">
        <v>7</v>
      </c>
      <c r="AB229" s="261">
        <v>1002</v>
      </c>
      <c r="AC229" s="261">
        <v>5</v>
      </c>
      <c r="AZ229" s="261">
        <v>2</v>
      </c>
      <c r="BA229" s="261">
        <f>IF(AZ229=1,G229,0)</f>
        <v>0</v>
      </c>
      <c r="BB229" s="261">
        <f>IF(AZ229=2,G229,0)</f>
        <v>0</v>
      </c>
      <c r="BC229" s="261">
        <f>IF(AZ229=3,G229,0)</f>
        <v>0</v>
      </c>
      <c r="BD229" s="261">
        <f>IF(AZ229=4,G229,0)</f>
        <v>0</v>
      </c>
      <c r="BE229" s="261">
        <f>IF(AZ229=5,G229,0)</f>
        <v>0</v>
      </c>
      <c r="CA229" s="292">
        <v>7</v>
      </c>
      <c r="CB229" s="292">
        <v>1002</v>
      </c>
    </row>
    <row r="230" spans="1:80" x14ac:dyDescent="0.2">
      <c r="A230" s="293">
        <v>51</v>
      </c>
      <c r="B230" s="294" t="s">
        <v>367</v>
      </c>
      <c r="C230" s="295" t="s">
        <v>368</v>
      </c>
      <c r="D230" s="296" t="s">
        <v>369</v>
      </c>
      <c r="E230" s="297">
        <v>0.1075005</v>
      </c>
      <c r="F230" s="297">
        <v>0</v>
      </c>
      <c r="G230" s="298">
        <f>E230*F230</f>
        <v>0</v>
      </c>
      <c r="H230" s="299">
        <v>0</v>
      </c>
      <c r="I230" s="300">
        <f>E230*H230</f>
        <v>0</v>
      </c>
      <c r="J230" s="299"/>
      <c r="K230" s="300">
        <f>E230*J230</f>
        <v>0</v>
      </c>
      <c r="O230" s="292">
        <v>2</v>
      </c>
      <c r="AA230" s="261">
        <v>8</v>
      </c>
      <c r="AB230" s="261">
        <v>0</v>
      </c>
      <c r="AC230" s="261">
        <v>3</v>
      </c>
      <c r="AZ230" s="261">
        <v>2</v>
      </c>
      <c r="BA230" s="261">
        <f>IF(AZ230=1,G230,0)</f>
        <v>0</v>
      </c>
      <c r="BB230" s="261">
        <f>IF(AZ230=2,G230,0)</f>
        <v>0</v>
      </c>
      <c r="BC230" s="261">
        <f>IF(AZ230=3,G230,0)</f>
        <v>0</v>
      </c>
      <c r="BD230" s="261">
        <f>IF(AZ230=4,G230,0)</f>
        <v>0</v>
      </c>
      <c r="BE230" s="261">
        <f>IF(AZ230=5,G230,0)</f>
        <v>0</v>
      </c>
      <c r="CA230" s="292">
        <v>8</v>
      </c>
      <c r="CB230" s="292">
        <v>0</v>
      </c>
    </row>
    <row r="231" spans="1:80" x14ac:dyDescent="0.2">
      <c r="A231" s="293">
        <v>52</v>
      </c>
      <c r="B231" s="294" t="s">
        <v>370</v>
      </c>
      <c r="C231" s="295" t="s">
        <v>371</v>
      </c>
      <c r="D231" s="296" t="s">
        <v>369</v>
      </c>
      <c r="E231" s="297">
        <v>0.1075005</v>
      </c>
      <c r="F231" s="297">
        <v>0</v>
      </c>
      <c r="G231" s="298">
        <f>E231*F231</f>
        <v>0</v>
      </c>
      <c r="H231" s="299">
        <v>0</v>
      </c>
      <c r="I231" s="300">
        <f>E231*H231</f>
        <v>0</v>
      </c>
      <c r="J231" s="299"/>
      <c r="K231" s="300">
        <f>E231*J231</f>
        <v>0</v>
      </c>
      <c r="O231" s="292">
        <v>2</v>
      </c>
      <c r="AA231" s="261">
        <v>8</v>
      </c>
      <c r="AB231" s="261">
        <v>1</v>
      </c>
      <c r="AC231" s="261">
        <v>3</v>
      </c>
      <c r="AZ231" s="261">
        <v>2</v>
      </c>
      <c r="BA231" s="261">
        <f>IF(AZ231=1,G231,0)</f>
        <v>0</v>
      </c>
      <c r="BB231" s="261">
        <f>IF(AZ231=2,G231,0)</f>
        <v>0</v>
      </c>
      <c r="BC231" s="261">
        <f>IF(AZ231=3,G231,0)</f>
        <v>0</v>
      </c>
      <c r="BD231" s="261">
        <f>IF(AZ231=4,G231,0)</f>
        <v>0</v>
      </c>
      <c r="BE231" s="261">
        <f>IF(AZ231=5,G231,0)</f>
        <v>0</v>
      </c>
      <c r="CA231" s="292">
        <v>8</v>
      </c>
      <c r="CB231" s="292">
        <v>1</v>
      </c>
    </row>
    <row r="232" spans="1:80" x14ac:dyDescent="0.2">
      <c r="A232" s="293">
        <v>53</v>
      </c>
      <c r="B232" s="294" t="s">
        <v>372</v>
      </c>
      <c r="C232" s="295" t="s">
        <v>373</v>
      </c>
      <c r="D232" s="296" t="s">
        <v>369</v>
      </c>
      <c r="E232" s="297">
        <v>1.075005</v>
      </c>
      <c r="F232" s="297">
        <v>0</v>
      </c>
      <c r="G232" s="298">
        <f>E232*F232</f>
        <v>0</v>
      </c>
      <c r="H232" s="299">
        <v>0</v>
      </c>
      <c r="I232" s="300">
        <f>E232*H232</f>
        <v>0</v>
      </c>
      <c r="J232" s="299"/>
      <c r="K232" s="300">
        <f>E232*J232</f>
        <v>0</v>
      </c>
      <c r="O232" s="292">
        <v>2</v>
      </c>
      <c r="AA232" s="261">
        <v>8</v>
      </c>
      <c r="AB232" s="261">
        <v>1</v>
      </c>
      <c r="AC232" s="261">
        <v>3</v>
      </c>
      <c r="AZ232" s="261">
        <v>2</v>
      </c>
      <c r="BA232" s="261">
        <f>IF(AZ232=1,G232,0)</f>
        <v>0</v>
      </c>
      <c r="BB232" s="261">
        <f>IF(AZ232=2,G232,0)</f>
        <v>0</v>
      </c>
      <c r="BC232" s="261">
        <f>IF(AZ232=3,G232,0)</f>
        <v>0</v>
      </c>
      <c r="BD232" s="261">
        <f>IF(AZ232=4,G232,0)</f>
        <v>0</v>
      </c>
      <c r="BE232" s="261">
        <f>IF(AZ232=5,G232,0)</f>
        <v>0</v>
      </c>
      <c r="CA232" s="292">
        <v>8</v>
      </c>
      <c r="CB232" s="292">
        <v>1</v>
      </c>
    </row>
    <row r="233" spans="1:80" x14ac:dyDescent="0.2">
      <c r="A233" s="293">
        <v>54</v>
      </c>
      <c r="B233" s="294" t="s">
        <v>374</v>
      </c>
      <c r="C233" s="295" t="s">
        <v>375</v>
      </c>
      <c r="D233" s="296" t="s">
        <v>369</v>
      </c>
      <c r="E233" s="297">
        <v>0.1075005</v>
      </c>
      <c r="F233" s="297">
        <v>0</v>
      </c>
      <c r="G233" s="298">
        <f>E233*F233</f>
        <v>0</v>
      </c>
      <c r="H233" s="299">
        <v>0</v>
      </c>
      <c r="I233" s="300">
        <f>E233*H233</f>
        <v>0</v>
      </c>
      <c r="J233" s="299"/>
      <c r="K233" s="300">
        <f>E233*J233</f>
        <v>0</v>
      </c>
      <c r="O233" s="292">
        <v>2</v>
      </c>
      <c r="AA233" s="261">
        <v>8</v>
      </c>
      <c r="AB233" s="261">
        <v>1</v>
      </c>
      <c r="AC233" s="261">
        <v>3</v>
      </c>
      <c r="AZ233" s="261">
        <v>2</v>
      </c>
      <c r="BA233" s="261">
        <f>IF(AZ233=1,G233,0)</f>
        <v>0</v>
      </c>
      <c r="BB233" s="261">
        <f>IF(AZ233=2,G233,0)</f>
        <v>0</v>
      </c>
      <c r="BC233" s="261">
        <f>IF(AZ233=3,G233,0)</f>
        <v>0</v>
      </c>
      <c r="BD233" s="261">
        <f>IF(AZ233=4,G233,0)</f>
        <v>0</v>
      </c>
      <c r="BE233" s="261">
        <f>IF(AZ233=5,G233,0)</f>
        <v>0</v>
      </c>
      <c r="CA233" s="292">
        <v>8</v>
      </c>
      <c r="CB233" s="292">
        <v>1</v>
      </c>
    </row>
    <row r="234" spans="1:80" x14ac:dyDescent="0.2">
      <c r="A234" s="293">
        <v>55</v>
      </c>
      <c r="B234" s="294" t="s">
        <v>376</v>
      </c>
      <c r="C234" s="295" t="s">
        <v>377</v>
      </c>
      <c r="D234" s="296" t="s">
        <v>369</v>
      </c>
      <c r="E234" s="297">
        <v>0.3225015</v>
      </c>
      <c r="F234" s="297">
        <v>0</v>
      </c>
      <c r="G234" s="298">
        <f>E234*F234</f>
        <v>0</v>
      </c>
      <c r="H234" s="299">
        <v>0</v>
      </c>
      <c r="I234" s="300">
        <f>E234*H234</f>
        <v>0</v>
      </c>
      <c r="J234" s="299"/>
      <c r="K234" s="300">
        <f>E234*J234</f>
        <v>0</v>
      </c>
      <c r="O234" s="292">
        <v>2</v>
      </c>
      <c r="AA234" s="261">
        <v>8</v>
      </c>
      <c r="AB234" s="261">
        <v>1</v>
      </c>
      <c r="AC234" s="261">
        <v>3</v>
      </c>
      <c r="AZ234" s="261">
        <v>2</v>
      </c>
      <c r="BA234" s="261">
        <f>IF(AZ234=1,G234,0)</f>
        <v>0</v>
      </c>
      <c r="BB234" s="261">
        <f>IF(AZ234=2,G234,0)</f>
        <v>0</v>
      </c>
      <c r="BC234" s="261">
        <f>IF(AZ234=3,G234,0)</f>
        <v>0</v>
      </c>
      <c r="BD234" s="261">
        <f>IF(AZ234=4,G234,0)</f>
        <v>0</v>
      </c>
      <c r="BE234" s="261">
        <f>IF(AZ234=5,G234,0)</f>
        <v>0</v>
      </c>
      <c r="CA234" s="292">
        <v>8</v>
      </c>
      <c r="CB234" s="292">
        <v>1</v>
      </c>
    </row>
    <row r="235" spans="1:80" x14ac:dyDescent="0.2">
      <c r="A235" s="312"/>
      <c r="B235" s="313" t="s">
        <v>101</v>
      </c>
      <c r="C235" s="314" t="s">
        <v>435</v>
      </c>
      <c r="D235" s="315"/>
      <c r="E235" s="316"/>
      <c r="F235" s="317"/>
      <c r="G235" s="318">
        <f>SUM(G212:G234)</f>
        <v>0</v>
      </c>
      <c r="H235" s="319"/>
      <c r="I235" s="320">
        <f>SUM(I212:I234)</f>
        <v>0.34798309999999993</v>
      </c>
      <c r="J235" s="319"/>
      <c r="K235" s="320">
        <f>SUM(K212:K234)</f>
        <v>-0.1075005</v>
      </c>
      <c r="O235" s="292">
        <v>4</v>
      </c>
      <c r="BA235" s="321">
        <f>SUM(BA212:BA234)</f>
        <v>0</v>
      </c>
      <c r="BB235" s="321">
        <f>SUM(BB212:BB234)</f>
        <v>0</v>
      </c>
      <c r="BC235" s="321">
        <f>SUM(BC212:BC234)</f>
        <v>0</v>
      </c>
      <c r="BD235" s="321">
        <f>SUM(BD212:BD234)</f>
        <v>0</v>
      </c>
      <c r="BE235" s="321">
        <f>SUM(BE212:BE234)</f>
        <v>0</v>
      </c>
    </row>
    <row r="236" spans="1:80" x14ac:dyDescent="0.2">
      <c r="E236" s="261"/>
    </row>
    <row r="237" spans="1:80" x14ac:dyDescent="0.2">
      <c r="E237" s="261"/>
    </row>
    <row r="238" spans="1:80" x14ac:dyDescent="0.2">
      <c r="E238" s="261"/>
    </row>
    <row r="239" spans="1:80" x14ac:dyDescent="0.2">
      <c r="E239" s="261"/>
    </row>
    <row r="240" spans="1:80" x14ac:dyDescent="0.2">
      <c r="E240" s="261"/>
    </row>
    <row r="241" spans="5:5" x14ac:dyDescent="0.2">
      <c r="E241" s="261"/>
    </row>
    <row r="242" spans="5:5" x14ac:dyDescent="0.2">
      <c r="E242" s="261"/>
    </row>
    <row r="243" spans="5:5" x14ac:dyDescent="0.2">
      <c r="E243" s="261"/>
    </row>
    <row r="244" spans="5:5" x14ac:dyDescent="0.2">
      <c r="E244" s="261"/>
    </row>
    <row r="245" spans="5:5" x14ac:dyDescent="0.2">
      <c r="E245" s="261"/>
    </row>
    <row r="246" spans="5:5" x14ac:dyDescent="0.2">
      <c r="E246" s="261"/>
    </row>
    <row r="247" spans="5:5" x14ac:dyDescent="0.2">
      <c r="E247" s="261"/>
    </row>
    <row r="248" spans="5:5" x14ac:dyDescent="0.2">
      <c r="E248" s="261"/>
    </row>
    <row r="249" spans="5:5" x14ac:dyDescent="0.2">
      <c r="E249" s="261"/>
    </row>
    <row r="250" spans="5:5" x14ac:dyDescent="0.2">
      <c r="E250" s="261"/>
    </row>
    <row r="251" spans="5:5" x14ac:dyDescent="0.2">
      <c r="E251" s="261"/>
    </row>
    <row r="252" spans="5:5" x14ac:dyDescent="0.2">
      <c r="E252" s="261"/>
    </row>
    <row r="253" spans="5:5" x14ac:dyDescent="0.2">
      <c r="E253" s="261"/>
    </row>
    <row r="254" spans="5:5" x14ac:dyDescent="0.2">
      <c r="E254" s="261"/>
    </row>
    <row r="255" spans="5:5" x14ac:dyDescent="0.2">
      <c r="E255" s="261"/>
    </row>
    <row r="256" spans="5:5" x14ac:dyDescent="0.2">
      <c r="E256" s="261"/>
    </row>
    <row r="257" spans="1:7" x14ac:dyDescent="0.2">
      <c r="E257" s="261"/>
    </row>
    <row r="258" spans="1:7" x14ac:dyDescent="0.2">
      <c r="E258" s="261"/>
    </row>
    <row r="259" spans="1:7" x14ac:dyDescent="0.2">
      <c r="A259" s="311"/>
      <c r="B259" s="311"/>
      <c r="C259" s="311"/>
      <c r="D259" s="311"/>
      <c r="E259" s="311"/>
      <c r="F259" s="311"/>
      <c r="G259" s="311"/>
    </row>
    <row r="260" spans="1:7" x14ac:dyDescent="0.2">
      <c r="A260" s="311"/>
      <c r="B260" s="311"/>
      <c r="C260" s="311"/>
      <c r="D260" s="311"/>
      <c r="E260" s="311"/>
      <c r="F260" s="311"/>
      <c r="G260" s="311"/>
    </row>
    <row r="261" spans="1:7" x14ac:dyDescent="0.2">
      <c r="A261" s="311"/>
      <c r="B261" s="311"/>
      <c r="C261" s="311"/>
      <c r="D261" s="311"/>
      <c r="E261" s="311"/>
      <c r="F261" s="311"/>
      <c r="G261" s="311"/>
    </row>
    <row r="262" spans="1:7" x14ac:dyDescent="0.2">
      <c r="A262" s="311"/>
      <c r="B262" s="311"/>
      <c r="C262" s="311"/>
      <c r="D262" s="311"/>
      <c r="E262" s="311"/>
      <c r="F262" s="311"/>
      <c r="G262" s="311"/>
    </row>
    <row r="263" spans="1:7" x14ac:dyDescent="0.2">
      <c r="E263" s="261"/>
    </row>
    <row r="264" spans="1:7" x14ac:dyDescent="0.2">
      <c r="E264" s="261"/>
    </row>
    <row r="265" spans="1:7" x14ac:dyDescent="0.2">
      <c r="E265" s="261"/>
    </row>
    <row r="266" spans="1:7" x14ac:dyDescent="0.2">
      <c r="E266" s="261"/>
    </row>
    <row r="267" spans="1:7" x14ac:dyDescent="0.2">
      <c r="E267" s="261"/>
    </row>
    <row r="268" spans="1:7" x14ac:dyDescent="0.2">
      <c r="E268" s="261"/>
    </row>
    <row r="269" spans="1:7" x14ac:dyDescent="0.2">
      <c r="E269" s="261"/>
    </row>
    <row r="270" spans="1:7" x14ac:dyDescent="0.2">
      <c r="E270" s="261"/>
    </row>
    <row r="271" spans="1:7" x14ac:dyDescent="0.2">
      <c r="E271" s="261"/>
    </row>
    <row r="272" spans="1:7" x14ac:dyDescent="0.2">
      <c r="E272" s="261"/>
    </row>
    <row r="273" spans="5:5" x14ac:dyDescent="0.2">
      <c r="E273" s="261"/>
    </row>
    <row r="274" spans="5:5" x14ac:dyDescent="0.2">
      <c r="E274" s="261"/>
    </row>
    <row r="275" spans="5:5" x14ac:dyDescent="0.2">
      <c r="E275" s="261"/>
    </row>
    <row r="276" spans="5:5" x14ac:dyDescent="0.2">
      <c r="E276" s="261"/>
    </row>
    <row r="277" spans="5:5" x14ac:dyDescent="0.2">
      <c r="E277" s="261"/>
    </row>
    <row r="278" spans="5:5" x14ac:dyDescent="0.2">
      <c r="E278" s="261"/>
    </row>
    <row r="279" spans="5:5" x14ac:dyDescent="0.2">
      <c r="E279" s="261"/>
    </row>
    <row r="280" spans="5:5" x14ac:dyDescent="0.2">
      <c r="E280" s="261"/>
    </row>
    <row r="281" spans="5:5" x14ac:dyDescent="0.2">
      <c r="E281" s="261"/>
    </row>
    <row r="282" spans="5:5" x14ac:dyDescent="0.2">
      <c r="E282" s="261"/>
    </row>
    <row r="283" spans="5:5" x14ac:dyDescent="0.2">
      <c r="E283" s="261"/>
    </row>
    <row r="284" spans="5:5" x14ac:dyDescent="0.2">
      <c r="E284" s="261"/>
    </row>
    <row r="285" spans="5:5" x14ac:dyDescent="0.2">
      <c r="E285" s="261"/>
    </row>
    <row r="286" spans="5:5" x14ac:dyDescent="0.2">
      <c r="E286" s="261"/>
    </row>
    <row r="287" spans="5:5" x14ac:dyDescent="0.2">
      <c r="E287" s="261"/>
    </row>
    <row r="288" spans="5:5" x14ac:dyDescent="0.2">
      <c r="E288" s="261"/>
    </row>
    <row r="289" spans="1:7" x14ac:dyDescent="0.2">
      <c r="E289" s="261"/>
    </row>
    <row r="290" spans="1:7" x14ac:dyDescent="0.2">
      <c r="E290" s="261"/>
    </row>
    <row r="291" spans="1:7" x14ac:dyDescent="0.2">
      <c r="E291" s="261"/>
    </row>
    <row r="292" spans="1:7" x14ac:dyDescent="0.2">
      <c r="E292" s="261"/>
    </row>
    <row r="293" spans="1:7" x14ac:dyDescent="0.2">
      <c r="E293" s="261"/>
    </row>
    <row r="294" spans="1:7" x14ac:dyDescent="0.2">
      <c r="A294" s="322"/>
      <c r="B294" s="322"/>
    </row>
    <row r="295" spans="1:7" x14ac:dyDescent="0.2">
      <c r="A295" s="311"/>
      <c r="B295" s="311"/>
      <c r="C295" s="323"/>
      <c r="D295" s="323"/>
      <c r="E295" s="324"/>
      <c r="F295" s="323"/>
      <c r="G295" s="325"/>
    </row>
    <row r="296" spans="1:7" x14ac:dyDescent="0.2">
      <c r="A296" s="326"/>
      <c r="B296" s="326"/>
      <c r="C296" s="311"/>
      <c r="D296" s="311"/>
      <c r="E296" s="327"/>
      <c r="F296" s="311"/>
      <c r="G296" s="311"/>
    </row>
    <row r="297" spans="1:7" x14ac:dyDescent="0.2">
      <c r="A297" s="311"/>
      <c r="B297" s="311"/>
      <c r="C297" s="311"/>
      <c r="D297" s="311"/>
      <c r="E297" s="327"/>
      <c r="F297" s="311"/>
      <c r="G297" s="311"/>
    </row>
    <row r="298" spans="1:7" x14ac:dyDescent="0.2">
      <c r="A298" s="311"/>
      <c r="B298" s="311"/>
      <c r="C298" s="311"/>
      <c r="D298" s="311"/>
      <c r="E298" s="327"/>
      <c r="F298" s="311"/>
      <c r="G298" s="311"/>
    </row>
    <row r="299" spans="1:7" x14ac:dyDescent="0.2">
      <c r="A299" s="311"/>
      <c r="B299" s="311"/>
      <c r="C299" s="311"/>
      <c r="D299" s="311"/>
      <c r="E299" s="327"/>
      <c r="F299" s="311"/>
      <c r="G299" s="311"/>
    </row>
    <row r="300" spans="1:7" x14ac:dyDescent="0.2">
      <c r="A300" s="311"/>
      <c r="B300" s="311"/>
      <c r="C300" s="311"/>
      <c r="D300" s="311"/>
      <c r="E300" s="327"/>
      <c r="F300" s="311"/>
      <c r="G300" s="311"/>
    </row>
    <row r="301" spans="1:7" x14ac:dyDescent="0.2">
      <c r="A301" s="311"/>
      <c r="B301" s="311"/>
      <c r="C301" s="311"/>
      <c r="D301" s="311"/>
      <c r="E301" s="327"/>
      <c r="F301" s="311"/>
      <c r="G301" s="311"/>
    </row>
    <row r="302" spans="1:7" x14ac:dyDescent="0.2">
      <c r="A302" s="311"/>
      <c r="B302" s="311"/>
      <c r="C302" s="311"/>
      <c r="D302" s="311"/>
      <c r="E302" s="327"/>
      <c r="F302" s="311"/>
      <c r="G302" s="311"/>
    </row>
    <row r="303" spans="1:7" x14ac:dyDescent="0.2">
      <c r="A303" s="311"/>
      <c r="B303" s="311"/>
      <c r="C303" s="311"/>
      <c r="D303" s="311"/>
      <c r="E303" s="327"/>
      <c r="F303" s="311"/>
      <c r="G303" s="311"/>
    </row>
    <row r="304" spans="1:7" x14ac:dyDescent="0.2">
      <c r="A304" s="311"/>
      <c r="B304" s="311"/>
      <c r="C304" s="311"/>
      <c r="D304" s="311"/>
      <c r="E304" s="327"/>
      <c r="F304" s="311"/>
      <c r="G304" s="311"/>
    </row>
    <row r="305" spans="1:7" x14ac:dyDescent="0.2">
      <c r="A305" s="311"/>
      <c r="B305" s="311"/>
      <c r="C305" s="311"/>
      <c r="D305" s="311"/>
      <c r="E305" s="327"/>
      <c r="F305" s="311"/>
      <c r="G305" s="311"/>
    </row>
    <row r="306" spans="1:7" x14ac:dyDescent="0.2">
      <c r="A306" s="311"/>
      <c r="B306" s="311"/>
      <c r="C306" s="311"/>
      <c r="D306" s="311"/>
      <c r="E306" s="327"/>
      <c r="F306" s="311"/>
      <c r="G306" s="311"/>
    </row>
    <row r="307" spans="1:7" x14ac:dyDescent="0.2">
      <c r="A307" s="311"/>
      <c r="B307" s="311"/>
      <c r="C307" s="311"/>
      <c r="D307" s="311"/>
      <c r="E307" s="327"/>
      <c r="F307" s="311"/>
      <c r="G307" s="311"/>
    </row>
    <row r="308" spans="1:7" x14ac:dyDescent="0.2">
      <c r="A308" s="311"/>
      <c r="B308" s="311"/>
      <c r="C308" s="311"/>
      <c r="D308" s="311"/>
      <c r="E308" s="327"/>
      <c r="F308" s="311"/>
      <c r="G308" s="311"/>
    </row>
  </sheetData>
  <mergeCells count="156">
    <mergeCell ref="C223:D223"/>
    <mergeCell ref="C224:D224"/>
    <mergeCell ref="C225:D225"/>
    <mergeCell ref="C226:D226"/>
    <mergeCell ref="C227:D227"/>
    <mergeCell ref="C228:D228"/>
    <mergeCell ref="C214:D214"/>
    <mergeCell ref="C215:D215"/>
    <mergeCell ref="C216:D216"/>
    <mergeCell ref="C217:D217"/>
    <mergeCell ref="C218:D218"/>
    <mergeCell ref="C219:D219"/>
    <mergeCell ref="C220:D220"/>
    <mergeCell ref="C222:D222"/>
    <mergeCell ref="C206:D206"/>
    <mergeCell ref="C207:D207"/>
    <mergeCell ref="C208:D208"/>
    <mergeCell ref="C209:D209"/>
    <mergeCell ref="C192:D192"/>
    <mergeCell ref="C194:D194"/>
    <mergeCell ref="C196:D196"/>
    <mergeCell ref="C199:D199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63:D163"/>
    <mergeCell ref="C164:D164"/>
    <mergeCell ref="C165:D165"/>
    <mergeCell ref="C169:D169"/>
    <mergeCell ref="C171:D171"/>
    <mergeCell ref="C172:D172"/>
    <mergeCell ref="C152:D152"/>
    <mergeCell ref="C153:D153"/>
    <mergeCell ref="C154:D154"/>
    <mergeCell ref="C155:D155"/>
    <mergeCell ref="C159:D159"/>
    <mergeCell ref="C160:D160"/>
    <mergeCell ref="C161:D161"/>
    <mergeCell ref="C162:D162"/>
    <mergeCell ref="C145:D145"/>
    <mergeCell ref="C146:D146"/>
    <mergeCell ref="C148:D148"/>
    <mergeCell ref="C149:D149"/>
    <mergeCell ref="C150:D150"/>
    <mergeCell ref="C151:D151"/>
    <mergeCell ref="C137:D137"/>
    <mergeCell ref="C138:D138"/>
    <mergeCell ref="C139:D139"/>
    <mergeCell ref="C140:D140"/>
    <mergeCell ref="C142:D142"/>
    <mergeCell ref="C143:D143"/>
    <mergeCell ref="C130:D130"/>
    <mergeCell ref="C131:D131"/>
    <mergeCell ref="C132:D132"/>
    <mergeCell ref="C133:D133"/>
    <mergeCell ref="C134:D134"/>
    <mergeCell ref="C135:D135"/>
    <mergeCell ref="C122:D122"/>
    <mergeCell ref="C123:D123"/>
    <mergeCell ref="C124:D124"/>
    <mergeCell ref="C125:D125"/>
    <mergeCell ref="C127:D127"/>
    <mergeCell ref="C128:D128"/>
    <mergeCell ref="C115:D115"/>
    <mergeCell ref="C116:D116"/>
    <mergeCell ref="C117:D117"/>
    <mergeCell ref="C119:D119"/>
    <mergeCell ref="C120:D120"/>
    <mergeCell ref="C121:D121"/>
    <mergeCell ref="C108:D108"/>
    <mergeCell ref="C109:D109"/>
    <mergeCell ref="C110:D110"/>
    <mergeCell ref="C111:D111"/>
    <mergeCell ref="C113:D113"/>
    <mergeCell ref="C114:D114"/>
    <mergeCell ref="C102:D102"/>
    <mergeCell ref="C103:D103"/>
    <mergeCell ref="C104:D104"/>
    <mergeCell ref="C105:D105"/>
    <mergeCell ref="C106:D106"/>
    <mergeCell ref="C107:D107"/>
    <mergeCell ref="C94:D94"/>
    <mergeCell ref="C95:D95"/>
    <mergeCell ref="C96:D96"/>
    <mergeCell ref="C98:D98"/>
    <mergeCell ref="C99:D99"/>
    <mergeCell ref="C100:D100"/>
    <mergeCell ref="C86:D86"/>
    <mergeCell ref="C88:D88"/>
    <mergeCell ref="C89:D89"/>
    <mergeCell ref="C90:D90"/>
    <mergeCell ref="C91:D91"/>
    <mergeCell ref="C93:D93"/>
    <mergeCell ref="C79:D79"/>
    <mergeCell ref="C80:D80"/>
    <mergeCell ref="C81:D81"/>
    <mergeCell ref="C83:D83"/>
    <mergeCell ref="C84:D84"/>
    <mergeCell ref="C85:D85"/>
    <mergeCell ref="C71:D71"/>
    <mergeCell ref="C73:D73"/>
    <mergeCell ref="C74:D74"/>
    <mergeCell ref="C75:D75"/>
    <mergeCell ref="C77:D77"/>
    <mergeCell ref="C78:D78"/>
    <mergeCell ref="C64:D64"/>
    <mergeCell ref="C65:D65"/>
    <mergeCell ref="C66:D66"/>
    <mergeCell ref="C67:D67"/>
    <mergeCell ref="C69:D69"/>
    <mergeCell ref="C70:D70"/>
    <mergeCell ref="C55:D55"/>
    <mergeCell ref="C56:D56"/>
    <mergeCell ref="C58:D58"/>
    <mergeCell ref="C59:D59"/>
    <mergeCell ref="C61:D61"/>
    <mergeCell ref="C63:D63"/>
    <mergeCell ref="C46:D46"/>
    <mergeCell ref="C50:D50"/>
    <mergeCell ref="C51:D51"/>
    <mergeCell ref="C52:D52"/>
    <mergeCell ref="C53:D53"/>
    <mergeCell ref="C54:D54"/>
    <mergeCell ref="C33:D33"/>
    <mergeCell ref="C34:D34"/>
    <mergeCell ref="C35:D35"/>
    <mergeCell ref="C36:D36"/>
    <mergeCell ref="C40:D40"/>
    <mergeCell ref="C42:D42"/>
    <mergeCell ref="C21:D21"/>
    <mergeCell ref="C22:D22"/>
    <mergeCell ref="C23:D23"/>
    <mergeCell ref="C24:D24"/>
    <mergeCell ref="C28:D28"/>
    <mergeCell ref="C29:D29"/>
    <mergeCell ref="C30:D30"/>
    <mergeCell ref="C31:D31"/>
    <mergeCell ref="C14:D14"/>
    <mergeCell ref="C15:D15"/>
    <mergeCell ref="C17:D17"/>
    <mergeCell ref="C18:D18"/>
    <mergeCell ref="C19:D19"/>
    <mergeCell ref="C20:D20"/>
    <mergeCell ref="A1:G1"/>
    <mergeCell ref="A3:B3"/>
    <mergeCell ref="A4:B4"/>
    <mergeCell ref="E4:G4"/>
    <mergeCell ref="C9:D9"/>
    <mergeCell ref="C10:D10"/>
    <mergeCell ref="C11:D11"/>
    <mergeCell ref="C12:D12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5"/>
  <dimension ref="A1:BE51"/>
  <sheetViews>
    <sheetView topLeftCell="A34" zoomScaleNormal="100"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101" t="s">
        <v>102</v>
      </c>
      <c r="B1" s="102"/>
      <c r="C1" s="102"/>
      <c r="D1" s="102"/>
      <c r="E1" s="102"/>
      <c r="F1" s="102"/>
      <c r="G1" s="102"/>
    </row>
    <row r="2" spans="1:57" ht="12.75" customHeight="1" x14ac:dyDescent="0.2">
      <c r="A2" s="103" t="s">
        <v>32</v>
      </c>
      <c r="B2" s="104"/>
      <c r="C2" s="105" t="s">
        <v>348</v>
      </c>
      <c r="D2" s="105" t="s">
        <v>494</v>
      </c>
      <c r="E2" s="106"/>
      <c r="F2" s="107" t="s">
        <v>33</v>
      </c>
      <c r="G2" s="108"/>
    </row>
    <row r="3" spans="1:57" ht="3" hidden="1" customHeight="1" x14ac:dyDescent="0.2">
      <c r="A3" s="109"/>
      <c r="B3" s="110"/>
      <c r="C3" s="111"/>
      <c r="D3" s="111"/>
      <c r="E3" s="112"/>
      <c r="F3" s="113"/>
      <c r="G3" s="114"/>
    </row>
    <row r="4" spans="1:57" ht="12" customHeight="1" x14ac:dyDescent="0.2">
      <c r="A4" s="115" t="s">
        <v>34</v>
      </c>
      <c r="B4" s="110"/>
      <c r="C4" s="111"/>
      <c r="D4" s="111"/>
      <c r="E4" s="112"/>
      <c r="F4" s="113" t="s">
        <v>35</v>
      </c>
      <c r="G4" s="116"/>
    </row>
    <row r="5" spans="1:57" ht="12.95" customHeight="1" x14ac:dyDescent="0.2">
      <c r="A5" s="117" t="s">
        <v>788</v>
      </c>
      <c r="B5" s="118"/>
      <c r="C5" s="119" t="s">
        <v>789</v>
      </c>
      <c r="D5" s="120"/>
      <c r="E5" s="118"/>
      <c r="F5" s="113" t="s">
        <v>36</v>
      </c>
      <c r="G5" s="114"/>
    </row>
    <row r="6" spans="1:57" ht="12.95" customHeight="1" x14ac:dyDescent="0.2">
      <c r="A6" s="115" t="s">
        <v>37</v>
      </c>
      <c r="B6" s="110"/>
      <c r="C6" s="111"/>
      <c r="D6" s="111"/>
      <c r="E6" s="112"/>
      <c r="F6" s="121" t="s">
        <v>38</v>
      </c>
      <c r="G6" s="122"/>
      <c r="O6" s="123"/>
    </row>
    <row r="7" spans="1:57" ht="12.95" customHeight="1" x14ac:dyDescent="0.2">
      <c r="A7" s="124" t="s">
        <v>104</v>
      </c>
      <c r="B7" s="125"/>
      <c r="C7" s="126" t="s">
        <v>105</v>
      </c>
      <c r="D7" s="127"/>
      <c r="E7" s="127"/>
      <c r="F7" s="128" t="s">
        <v>39</v>
      </c>
      <c r="G7" s="122">
        <f>IF(G6=0,,ROUND((F30+F32)/G6,1))</f>
        <v>0</v>
      </c>
    </row>
    <row r="8" spans="1:57" x14ac:dyDescent="0.2">
      <c r="A8" s="129" t="s">
        <v>40</v>
      </c>
      <c r="B8" s="113"/>
      <c r="C8" s="130"/>
      <c r="D8" s="130"/>
      <c r="E8" s="131"/>
      <c r="F8" s="132" t="s">
        <v>41</v>
      </c>
      <c r="G8" s="133"/>
      <c r="H8" s="134"/>
      <c r="I8" s="135"/>
    </row>
    <row r="9" spans="1:57" x14ac:dyDescent="0.2">
      <c r="A9" s="129" t="s">
        <v>42</v>
      </c>
      <c r="B9" s="113"/>
      <c r="C9" s="130"/>
      <c r="D9" s="130"/>
      <c r="E9" s="131"/>
      <c r="F9" s="113"/>
      <c r="G9" s="136"/>
      <c r="H9" s="137"/>
    </row>
    <row r="10" spans="1:57" x14ac:dyDescent="0.2">
      <c r="A10" s="129" t="s">
        <v>43</v>
      </c>
      <c r="B10" s="113"/>
      <c r="C10" s="130" t="s">
        <v>492</v>
      </c>
      <c r="D10" s="130"/>
      <c r="E10" s="130"/>
      <c r="F10" s="138"/>
      <c r="G10" s="139"/>
      <c r="H10" s="140"/>
    </row>
    <row r="11" spans="1:57" ht="13.5" customHeight="1" x14ac:dyDescent="0.2">
      <c r="A11" s="129" t="s">
        <v>44</v>
      </c>
      <c r="B11" s="113"/>
      <c r="C11" s="130"/>
      <c r="D11" s="130"/>
      <c r="E11" s="130"/>
      <c r="F11" s="141" t="s">
        <v>45</v>
      </c>
      <c r="G11" s="142"/>
      <c r="H11" s="137"/>
      <c r="BA11" s="143"/>
      <c r="BB11" s="143"/>
      <c r="BC11" s="143"/>
      <c r="BD11" s="143"/>
      <c r="BE11" s="143"/>
    </row>
    <row r="12" spans="1:57" ht="12.75" customHeight="1" x14ac:dyDescent="0.2">
      <c r="A12" s="144" t="s">
        <v>46</v>
      </c>
      <c r="B12" s="110"/>
      <c r="C12" s="145"/>
      <c r="D12" s="145"/>
      <c r="E12" s="145"/>
      <c r="F12" s="146" t="s">
        <v>47</v>
      </c>
      <c r="G12" s="147"/>
      <c r="H12" s="137"/>
    </row>
    <row r="13" spans="1:57" ht="28.5" customHeight="1" thickBot="1" x14ac:dyDescent="0.25">
      <c r="A13" s="148" t="s">
        <v>48</v>
      </c>
      <c r="B13" s="149"/>
      <c r="C13" s="149"/>
      <c r="D13" s="149"/>
      <c r="E13" s="150"/>
      <c r="F13" s="150"/>
      <c r="G13" s="151"/>
      <c r="H13" s="137"/>
    </row>
    <row r="14" spans="1:57" ht="17.25" customHeight="1" thickBot="1" x14ac:dyDescent="0.25">
      <c r="A14" s="152" t="s">
        <v>49</v>
      </c>
      <c r="B14" s="153"/>
      <c r="C14" s="154"/>
      <c r="D14" s="155" t="s">
        <v>50</v>
      </c>
      <c r="E14" s="156"/>
      <c r="F14" s="156"/>
      <c r="G14" s="154"/>
    </row>
    <row r="15" spans="1:57" ht="15.95" customHeight="1" x14ac:dyDescent="0.2">
      <c r="A15" s="157"/>
      <c r="B15" s="158" t="s">
        <v>51</v>
      </c>
      <c r="C15" s="159">
        <f>'02 2 Rek'!E14</f>
        <v>0</v>
      </c>
      <c r="D15" s="160" t="str">
        <f>'02 2 Rek'!A19</f>
        <v>Ztížené výrobní podmínky</v>
      </c>
      <c r="E15" s="161"/>
      <c r="F15" s="162"/>
      <c r="G15" s="159">
        <f>'02 2 Rek'!I19</f>
        <v>0</v>
      </c>
    </row>
    <row r="16" spans="1:57" ht="15.95" customHeight="1" x14ac:dyDescent="0.2">
      <c r="A16" s="157" t="s">
        <v>52</v>
      </c>
      <c r="B16" s="158" t="s">
        <v>53</v>
      </c>
      <c r="C16" s="159">
        <f>'02 2 Rek'!F14</f>
        <v>0</v>
      </c>
      <c r="D16" s="109" t="str">
        <f>'02 2 Rek'!A20</f>
        <v>Oborová přirážka</v>
      </c>
      <c r="E16" s="163"/>
      <c r="F16" s="164"/>
      <c r="G16" s="159">
        <f>'02 2 Rek'!I20</f>
        <v>0</v>
      </c>
    </row>
    <row r="17" spans="1:7" ht="15.95" customHeight="1" x14ac:dyDescent="0.2">
      <c r="A17" s="157" t="s">
        <v>54</v>
      </c>
      <c r="B17" s="158" t="s">
        <v>55</v>
      </c>
      <c r="C17" s="159">
        <f>'02 2 Rek'!H14</f>
        <v>0</v>
      </c>
      <c r="D17" s="109" t="str">
        <f>'02 2 Rek'!A21</f>
        <v>Přesun stavebních kapacit</v>
      </c>
      <c r="E17" s="163"/>
      <c r="F17" s="164"/>
      <c r="G17" s="159">
        <f>'02 2 Rek'!I21</f>
        <v>0</v>
      </c>
    </row>
    <row r="18" spans="1:7" ht="15.95" customHeight="1" x14ac:dyDescent="0.2">
      <c r="A18" s="165" t="s">
        <v>56</v>
      </c>
      <c r="B18" s="166" t="s">
        <v>57</v>
      </c>
      <c r="C18" s="159">
        <f>'02 2 Rek'!G14</f>
        <v>0</v>
      </c>
      <c r="D18" s="109" t="str">
        <f>'02 2 Rek'!A22</f>
        <v>Mimostaveništní doprava</v>
      </c>
      <c r="E18" s="163"/>
      <c r="F18" s="164"/>
      <c r="G18" s="159">
        <f>'02 2 Rek'!I22</f>
        <v>0</v>
      </c>
    </row>
    <row r="19" spans="1:7" ht="15.95" customHeight="1" x14ac:dyDescent="0.2">
      <c r="A19" s="167" t="s">
        <v>58</v>
      </c>
      <c r="B19" s="158"/>
      <c r="C19" s="159">
        <f>SUM(C15:C18)</f>
        <v>0</v>
      </c>
      <c r="D19" s="109" t="str">
        <f>'02 2 Rek'!A23</f>
        <v>Zařízení staveniště</v>
      </c>
      <c r="E19" s="163"/>
      <c r="F19" s="164"/>
      <c r="G19" s="159">
        <f>'02 2 Rek'!I23</f>
        <v>0</v>
      </c>
    </row>
    <row r="20" spans="1:7" ht="15.95" customHeight="1" x14ac:dyDescent="0.2">
      <c r="A20" s="167"/>
      <c r="B20" s="158"/>
      <c r="C20" s="159"/>
      <c r="D20" s="109" t="str">
        <f>'02 2 Rek'!A24</f>
        <v>Provoz investora</v>
      </c>
      <c r="E20" s="163"/>
      <c r="F20" s="164"/>
      <c r="G20" s="159">
        <f>'02 2 Rek'!I24</f>
        <v>0</v>
      </c>
    </row>
    <row r="21" spans="1:7" ht="15.95" customHeight="1" x14ac:dyDescent="0.2">
      <c r="A21" s="167" t="s">
        <v>29</v>
      </c>
      <c r="B21" s="158"/>
      <c r="C21" s="159">
        <f>'02 2 Rek'!I14</f>
        <v>0</v>
      </c>
      <c r="D21" s="109" t="str">
        <f>'02 2 Rek'!A25</f>
        <v>Kompletační činnost (IČD)</v>
      </c>
      <c r="E21" s="163"/>
      <c r="F21" s="164"/>
      <c r="G21" s="159">
        <f>'02 2 Rek'!I25</f>
        <v>0</v>
      </c>
    </row>
    <row r="22" spans="1:7" ht="15.95" customHeight="1" x14ac:dyDescent="0.2">
      <c r="A22" s="168" t="s">
        <v>59</v>
      </c>
      <c r="B22" s="137"/>
      <c r="C22" s="159">
        <f>C19+C21</f>
        <v>0</v>
      </c>
      <c r="D22" s="109" t="s">
        <v>60</v>
      </c>
      <c r="E22" s="163"/>
      <c r="F22" s="164"/>
      <c r="G22" s="159">
        <f>G23-SUM(G15:G21)</f>
        <v>0</v>
      </c>
    </row>
    <row r="23" spans="1:7" ht="15.95" customHeight="1" thickBot="1" x14ac:dyDescent="0.25">
      <c r="A23" s="169" t="s">
        <v>61</v>
      </c>
      <c r="B23" s="170"/>
      <c r="C23" s="171">
        <f>C22+G23</f>
        <v>0</v>
      </c>
      <c r="D23" s="172" t="s">
        <v>62</v>
      </c>
      <c r="E23" s="173"/>
      <c r="F23" s="174"/>
      <c r="G23" s="159">
        <f>'02 2 Rek'!H27</f>
        <v>0</v>
      </c>
    </row>
    <row r="24" spans="1:7" x14ac:dyDescent="0.2">
      <c r="A24" s="175" t="s">
        <v>63</v>
      </c>
      <c r="B24" s="176"/>
      <c r="C24" s="177"/>
      <c r="D24" s="176" t="s">
        <v>64</v>
      </c>
      <c r="E24" s="176"/>
      <c r="F24" s="178" t="s">
        <v>65</v>
      </c>
      <c r="G24" s="179"/>
    </row>
    <row r="25" spans="1:7" x14ac:dyDescent="0.2">
      <c r="A25" s="168" t="s">
        <v>66</v>
      </c>
      <c r="B25" s="137"/>
      <c r="C25" s="180"/>
      <c r="D25" s="137" t="s">
        <v>66</v>
      </c>
      <c r="F25" s="181" t="s">
        <v>66</v>
      </c>
      <c r="G25" s="182"/>
    </row>
    <row r="26" spans="1:7" ht="37.5" customHeight="1" x14ac:dyDescent="0.2">
      <c r="A26" s="168" t="s">
        <v>67</v>
      </c>
      <c r="B26" s="183"/>
      <c r="C26" s="180"/>
      <c r="D26" s="137" t="s">
        <v>67</v>
      </c>
      <c r="F26" s="181" t="s">
        <v>67</v>
      </c>
      <c r="G26" s="182"/>
    </row>
    <row r="27" spans="1:7" x14ac:dyDescent="0.2">
      <c r="A27" s="168"/>
      <c r="B27" s="184"/>
      <c r="C27" s="180"/>
      <c r="D27" s="137"/>
      <c r="F27" s="181"/>
      <c r="G27" s="182"/>
    </row>
    <row r="28" spans="1:7" x14ac:dyDescent="0.2">
      <c r="A28" s="168" t="s">
        <v>68</v>
      </c>
      <c r="B28" s="137"/>
      <c r="C28" s="180"/>
      <c r="D28" s="181" t="s">
        <v>69</v>
      </c>
      <c r="E28" s="180"/>
      <c r="F28" s="185" t="s">
        <v>69</v>
      </c>
      <c r="G28" s="182"/>
    </row>
    <row r="29" spans="1:7" ht="69" customHeight="1" x14ac:dyDescent="0.2">
      <c r="A29" s="168"/>
      <c r="B29" s="137"/>
      <c r="C29" s="186"/>
      <c r="D29" s="187"/>
      <c r="E29" s="186"/>
      <c r="F29" s="137"/>
      <c r="G29" s="182"/>
    </row>
    <row r="30" spans="1:7" x14ac:dyDescent="0.2">
      <c r="A30" s="188" t="s">
        <v>11</v>
      </c>
      <c r="B30" s="189"/>
      <c r="C30" s="190">
        <v>21</v>
      </c>
      <c r="D30" s="189" t="s">
        <v>70</v>
      </c>
      <c r="E30" s="191"/>
      <c r="F30" s="192">
        <f>C23-F32</f>
        <v>0</v>
      </c>
      <c r="G30" s="193"/>
    </row>
    <row r="31" spans="1:7" x14ac:dyDescent="0.2">
      <c r="A31" s="188" t="s">
        <v>71</v>
      </c>
      <c r="B31" s="189"/>
      <c r="C31" s="190">
        <f>C30</f>
        <v>21</v>
      </c>
      <c r="D31" s="189" t="s">
        <v>72</v>
      </c>
      <c r="E31" s="191"/>
      <c r="F31" s="192">
        <f>ROUND(PRODUCT(F30,C31/100),0)</f>
        <v>0</v>
      </c>
      <c r="G31" s="193"/>
    </row>
    <row r="32" spans="1:7" x14ac:dyDescent="0.2">
      <c r="A32" s="188" t="s">
        <v>11</v>
      </c>
      <c r="B32" s="189"/>
      <c r="C32" s="190">
        <v>0</v>
      </c>
      <c r="D32" s="189" t="s">
        <v>72</v>
      </c>
      <c r="E32" s="191"/>
      <c r="F32" s="192">
        <v>0</v>
      </c>
      <c r="G32" s="193"/>
    </row>
    <row r="33" spans="1:8" x14ac:dyDescent="0.2">
      <c r="A33" s="188" t="s">
        <v>71</v>
      </c>
      <c r="B33" s="194"/>
      <c r="C33" s="195">
        <f>C32</f>
        <v>0</v>
      </c>
      <c r="D33" s="189" t="s">
        <v>72</v>
      </c>
      <c r="E33" s="164"/>
      <c r="F33" s="192">
        <f>ROUND(PRODUCT(F32,C33/100),0)</f>
        <v>0</v>
      </c>
      <c r="G33" s="193"/>
    </row>
    <row r="34" spans="1:8" s="201" customFormat="1" ht="19.5" customHeight="1" thickBot="1" x14ac:dyDescent="0.3">
      <c r="A34" s="196" t="s">
        <v>73</v>
      </c>
      <c r="B34" s="197"/>
      <c r="C34" s="197"/>
      <c r="D34" s="197"/>
      <c r="E34" s="198"/>
      <c r="F34" s="199">
        <f>ROUND(SUM(F30:F33),0)</f>
        <v>0</v>
      </c>
      <c r="G34" s="200"/>
    </row>
    <row r="36" spans="1:8" x14ac:dyDescent="0.2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 x14ac:dyDescent="0.2">
      <c r="A37" s="2"/>
      <c r="B37" s="202"/>
      <c r="C37" s="202"/>
      <c r="D37" s="202"/>
      <c r="E37" s="202"/>
      <c r="F37" s="202"/>
      <c r="G37" s="202"/>
      <c r="H37" s="1" t="s">
        <v>1</v>
      </c>
    </row>
    <row r="38" spans="1:8" ht="12.75" customHeight="1" x14ac:dyDescent="0.2">
      <c r="A38" s="203"/>
      <c r="B38" s="202"/>
      <c r="C38" s="202"/>
      <c r="D38" s="202"/>
      <c r="E38" s="202"/>
      <c r="F38" s="202"/>
      <c r="G38" s="202"/>
      <c r="H38" s="1" t="s">
        <v>1</v>
      </c>
    </row>
    <row r="39" spans="1:8" x14ac:dyDescent="0.2">
      <c r="A39" s="203"/>
      <c r="B39" s="202"/>
      <c r="C39" s="202"/>
      <c r="D39" s="202"/>
      <c r="E39" s="202"/>
      <c r="F39" s="202"/>
      <c r="G39" s="202"/>
      <c r="H39" s="1" t="s">
        <v>1</v>
      </c>
    </row>
    <row r="40" spans="1:8" x14ac:dyDescent="0.2">
      <c r="A40" s="203"/>
      <c r="B40" s="202"/>
      <c r="C40" s="202"/>
      <c r="D40" s="202"/>
      <c r="E40" s="202"/>
      <c r="F40" s="202"/>
      <c r="G40" s="202"/>
      <c r="H40" s="1" t="s">
        <v>1</v>
      </c>
    </row>
    <row r="41" spans="1:8" x14ac:dyDescent="0.2">
      <c r="A41" s="203"/>
      <c r="B41" s="202"/>
      <c r="C41" s="202"/>
      <c r="D41" s="202"/>
      <c r="E41" s="202"/>
      <c r="F41" s="202"/>
      <c r="G41" s="202"/>
      <c r="H41" s="1" t="s">
        <v>1</v>
      </c>
    </row>
    <row r="42" spans="1:8" x14ac:dyDescent="0.2">
      <c r="A42" s="203"/>
      <c r="B42" s="202"/>
      <c r="C42" s="202"/>
      <c r="D42" s="202"/>
      <c r="E42" s="202"/>
      <c r="F42" s="202"/>
      <c r="G42" s="202"/>
      <c r="H42" s="1" t="s">
        <v>1</v>
      </c>
    </row>
    <row r="43" spans="1:8" x14ac:dyDescent="0.2">
      <c r="A43" s="203"/>
      <c r="B43" s="202"/>
      <c r="C43" s="202"/>
      <c r="D43" s="202"/>
      <c r="E43" s="202"/>
      <c r="F43" s="202"/>
      <c r="G43" s="202"/>
      <c r="H43" s="1" t="s">
        <v>1</v>
      </c>
    </row>
    <row r="44" spans="1:8" ht="12.75" customHeight="1" x14ac:dyDescent="0.2">
      <c r="A44" s="203"/>
      <c r="B44" s="202"/>
      <c r="C44" s="202"/>
      <c r="D44" s="202"/>
      <c r="E44" s="202"/>
      <c r="F44" s="202"/>
      <c r="G44" s="202"/>
      <c r="H44" s="1" t="s">
        <v>1</v>
      </c>
    </row>
    <row r="45" spans="1:8" ht="12.75" customHeight="1" x14ac:dyDescent="0.2">
      <c r="A45" s="203"/>
      <c r="B45" s="202"/>
      <c r="C45" s="202"/>
      <c r="D45" s="202"/>
      <c r="E45" s="202"/>
      <c r="F45" s="202"/>
      <c r="G45" s="202"/>
      <c r="H45" s="1" t="s">
        <v>1</v>
      </c>
    </row>
    <row r="46" spans="1:8" x14ac:dyDescent="0.2">
      <c r="B46" s="204"/>
      <c r="C46" s="204"/>
      <c r="D46" s="204"/>
      <c r="E46" s="204"/>
      <c r="F46" s="204"/>
      <c r="G46" s="204"/>
    </row>
    <row r="47" spans="1:8" x14ac:dyDescent="0.2">
      <c r="B47" s="204"/>
      <c r="C47" s="204"/>
      <c r="D47" s="204"/>
      <c r="E47" s="204"/>
      <c r="F47" s="204"/>
      <c r="G47" s="204"/>
    </row>
    <row r="48" spans="1:8" x14ac:dyDescent="0.2">
      <c r="B48" s="204"/>
      <c r="C48" s="204"/>
      <c r="D48" s="204"/>
      <c r="E48" s="204"/>
      <c r="F48" s="204"/>
      <c r="G48" s="204"/>
    </row>
    <row r="49" spans="2:7" x14ac:dyDescent="0.2">
      <c r="B49" s="204"/>
      <c r="C49" s="204"/>
      <c r="D49" s="204"/>
      <c r="E49" s="204"/>
      <c r="F49" s="204"/>
      <c r="G49" s="204"/>
    </row>
    <row r="50" spans="2:7" x14ac:dyDescent="0.2">
      <c r="B50" s="204"/>
      <c r="C50" s="204"/>
      <c r="D50" s="204"/>
      <c r="E50" s="204"/>
      <c r="F50" s="204"/>
      <c r="G50" s="204"/>
    </row>
    <row r="51" spans="2:7" x14ac:dyDescent="0.2">
      <c r="B51" s="204"/>
      <c r="C51" s="204"/>
      <c r="D51" s="204"/>
      <c r="E51" s="204"/>
      <c r="F51" s="204"/>
      <c r="G51" s="204"/>
    </row>
  </sheetData>
  <mergeCells count="18">
    <mergeCell ref="B46:G46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C8:E8"/>
    <mergeCell ref="C9:E9"/>
    <mergeCell ref="C10:E10"/>
    <mergeCell ref="C11:E11"/>
    <mergeCell ref="C12:E12"/>
    <mergeCell ref="A23:B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5"/>
  <dimension ref="A1:BE78"/>
  <sheetViews>
    <sheetView workbookViewId="0">
      <selection sqref="A1:B1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205" t="s">
        <v>2</v>
      </c>
      <c r="B1" s="206"/>
      <c r="C1" s="207" t="s">
        <v>106</v>
      </c>
      <c r="D1" s="208"/>
      <c r="E1" s="209"/>
      <c r="F1" s="208"/>
      <c r="G1" s="210" t="s">
        <v>75</v>
      </c>
      <c r="H1" s="211" t="s">
        <v>348</v>
      </c>
      <c r="I1" s="212"/>
    </row>
    <row r="2" spans="1:57" ht="13.5" thickBot="1" x14ac:dyDescent="0.25">
      <c r="A2" s="213" t="s">
        <v>76</v>
      </c>
      <c r="B2" s="214"/>
      <c r="C2" s="215" t="s">
        <v>790</v>
      </c>
      <c r="D2" s="216"/>
      <c r="E2" s="217"/>
      <c r="F2" s="216"/>
      <c r="G2" s="218" t="s">
        <v>494</v>
      </c>
      <c r="H2" s="219"/>
      <c r="I2" s="220"/>
    </row>
    <row r="3" spans="1:57" ht="13.5" thickTop="1" x14ac:dyDescent="0.2">
      <c r="F3" s="137"/>
    </row>
    <row r="4" spans="1:57" ht="19.5" customHeight="1" x14ac:dyDescent="0.25">
      <c r="A4" s="221" t="s">
        <v>77</v>
      </c>
      <c r="B4" s="222"/>
      <c r="C4" s="222"/>
      <c r="D4" s="222"/>
      <c r="E4" s="223"/>
      <c r="F4" s="222"/>
      <c r="G4" s="222"/>
      <c r="H4" s="222"/>
      <c r="I4" s="222"/>
    </row>
    <row r="5" spans="1:57" ht="13.5" thickBot="1" x14ac:dyDescent="0.25"/>
    <row r="6" spans="1:57" s="137" customFormat="1" ht="13.5" thickBot="1" x14ac:dyDescent="0.25">
      <c r="A6" s="224"/>
      <c r="B6" s="225" t="s">
        <v>78</v>
      </c>
      <c r="C6" s="225"/>
      <c r="D6" s="226"/>
      <c r="E6" s="227" t="s">
        <v>25</v>
      </c>
      <c r="F6" s="228" t="s">
        <v>26</v>
      </c>
      <c r="G6" s="228" t="s">
        <v>27</v>
      </c>
      <c r="H6" s="228" t="s">
        <v>28</v>
      </c>
      <c r="I6" s="229" t="s">
        <v>29</v>
      </c>
    </row>
    <row r="7" spans="1:57" s="137" customFormat="1" x14ac:dyDescent="0.2">
      <c r="A7" s="328" t="str">
        <f>'02 2 Pol'!B7</f>
        <v>95</v>
      </c>
      <c r="B7" s="70" t="str">
        <f>'02 2 Pol'!C7</f>
        <v>Dokončovací konstrukce na pozemních stavbách</v>
      </c>
      <c r="D7" s="230"/>
      <c r="E7" s="329">
        <f>'02 2 Pol'!BA16</f>
        <v>0</v>
      </c>
      <c r="F7" s="330">
        <f>'02 2 Pol'!BB16</f>
        <v>0</v>
      </c>
      <c r="G7" s="330">
        <f>'02 2 Pol'!BC16</f>
        <v>0</v>
      </c>
      <c r="H7" s="330">
        <f>'02 2 Pol'!BD16</f>
        <v>0</v>
      </c>
      <c r="I7" s="331">
        <f>'02 2 Pol'!BE16</f>
        <v>0</v>
      </c>
    </row>
    <row r="8" spans="1:57" s="137" customFormat="1" x14ac:dyDescent="0.2">
      <c r="A8" s="328" t="str">
        <f>'02 2 Pol'!B17</f>
        <v>99</v>
      </c>
      <c r="B8" s="70" t="str">
        <f>'02 2 Pol'!C17</f>
        <v>Staveništní přesun hmot</v>
      </c>
      <c r="D8" s="230"/>
      <c r="E8" s="329">
        <f>'02 2 Pol'!BA19</f>
        <v>0</v>
      </c>
      <c r="F8" s="330">
        <f>'02 2 Pol'!BB19</f>
        <v>0</v>
      </c>
      <c r="G8" s="330">
        <f>'02 2 Pol'!BC19</f>
        <v>0</v>
      </c>
      <c r="H8" s="330">
        <f>'02 2 Pol'!BD19</f>
        <v>0</v>
      </c>
      <c r="I8" s="331">
        <f>'02 2 Pol'!BE19</f>
        <v>0</v>
      </c>
    </row>
    <row r="9" spans="1:57" s="137" customFormat="1" x14ac:dyDescent="0.2">
      <c r="A9" s="328" t="str">
        <f>'02 2 Pol'!B20</f>
        <v>712</v>
      </c>
      <c r="B9" s="70" t="str">
        <f>'02 2 Pol'!C20</f>
        <v>Živičné krytiny</v>
      </c>
      <c r="D9" s="230"/>
      <c r="E9" s="329">
        <f>'02 2 Pol'!BA97</f>
        <v>0</v>
      </c>
      <c r="F9" s="330">
        <f>'02 2 Pol'!BB97</f>
        <v>0</v>
      </c>
      <c r="G9" s="330">
        <f>'02 2 Pol'!BC97</f>
        <v>0</v>
      </c>
      <c r="H9" s="330">
        <f>'02 2 Pol'!BD97</f>
        <v>0</v>
      </c>
      <c r="I9" s="331">
        <f>'02 2 Pol'!BE97</f>
        <v>0</v>
      </c>
    </row>
    <row r="10" spans="1:57" s="137" customFormat="1" x14ac:dyDescent="0.2">
      <c r="A10" s="328" t="str">
        <f>'02 2 Pol'!B98</f>
        <v>713</v>
      </c>
      <c r="B10" s="70" t="str">
        <f>'02 2 Pol'!C98</f>
        <v>Izolace tepelné</v>
      </c>
      <c r="D10" s="230"/>
      <c r="E10" s="329">
        <f>'02 2 Pol'!BA141</f>
        <v>0</v>
      </c>
      <c r="F10" s="330">
        <f>'02 2 Pol'!BB141</f>
        <v>0</v>
      </c>
      <c r="G10" s="330">
        <f>'02 2 Pol'!BC141</f>
        <v>0</v>
      </c>
      <c r="H10" s="330">
        <f>'02 2 Pol'!BD141</f>
        <v>0</v>
      </c>
      <c r="I10" s="331">
        <f>'02 2 Pol'!BE141</f>
        <v>0</v>
      </c>
    </row>
    <row r="11" spans="1:57" s="137" customFormat="1" x14ac:dyDescent="0.2">
      <c r="A11" s="328" t="str">
        <f>'02 2 Pol'!B142</f>
        <v>720</v>
      </c>
      <c r="B11" s="70" t="str">
        <f>'02 2 Pol'!C142</f>
        <v>Zdravotechnická instalace</v>
      </c>
      <c r="D11" s="230"/>
      <c r="E11" s="329">
        <f>'02 2 Pol'!BA156</f>
        <v>0</v>
      </c>
      <c r="F11" s="330">
        <f>'02 2 Pol'!BB156</f>
        <v>0</v>
      </c>
      <c r="G11" s="330">
        <f>'02 2 Pol'!BC156</f>
        <v>0</v>
      </c>
      <c r="H11" s="330">
        <f>'02 2 Pol'!BD156</f>
        <v>0</v>
      </c>
      <c r="I11" s="331">
        <f>'02 2 Pol'!BE156</f>
        <v>0</v>
      </c>
    </row>
    <row r="12" spans="1:57" s="137" customFormat="1" x14ac:dyDescent="0.2">
      <c r="A12" s="328" t="str">
        <f>'02 2 Pol'!B157</f>
        <v>762</v>
      </c>
      <c r="B12" s="70" t="str">
        <f>'02 2 Pol'!C157</f>
        <v>Konstrukce tesařské</v>
      </c>
      <c r="D12" s="230"/>
      <c r="E12" s="329">
        <f>'02 2 Pol'!BA193</f>
        <v>0</v>
      </c>
      <c r="F12" s="330">
        <f>'02 2 Pol'!BB193</f>
        <v>0</v>
      </c>
      <c r="G12" s="330">
        <f>'02 2 Pol'!BC193</f>
        <v>0</v>
      </c>
      <c r="H12" s="330">
        <f>'02 2 Pol'!BD193</f>
        <v>0</v>
      </c>
      <c r="I12" s="331">
        <f>'02 2 Pol'!BE193</f>
        <v>0</v>
      </c>
    </row>
    <row r="13" spans="1:57" s="137" customFormat="1" ht="13.5" thickBot="1" x14ac:dyDescent="0.25">
      <c r="A13" s="328" t="str">
        <f>'02 2 Pol'!B194</f>
        <v>764</v>
      </c>
      <c r="B13" s="70" t="str">
        <f>'02 2 Pol'!C194</f>
        <v>Konstrukce klempířské</v>
      </c>
      <c r="D13" s="230"/>
      <c r="E13" s="329">
        <f>'02 2 Pol'!BA210</f>
        <v>0</v>
      </c>
      <c r="F13" s="330">
        <f>'02 2 Pol'!BB210</f>
        <v>0</v>
      </c>
      <c r="G13" s="330">
        <f>'02 2 Pol'!BC210</f>
        <v>0</v>
      </c>
      <c r="H13" s="330">
        <f>'02 2 Pol'!BD210</f>
        <v>0</v>
      </c>
      <c r="I13" s="331">
        <f>'02 2 Pol'!BE210</f>
        <v>0</v>
      </c>
    </row>
    <row r="14" spans="1:57" s="14" customFormat="1" ht="13.5" thickBot="1" x14ac:dyDescent="0.25">
      <c r="A14" s="231"/>
      <c r="B14" s="232" t="s">
        <v>79</v>
      </c>
      <c r="C14" s="232"/>
      <c r="D14" s="233"/>
      <c r="E14" s="234">
        <f>SUM(E7:E13)</f>
        <v>0</v>
      </c>
      <c r="F14" s="235">
        <f>SUM(F7:F13)</f>
        <v>0</v>
      </c>
      <c r="G14" s="235">
        <f>SUM(G7:G13)</f>
        <v>0</v>
      </c>
      <c r="H14" s="235">
        <f>SUM(H7:H13)</f>
        <v>0</v>
      </c>
      <c r="I14" s="236">
        <f>SUM(I7:I13)</f>
        <v>0</v>
      </c>
    </row>
    <row r="15" spans="1:57" x14ac:dyDescent="0.2">
      <c r="A15" s="137"/>
      <c r="B15" s="137"/>
      <c r="C15" s="137"/>
      <c r="D15" s="137"/>
      <c r="E15" s="137"/>
      <c r="F15" s="137"/>
      <c r="G15" s="137"/>
      <c r="H15" s="137"/>
      <c r="I15" s="137"/>
    </row>
    <row r="16" spans="1:57" ht="19.5" customHeight="1" x14ac:dyDescent="0.25">
      <c r="A16" s="222" t="s">
        <v>80</v>
      </c>
      <c r="B16" s="222"/>
      <c r="C16" s="222"/>
      <c r="D16" s="222"/>
      <c r="E16" s="222"/>
      <c r="F16" s="222"/>
      <c r="G16" s="237"/>
      <c r="H16" s="222"/>
      <c r="I16" s="222"/>
      <c r="BA16" s="143"/>
      <c r="BB16" s="143"/>
      <c r="BC16" s="143"/>
      <c r="BD16" s="143"/>
      <c r="BE16" s="143"/>
    </row>
    <row r="17" spans="1:53" ht="13.5" thickBot="1" x14ac:dyDescent="0.25"/>
    <row r="18" spans="1:53" x14ac:dyDescent="0.2">
      <c r="A18" s="175" t="s">
        <v>81</v>
      </c>
      <c r="B18" s="176"/>
      <c r="C18" s="176"/>
      <c r="D18" s="238"/>
      <c r="E18" s="239" t="s">
        <v>82</v>
      </c>
      <c r="F18" s="240" t="s">
        <v>12</v>
      </c>
      <c r="G18" s="241" t="s">
        <v>83</v>
      </c>
      <c r="H18" s="242"/>
      <c r="I18" s="243" t="s">
        <v>82</v>
      </c>
    </row>
    <row r="19" spans="1:53" x14ac:dyDescent="0.2">
      <c r="A19" s="167" t="s">
        <v>483</v>
      </c>
      <c r="B19" s="158"/>
      <c r="C19" s="158"/>
      <c r="D19" s="244"/>
      <c r="E19" s="245"/>
      <c r="F19" s="246"/>
      <c r="G19" s="247">
        <v>0</v>
      </c>
      <c r="H19" s="248"/>
      <c r="I19" s="249">
        <f>E19+F19*G19/100</f>
        <v>0</v>
      </c>
      <c r="BA19" s="1">
        <v>0</v>
      </c>
    </row>
    <row r="20" spans="1:53" x14ac:dyDescent="0.2">
      <c r="A20" s="167" t="s">
        <v>484</v>
      </c>
      <c r="B20" s="158"/>
      <c r="C20" s="158"/>
      <c r="D20" s="244"/>
      <c r="E20" s="245"/>
      <c r="F20" s="246"/>
      <c r="G20" s="247">
        <v>0</v>
      </c>
      <c r="H20" s="248"/>
      <c r="I20" s="249">
        <f>E20+F20*G20/100</f>
        <v>0</v>
      </c>
      <c r="BA20" s="1">
        <v>0</v>
      </c>
    </row>
    <row r="21" spans="1:53" x14ac:dyDescent="0.2">
      <c r="A21" s="167" t="s">
        <v>485</v>
      </c>
      <c r="B21" s="158"/>
      <c r="C21" s="158"/>
      <c r="D21" s="244"/>
      <c r="E21" s="245"/>
      <c r="F21" s="246"/>
      <c r="G21" s="247">
        <v>0</v>
      </c>
      <c r="H21" s="248"/>
      <c r="I21" s="249">
        <f>E21+F21*G21/100</f>
        <v>0</v>
      </c>
      <c r="BA21" s="1">
        <v>0</v>
      </c>
    </row>
    <row r="22" spans="1:53" x14ac:dyDescent="0.2">
      <c r="A22" s="167" t="s">
        <v>486</v>
      </c>
      <c r="B22" s="158"/>
      <c r="C22" s="158"/>
      <c r="D22" s="244"/>
      <c r="E22" s="245"/>
      <c r="F22" s="246"/>
      <c r="G22" s="247">
        <v>0</v>
      </c>
      <c r="H22" s="248"/>
      <c r="I22" s="249">
        <f>E22+F22*G22/100</f>
        <v>0</v>
      </c>
      <c r="BA22" s="1">
        <v>0</v>
      </c>
    </row>
    <row r="23" spans="1:53" x14ac:dyDescent="0.2">
      <c r="A23" s="167" t="s">
        <v>487</v>
      </c>
      <c r="B23" s="158"/>
      <c r="C23" s="158"/>
      <c r="D23" s="244"/>
      <c r="E23" s="245"/>
      <c r="F23" s="246"/>
      <c r="G23" s="247">
        <v>0</v>
      </c>
      <c r="H23" s="248"/>
      <c r="I23" s="249">
        <f>E23+F23*G23/100</f>
        <v>0</v>
      </c>
      <c r="BA23" s="1">
        <v>1</v>
      </c>
    </row>
    <row r="24" spans="1:53" x14ac:dyDescent="0.2">
      <c r="A24" s="167" t="s">
        <v>488</v>
      </c>
      <c r="B24" s="158"/>
      <c r="C24" s="158"/>
      <c r="D24" s="244"/>
      <c r="E24" s="245"/>
      <c r="F24" s="246"/>
      <c r="G24" s="247">
        <v>0</v>
      </c>
      <c r="H24" s="248"/>
      <c r="I24" s="249">
        <f>E24+F24*G24/100</f>
        <v>0</v>
      </c>
      <c r="BA24" s="1">
        <v>1</v>
      </c>
    </row>
    <row r="25" spans="1:53" x14ac:dyDescent="0.2">
      <c r="A25" s="167" t="s">
        <v>489</v>
      </c>
      <c r="B25" s="158"/>
      <c r="C25" s="158"/>
      <c r="D25" s="244"/>
      <c r="E25" s="245"/>
      <c r="F25" s="246"/>
      <c r="G25" s="247">
        <v>0</v>
      </c>
      <c r="H25" s="248"/>
      <c r="I25" s="249">
        <f>E25+F25*G25/100</f>
        <v>0</v>
      </c>
      <c r="BA25" s="1">
        <v>2</v>
      </c>
    </row>
    <row r="26" spans="1:53" x14ac:dyDescent="0.2">
      <c r="A26" s="167" t="s">
        <v>490</v>
      </c>
      <c r="B26" s="158"/>
      <c r="C26" s="158"/>
      <c r="D26" s="244"/>
      <c r="E26" s="245"/>
      <c r="F26" s="246"/>
      <c r="G26" s="247">
        <v>0</v>
      </c>
      <c r="H26" s="248"/>
      <c r="I26" s="249">
        <f>E26+F26*G26/100</f>
        <v>0</v>
      </c>
      <c r="BA26" s="1">
        <v>2</v>
      </c>
    </row>
    <row r="27" spans="1:53" ht="13.5" thickBot="1" x14ac:dyDescent="0.25">
      <c r="A27" s="250"/>
      <c r="B27" s="251" t="s">
        <v>84</v>
      </c>
      <c r="C27" s="252"/>
      <c r="D27" s="253"/>
      <c r="E27" s="254"/>
      <c r="F27" s="255"/>
      <c r="G27" s="255"/>
      <c r="H27" s="256">
        <f>SUM(I19:I26)</f>
        <v>0</v>
      </c>
      <c r="I27" s="257"/>
    </row>
    <row r="29" spans="1:53" x14ac:dyDescent="0.2">
      <c r="B29" s="14"/>
      <c r="F29" s="258"/>
      <c r="G29" s="259"/>
      <c r="H29" s="259"/>
      <c r="I29" s="54"/>
    </row>
    <row r="30" spans="1:53" x14ac:dyDescent="0.2">
      <c r="F30" s="258"/>
      <c r="G30" s="259"/>
      <c r="H30" s="259"/>
      <c r="I30" s="54"/>
    </row>
    <row r="31" spans="1:53" x14ac:dyDescent="0.2">
      <c r="F31" s="258"/>
      <c r="G31" s="259"/>
      <c r="H31" s="259"/>
      <c r="I31" s="54"/>
    </row>
    <row r="32" spans="1:53" x14ac:dyDescent="0.2">
      <c r="F32" s="258"/>
      <c r="G32" s="259"/>
      <c r="H32" s="259"/>
      <c r="I32" s="54"/>
    </row>
    <row r="33" spans="6:9" x14ac:dyDescent="0.2">
      <c r="F33" s="258"/>
      <c r="G33" s="259"/>
      <c r="H33" s="259"/>
      <c r="I33" s="54"/>
    </row>
    <row r="34" spans="6:9" x14ac:dyDescent="0.2">
      <c r="F34" s="258"/>
      <c r="G34" s="259"/>
      <c r="H34" s="259"/>
      <c r="I34" s="54"/>
    </row>
    <row r="35" spans="6:9" x14ac:dyDescent="0.2">
      <c r="F35" s="258"/>
      <c r="G35" s="259"/>
      <c r="H35" s="259"/>
      <c r="I35" s="54"/>
    </row>
    <row r="36" spans="6:9" x14ac:dyDescent="0.2">
      <c r="F36" s="258"/>
      <c r="G36" s="259"/>
      <c r="H36" s="259"/>
      <c r="I36" s="54"/>
    </row>
    <row r="37" spans="6:9" x14ac:dyDescent="0.2">
      <c r="F37" s="258"/>
      <c r="G37" s="259"/>
      <c r="H37" s="259"/>
      <c r="I37" s="54"/>
    </row>
    <row r="38" spans="6:9" x14ac:dyDescent="0.2">
      <c r="F38" s="258"/>
      <c r="G38" s="259"/>
      <c r="H38" s="259"/>
      <c r="I38" s="54"/>
    </row>
    <row r="39" spans="6:9" x14ac:dyDescent="0.2">
      <c r="F39" s="258"/>
      <c r="G39" s="259"/>
      <c r="H39" s="259"/>
      <c r="I39" s="54"/>
    </row>
    <row r="40" spans="6:9" x14ac:dyDescent="0.2">
      <c r="F40" s="258"/>
      <c r="G40" s="259"/>
      <c r="H40" s="259"/>
      <c r="I40" s="54"/>
    </row>
    <row r="41" spans="6:9" x14ac:dyDescent="0.2">
      <c r="F41" s="258"/>
      <c r="G41" s="259"/>
      <c r="H41" s="259"/>
      <c r="I41" s="54"/>
    </row>
    <row r="42" spans="6:9" x14ac:dyDescent="0.2">
      <c r="F42" s="258"/>
      <c r="G42" s="259"/>
      <c r="H42" s="259"/>
      <c r="I42" s="54"/>
    </row>
    <row r="43" spans="6:9" x14ac:dyDescent="0.2">
      <c r="F43" s="258"/>
      <c r="G43" s="259"/>
      <c r="H43" s="259"/>
      <c r="I43" s="54"/>
    </row>
    <row r="44" spans="6:9" x14ac:dyDescent="0.2">
      <c r="F44" s="258"/>
      <c r="G44" s="259"/>
      <c r="H44" s="259"/>
      <c r="I44" s="54"/>
    </row>
    <row r="45" spans="6:9" x14ac:dyDescent="0.2">
      <c r="F45" s="258"/>
      <c r="G45" s="259"/>
      <c r="H45" s="259"/>
      <c r="I45" s="54"/>
    </row>
    <row r="46" spans="6:9" x14ac:dyDescent="0.2">
      <c r="F46" s="258"/>
      <c r="G46" s="259"/>
      <c r="H46" s="259"/>
      <c r="I46" s="54"/>
    </row>
    <row r="47" spans="6:9" x14ac:dyDescent="0.2">
      <c r="F47" s="258"/>
      <c r="G47" s="259"/>
      <c r="H47" s="259"/>
      <c r="I47" s="54"/>
    </row>
    <row r="48" spans="6:9" x14ac:dyDescent="0.2">
      <c r="F48" s="258"/>
      <c r="G48" s="259"/>
      <c r="H48" s="259"/>
      <c r="I48" s="54"/>
    </row>
    <row r="49" spans="6:9" x14ac:dyDescent="0.2">
      <c r="F49" s="258"/>
      <c r="G49" s="259"/>
      <c r="H49" s="259"/>
      <c r="I49" s="54"/>
    </row>
    <row r="50" spans="6:9" x14ac:dyDescent="0.2">
      <c r="F50" s="258"/>
      <c r="G50" s="259"/>
      <c r="H50" s="259"/>
      <c r="I50" s="54"/>
    </row>
    <row r="51" spans="6:9" x14ac:dyDescent="0.2">
      <c r="F51" s="258"/>
      <c r="G51" s="259"/>
      <c r="H51" s="259"/>
      <c r="I51" s="54"/>
    </row>
    <row r="52" spans="6:9" x14ac:dyDescent="0.2">
      <c r="F52" s="258"/>
      <c r="G52" s="259"/>
      <c r="H52" s="259"/>
      <c r="I52" s="54"/>
    </row>
    <row r="53" spans="6:9" x14ac:dyDescent="0.2">
      <c r="F53" s="258"/>
      <c r="G53" s="259"/>
      <c r="H53" s="259"/>
      <c r="I53" s="54"/>
    </row>
    <row r="54" spans="6:9" x14ac:dyDescent="0.2">
      <c r="F54" s="258"/>
      <c r="G54" s="259"/>
      <c r="H54" s="259"/>
      <c r="I54" s="54"/>
    </row>
    <row r="55" spans="6:9" x14ac:dyDescent="0.2">
      <c r="F55" s="258"/>
      <c r="G55" s="259"/>
      <c r="H55" s="259"/>
      <c r="I55" s="54"/>
    </row>
    <row r="56" spans="6:9" x14ac:dyDescent="0.2">
      <c r="F56" s="258"/>
      <c r="G56" s="259"/>
      <c r="H56" s="259"/>
      <c r="I56" s="54"/>
    </row>
    <row r="57" spans="6:9" x14ac:dyDescent="0.2">
      <c r="F57" s="258"/>
      <c r="G57" s="259"/>
      <c r="H57" s="259"/>
      <c r="I57" s="54"/>
    </row>
    <row r="58" spans="6:9" x14ac:dyDescent="0.2">
      <c r="F58" s="258"/>
      <c r="G58" s="259"/>
      <c r="H58" s="259"/>
      <c r="I58" s="54"/>
    </row>
    <row r="59" spans="6:9" x14ac:dyDescent="0.2">
      <c r="F59" s="258"/>
      <c r="G59" s="259"/>
      <c r="H59" s="259"/>
      <c r="I59" s="54"/>
    </row>
    <row r="60" spans="6:9" x14ac:dyDescent="0.2">
      <c r="F60" s="258"/>
      <c r="G60" s="259"/>
      <c r="H60" s="259"/>
      <c r="I60" s="54"/>
    </row>
    <row r="61" spans="6:9" x14ac:dyDescent="0.2">
      <c r="F61" s="258"/>
      <c r="G61" s="259"/>
      <c r="H61" s="259"/>
      <c r="I61" s="54"/>
    </row>
    <row r="62" spans="6:9" x14ac:dyDescent="0.2">
      <c r="F62" s="258"/>
      <c r="G62" s="259"/>
      <c r="H62" s="259"/>
      <c r="I62" s="54"/>
    </row>
    <row r="63" spans="6:9" x14ac:dyDescent="0.2">
      <c r="F63" s="258"/>
      <c r="G63" s="259"/>
      <c r="H63" s="259"/>
      <c r="I63" s="54"/>
    </row>
    <row r="64" spans="6:9" x14ac:dyDescent="0.2">
      <c r="F64" s="258"/>
      <c r="G64" s="259"/>
      <c r="H64" s="259"/>
      <c r="I64" s="54"/>
    </row>
    <row r="65" spans="6:9" x14ac:dyDescent="0.2">
      <c r="F65" s="258"/>
      <c r="G65" s="259"/>
      <c r="H65" s="259"/>
      <c r="I65" s="54"/>
    </row>
    <row r="66" spans="6:9" x14ac:dyDescent="0.2">
      <c r="F66" s="258"/>
      <c r="G66" s="259"/>
      <c r="H66" s="259"/>
      <c r="I66" s="54"/>
    </row>
    <row r="67" spans="6:9" x14ac:dyDescent="0.2">
      <c r="F67" s="258"/>
      <c r="G67" s="259"/>
      <c r="H67" s="259"/>
      <c r="I67" s="54"/>
    </row>
    <row r="68" spans="6:9" x14ac:dyDescent="0.2">
      <c r="F68" s="258"/>
      <c r="G68" s="259"/>
      <c r="H68" s="259"/>
      <c r="I68" s="54"/>
    </row>
    <row r="69" spans="6:9" x14ac:dyDescent="0.2">
      <c r="F69" s="258"/>
      <c r="G69" s="259"/>
      <c r="H69" s="259"/>
      <c r="I69" s="54"/>
    </row>
    <row r="70" spans="6:9" x14ac:dyDescent="0.2">
      <c r="F70" s="258"/>
      <c r="G70" s="259"/>
      <c r="H70" s="259"/>
      <c r="I70" s="54"/>
    </row>
    <row r="71" spans="6:9" x14ac:dyDescent="0.2">
      <c r="F71" s="258"/>
      <c r="G71" s="259"/>
      <c r="H71" s="259"/>
      <c r="I71" s="54"/>
    </row>
    <row r="72" spans="6:9" x14ac:dyDescent="0.2">
      <c r="F72" s="258"/>
      <c r="G72" s="259"/>
      <c r="H72" s="259"/>
      <c r="I72" s="54"/>
    </row>
    <row r="73" spans="6:9" x14ac:dyDescent="0.2">
      <c r="F73" s="258"/>
      <c r="G73" s="259"/>
      <c r="H73" s="259"/>
      <c r="I73" s="54"/>
    </row>
    <row r="74" spans="6:9" x14ac:dyDescent="0.2">
      <c r="F74" s="258"/>
      <c r="G74" s="259"/>
      <c r="H74" s="259"/>
      <c r="I74" s="54"/>
    </row>
    <row r="75" spans="6:9" x14ac:dyDescent="0.2">
      <c r="F75" s="258"/>
      <c r="G75" s="259"/>
      <c r="H75" s="259"/>
      <c r="I75" s="54"/>
    </row>
    <row r="76" spans="6:9" x14ac:dyDescent="0.2">
      <c r="F76" s="258"/>
      <c r="G76" s="259"/>
      <c r="H76" s="259"/>
      <c r="I76" s="54"/>
    </row>
    <row r="77" spans="6:9" x14ac:dyDescent="0.2">
      <c r="F77" s="258"/>
      <c r="G77" s="259"/>
      <c r="H77" s="259"/>
      <c r="I77" s="54"/>
    </row>
    <row r="78" spans="6:9" x14ac:dyDescent="0.2">
      <c r="F78" s="258"/>
      <c r="G78" s="259"/>
      <c r="H78" s="259"/>
      <c r="I78" s="54"/>
    </row>
  </sheetData>
  <mergeCells count="4">
    <mergeCell ref="A1:B1"/>
    <mergeCell ref="A2:B2"/>
    <mergeCell ref="G2:I2"/>
    <mergeCell ref="H27:I27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CB283"/>
  <sheetViews>
    <sheetView showGridLines="0" showZeros="0" zoomScaleNormal="100" zoomScaleSheetLayoutView="100" workbookViewId="0">
      <selection activeCell="J1" sqref="J1:J65536 K1:K65536"/>
    </sheetView>
  </sheetViews>
  <sheetFormatPr defaultRowHeight="12.75" x14ac:dyDescent="0.2"/>
  <cols>
    <col min="1" max="1" width="4.42578125" style="261" customWidth="1"/>
    <col min="2" max="2" width="11.5703125" style="261" customWidth="1"/>
    <col min="3" max="3" width="40.42578125" style="261" customWidth="1"/>
    <col min="4" max="4" width="5.5703125" style="261" customWidth="1"/>
    <col min="5" max="5" width="8.5703125" style="275" customWidth="1"/>
    <col min="6" max="6" width="9.85546875" style="261" customWidth="1"/>
    <col min="7" max="7" width="13.85546875" style="261" customWidth="1"/>
    <col min="8" max="8" width="11.7109375" style="261" hidden="1" customWidth="1"/>
    <col min="9" max="9" width="11.5703125" style="261" hidden="1" customWidth="1"/>
    <col min="10" max="10" width="11" style="261" hidden="1" customWidth="1"/>
    <col min="11" max="11" width="10.42578125" style="261" hidden="1" customWidth="1"/>
    <col min="12" max="12" width="75.42578125" style="261" customWidth="1"/>
    <col min="13" max="13" width="45.28515625" style="261" customWidth="1"/>
    <col min="14" max="16384" width="9.140625" style="261"/>
  </cols>
  <sheetData>
    <row r="1" spans="1:80" ht="15.75" x14ac:dyDescent="0.25">
      <c r="A1" s="260" t="s">
        <v>103</v>
      </c>
      <c r="B1" s="260"/>
      <c r="C1" s="260"/>
      <c r="D1" s="260"/>
      <c r="E1" s="260"/>
      <c r="F1" s="260"/>
      <c r="G1" s="260"/>
    </row>
    <row r="2" spans="1:80" ht="14.25" customHeight="1" thickBot="1" x14ac:dyDescent="0.25">
      <c r="B2" s="262"/>
      <c r="C2" s="263"/>
      <c r="D2" s="263"/>
      <c r="E2" s="264"/>
      <c r="F2" s="263"/>
      <c r="G2" s="263"/>
    </row>
    <row r="3" spans="1:80" ht="13.5" thickTop="1" x14ac:dyDescent="0.2">
      <c r="A3" s="205" t="s">
        <v>2</v>
      </c>
      <c r="B3" s="206"/>
      <c r="C3" s="207" t="s">
        <v>106</v>
      </c>
      <c r="D3" s="265"/>
      <c r="E3" s="266" t="s">
        <v>85</v>
      </c>
      <c r="F3" s="267" t="str">
        <f>'02 2 Rek'!H1</f>
        <v>2</v>
      </c>
      <c r="G3" s="268"/>
    </row>
    <row r="4" spans="1:80" ht="13.5" thickBot="1" x14ac:dyDescent="0.25">
      <c r="A4" s="269" t="s">
        <v>76</v>
      </c>
      <c r="B4" s="214"/>
      <c r="C4" s="215" t="s">
        <v>790</v>
      </c>
      <c r="D4" s="270"/>
      <c r="E4" s="271" t="str">
        <f>'02 2 Rek'!G2</f>
        <v>Doteplení střešního pláště - Rozpočtové náklady</v>
      </c>
      <c r="F4" s="272"/>
      <c r="G4" s="273"/>
    </row>
    <row r="5" spans="1:80" ht="13.5" thickTop="1" x14ac:dyDescent="0.2">
      <c r="A5" s="274"/>
      <c r="G5" s="276"/>
    </row>
    <row r="6" spans="1:80" ht="27" customHeight="1" x14ac:dyDescent="0.2">
      <c r="A6" s="277" t="s">
        <v>86</v>
      </c>
      <c r="B6" s="278" t="s">
        <v>87</v>
      </c>
      <c r="C6" s="278" t="s">
        <v>88</v>
      </c>
      <c r="D6" s="278" t="s">
        <v>89</v>
      </c>
      <c r="E6" s="279" t="s">
        <v>90</v>
      </c>
      <c r="F6" s="278" t="s">
        <v>91</v>
      </c>
      <c r="G6" s="280" t="s">
        <v>92</v>
      </c>
      <c r="H6" s="281" t="s">
        <v>93</v>
      </c>
      <c r="I6" s="281" t="s">
        <v>94</v>
      </c>
      <c r="J6" s="281" t="s">
        <v>95</v>
      </c>
      <c r="K6" s="281" t="s">
        <v>96</v>
      </c>
    </row>
    <row r="7" spans="1:80" x14ac:dyDescent="0.2">
      <c r="A7" s="282" t="s">
        <v>97</v>
      </c>
      <c r="B7" s="283" t="s">
        <v>412</v>
      </c>
      <c r="C7" s="284" t="s">
        <v>413</v>
      </c>
      <c r="D7" s="285"/>
      <c r="E7" s="286"/>
      <c r="F7" s="286"/>
      <c r="G7" s="287"/>
      <c r="H7" s="288"/>
      <c r="I7" s="289"/>
      <c r="J7" s="290"/>
      <c r="K7" s="291"/>
      <c r="O7" s="292">
        <v>1</v>
      </c>
    </row>
    <row r="8" spans="1:80" x14ac:dyDescent="0.2">
      <c r="A8" s="293">
        <v>1</v>
      </c>
      <c r="B8" s="294" t="s">
        <v>514</v>
      </c>
      <c r="C8" s="295" t="s">
        <v>515</v>
      </c>
      <c r="D8" s="296" t="s">
        <v>116</v>
      </c>
      <c r="E8" s="297">
        <v>21.06</v>
      </c>
      <c r="F8" s="297">
        <v>0</v>
      </c>
      <c r="G8" s="298">
        <f>E8*F8</f>
        <v>0</v>
      </c>
      <c r="H8" s="299">
        <v>4.7499999999999999E-3</v>
      </c>
      <c r="I8" s="300">
        <f>E8*H8</f>
        <v>0.10003499999999999</v>
      </c>
      <c r="J8" s="299">
        <v>0</v>
      </c>
      <c r="K8" s="300">
        <f>E8*J8</f>
        <v>0</v>
      </c>
      <c r="O8" s="292">
        <v>2</v>
      </c>
      <c r="AA8" s="261">
        <v>1</v>
      </c>
      <c r="AB8" s="261">
        <v>0</v>
      </c>
      <c r="AC8" s="261">
        <v>0</v>
      </c>
      <c r="AZ8" s="261">
        <v>1</v>
      </c>
      <c r="BA8" s="261">
        <f>IF(AZ8=1,G8,0)</f>
        <v>0</v>
      </c>
      <c r="BB8" s="261">
        <f>IF(AZ8=2,G8,0)</f>
        <v>0</v>
      </c>
      <c r="BC8" s="261">
        <f>IF(AZ8=3,G8,0)</f>
        <v>0</v>
      </c>
      <c r="BD8" s="261">
        <f>IF(AZ8=4,G8,0)</f>
        <v>0</v>
      </c>
      <c r="BE8" s="261">
        <f>IF(AZ8=5,G8,0)</f>
        <v>0</v>
      </c>
      <c r="CA8" s="292">
        <v>1</v>
      </c>
      <c r="CB8" s="292">
        <v>0</v>
      </c>
    </row>
    <row r="9" spans="1:80" x14ac:dyDescent="0.2">
      <c r="A9" s="301"/>
      <c r="B9" s="304"/>
      <c r="C9" s="305" t="s">
        <v>885</v>
      </c>
      <c r="D9" s="306"/>
      <c r="E9" s="307">
        <v>21.06</v>
      </c>
      <c r="F9" s="308"/>
      <c r="G9" s="309"/>
      <c r="H9" s="310"/>
      <c r="I9" s="302"/>
      <c r="J9" s="311"/>
      <c r="K9" s="302"/>
      <c r="M9" s="303" t="s">
        <v>885</v>
      </c>
      <c r="O9" s="292"/>
    </row>
    <row r="10" spans="1:80" x14ac:dyDescent="0.2">
      <c r="A10" s="293">
        <v>2</v>
      </c>
      <c r="B10" s="294" t="s">
        <v>517</v>
      </c>
      <c r="C10" s="295" t="s">
        <v>518</v>
      </c>
      <c r="D10" s="296" t="s">
        <v>347</v>
      </c>
      <c r="E10" s="297">
        <v>666</v>
      </c>
      <c r="F10" s="297">
        <v>0</v>
      </c>
      <c r="G10" s="298">
        <f>E10*F10</f>
        <v>0</v>
      </c>
      <c r="H10" s="299">
        <v>8.2799999999999992E-3</v>
      </c>
      <c r="I10" s="300">
        <f>E10*H10</f>
        <v>5.5144799999999998</v>
      </c>
      <c r="J10" s="299">
        <v>0</v>
      </c>
      <c r="K10" s="300">
        <f>E10*J10</f>
        <v>0</v>
      </c>
      <c r="O10" s="292">
        <v>2</v>
      </c>
      <c r="AA10" s="261">
        <v>1</v>
      </c>
      <c r="AB10" s="261">
        <v>1</v>
      </c>
      <c r="AC10" s="261">
        <v>1</v>
      </c>
      <c r="AZ10" s="261">
        <v>1</v>
      </c>
      <c r="BA10" s="261">
        <f>IF(AZ10=1,G10,0)</f>
        <v>0</v>
      </c>
      <c r="BB10" s="261">
        <f>IF(AZ10=2,G10,0)</f>
        <v>0</v>
      </c>
      <c r="BC10" s="261">
        <f>IF(AZ10=3,G10,0)</f>
        <v>0</v>
      </c>
      <c r="BD10" s="261">
        <f>IF(AZ10=4,G10,0)</f>
        <v>0</v>
      </c>
      <c r="BE10" s="261">
        <f>IF(AZ10=5,G10,0)</f>
        <v>0</v>
      </c>
      <c r="CA10" s="292">
        <v>1</v>
      </c>
      <c r="CB10" s="292">
        <v>1</v>
      </c>
    </row>
    <row r="11" spans="1:80" x14ac:dyDescent="0.2">
      <c r="A11" s="301"/>
      <c r="B11" s="304"/>
      <c r="C11" s="305" t="s">
        <v>886</v>
      </c>
      <c r="D11" s="306"/>
      <c r="E11" s="307">
        <v>198</v>
      </c>
      <c r="F11" s="308"/>
      <c r="G11" s="309"/>
      <c r="H11" s="310"/>
      <c r="I11" s="302"/>
      <c r="J11" s="311"/>
      <c r="K11" s="302"/>
      <c r="M11" s="303" t="s">
        <v>886</v>
      </c>
      <c r="O11" s="292"/>
    </row>
    <row r="12" spans="1:80" x14ac:dyDescent="0.2">
      <c r="A12" s="301"/>
      <c r="B12" s="304"/>
      <c r="C12" s="305" t="s">
        <v>887</v>
      </c>
      <c r="D12" s="306"/>
      <c r="E12" s="307">
        <v>468</v>
      </c>
      <c r="F12" s="308"/>
      <c r="G12" s="309"/>
      <c r="H12" s="310"/>
      <c r="I12" s="302"/>
      <c r="J12" s="311"/>
      <c r="K12" s="302"/>
      <c r="M12" s="303" t="s">
        <v>887</v>
      </c>
      <c r="O12" s="292"/>
    </row>
    <row r="13" spans="1:80" x14ac:dyDescent="0.2">
      <c r="A13" s="293">
        <v>3</v>
      </c>
      <c r="B13" s="294" t="s">
        <v>521</v>
      </c>
      <c r="C13" s="295" t="s">
        <v>522</v>
      </c>
      <c r="D13" s="296" t="s">
        <v>347</v>
      </c>
      <c r="E13" s="297">
        <v>432</v>
      </c>
      <c r="F13" s="297">
        <v>0</v>
      </c>
      <c r="G13" s="298">
        <f>E13*F13</f>
        <v>0</v>
      </c>
      <c r="H13" s="299">
        <v>1.4999999999999999E-4</v>
      </c>
      <c r="I13" s="300">
        <f>E13*H13</f>
        <v>6.4799999999999996E-2</v>
      </c>
      <c r="J13" s="299">
        <v>0</v>
      </c>
      <c r="K13" s="300">
        <f>E13*J13</f>
        <v>0</v>
      </c>
      <c r="O13" s="292">
        <v>2</v>
      </c>
      <c r="AA13" s="261">
        <v>1</v>
      </c>
      <c r="AB13" s="261">
        <v>1</v>
      </c>
      <c r="AC13" s="261">
        <v>1</v>
      </c>
      <c r="AZ13" s="261">
        <v>1</v>
      </c>
      <c r="BA13" s="261">
        <f>IF(AZ13=1,G13,0)</f>
        <v>0</v>
      </c>
      <c r="BB13" s="261">
        <f>IF(AZ13=2,G13,0)</f>
        <v>0</v>
      </c>
      <c r="BC13" s="261">
        <f>IF(AZ13=3,G13,0)</f>
        <v>0</v>
      </c>
      <c r="BD13" s="261">
        <f>IF(AZ13=4,G13,0)</f>
        <v>0</v>
      </c>
      <c r="BE13" s="261">
        <f>IF(AZ13=5,G13,0)</f>
        <v>0</v>
      </c>
      <c r="CA13" s="292">
        <v>1</v>
      </c>
      <c r="CB13" s="292">
        <v>1</v>
      </c>
    </row>
    <row r="14" spans="1:80" x14ac:dyDescent="0.2">
      <c r="A14" s="301"/>
      <c r="B14" s="304"/>
      <c r="C14" s="305" t="s">
        <v>888</v>
      </c>
      <c r="D14" s="306"/>
      <c r="E14" s="307">
        <v>198</v>
      </c>
      <c r="F14" s="308"/>
      <c r="G14" s="309"/>
      <c r="H14" s="310"/>
      <c r="I14" s="302"/>
      <c r="J14" s="311"/>
      <c r="K14" s="302"/>
      <c r="M14" s="303" t="s">
        <v>888</v>
      </c>
      <c r="O14" s="292"/>
    </row>
    <row r="15" spans="1:80" x14ac:dyDescent="0.2">
      <c r="A15" s="301"/>
      <c r="B15" s="304"/>
      <c r="C15" s="305" t="s">
        <v>889</v>
      </c>
      <c r="D15" s="306"/>
      <c r="E15" s="307">
        <v>234</v>
      </c>
      <c r="F15" s="308"/>
      <c r="G15" s="309"/>
      <c r="H15" s="310"/>
      <c r="I15" s="302"/>
      <c r="J15" s="311"/>
      <c r="K15" s="302"/>
      <c r="M15" s="303" t="s">
        <v>889</v>
      </c>
      <c r="O15" s="292"/>
    </row>
    <row r="16" spans="1:80" x14ac:dyDescent="0.2">
      <c r="A16" s="312"/>
      <c r="B16" s="313" t="s">
        <v>101</v>
      </c>
      <c r="C16" s="314" t="s">
        <v>414</v>
      </c>
      <c r="D16" s="315"/>
      <c r="E16" s="316"/>
      <c r="F16" s="317"/>
      <c r="G16" s="318">
        <f>SUM(G7:G15)</f>
        <v>0</v>
      </c>
      <c r="H16" s="319"/>
      <c r="I16" s="320">
        <f>SUM(I7:I15)</f>
        <v>5.6793149999999999</v>
      </c>
      <c r="J16" s="319"/>
      <c r="K16" s="320">
        <f>SUM(K7:K15)</f>
        <v>0</v>
      </c>
      <c r="O16" s="292">
        <v>4</v>
      </c>
      <c r="BA16" s="321">
        <f>SUM(BA7:BA15)</f>
        <v>0</v>
      </c>
      <c r="BB16" s="321">
        <f>SUM(BB7:BB15)</f>
        <v>0</v>
      </c>
      <c r="BC16" s="321">
        <f>SUM(BC7:BC15)</f>
        <v>0</v>
      </c>
      <c r="BD16" s="321">
        <f>SUM(BD7:BD15)</f>
        <v>0</v>
      </c>
      <c r="BE16" s="321">
        <f>SUM(BE7:BE15)</f>
        <v>0</v>
      </c>
    </row>
    <row r="17" spans="1:80" x14ac:dyDescent="0.2">
      <c r="A17" s="282" t="s">
        <v>97</v>
      </c>
      <c r="B17" s="283" t="s">
        <v>419</v>
      </c>
      <c r="C17" s="284" t="s">
        <v>420</v>
      </c>
      <c r="D17" s="285"/>
      <c r="E17" s="286"/>
      <c r="F17" s="286"/>
      <c r="G17" s="287"/>
      <c r="H17" s="288"/>
      <c r="I17" s="289"/>
      <c r="J17" s="290"/>
      <c r="K17" s="291"/>
      <c r="O17" s="292">
        <v>1</v>
      </c>
    </row>
    <row r="18" spans="1:80" x14ac:dyDescent="0.2">
      <c r="A18" s="293">
        <v>4</v>
      </c>
      <c r="B18" s="294" t="s">
        <v>525</v>
      </c>
      <c r="C18" s="295" t="s">
        <v>526</v>
      </c>
      <c r="D18" s="296" t="s">
        <v>369</v>
      </c>
      <c r="E18" s="297">
        <v>5.6793149999999999</v>
      </c>
      <c r="F18" s="297">
        <v>0</v>
      </c>
      <c r="G18" s="298">
        <f>E18*F18</f>
        <v>0</v>
      </c>
      <c r="H18" s="299">
        <v>0</v>
      </c>
      <c r="I18" s="300">
        <f>E18*H18</f>
        <v>0</v>
      </c>
      <c r="J18" s="299"/>
      <c r="K18" s="300">
        <f>E18*J18</f>
        <v>0</v>
      </c>
      <c r="O18" s="292">
        <v>2</v>
      </c>
      <c r="AA18" s="261">
        <v>7</v>
      </c>
      <c r="AB18" s="261">
        <v>1</v>
      </c>
      <c r="AC18" s="261">
        <v>2</v>
      </c>
      <c r="AZ18" s="261">
        <v>1</v>
      </c>
      <c r="BA18" s="261">
        <f>IF(AZ18=1,G18,0)</f>
        <v>0</v>
      </c>
      <c r="BB18" s="261">
        <f>IF(AZ18=2,G18,0)</f>
        <v>0</v>
      </c>
      <c r="BC18" s="261">
        <f>IF(AZ18=3,G18,0)</f>
        <v>0</v>
      </c>
      <c r="BD18" s="261">
        <f>IF(AZ18=4,G18,0)</f>
        <v>0</v>
      </c>
      <c r="BE18" s="261">
        <f>IF(AZ18=5,G18,0)</f>
        <v>0</v>
      </c>
      <c r="CA18" s="292">
        <v>7</v>
      </c>
      <c r="CB18" s="292">
        <v>1</v>
      </c>
    </row>
    <row r="19" spans="1:80" x14ac:dyDescent="0.2">
      <c r="A19" s="312"/>
      <c r="B19" s="313" t="s">
        <v>101</v>
      </c>
      <c r="C19" s="314" t="s">
        <v>421</v>
      </c>
      <c r="D19" s="315"/>
      <c r="E19" s="316"/>
      <c r="F19" s="317"/>
      <c r="G19" s="318">
        <f>SUM(G17:G18)</f>
        <v>0</v>
      </c>
      <c r="H19" s="319"/>
      <c r="I19" s="320">
        <f>SUM(I17:I18)</f>
        <v>0</v>
      </c>
      <c r="J19" s="319"/>
      <c r="K19" s="320">
        <f>SUM(K17:K18)</f>
        <v>0</v>
      </c>
      <c r="O19" s="292">
        <v>4</v>
      </c>
      <c r="BA19" s="321">
        <f>SUM(BA17:BA18)</f>
        <v>0</v>
      </c>
      <c r="BB19" s="321">
        <f>SUM(BB17:BB18)</f>
        <v>0</v>
      </c>
      <c r="BC19" s="321">
        <f>SUM(BC17:BC18)</f>
        <v>0</v>
      </c>
      <c r="BD19" s="321">
        <f>SUM(BD17:BD18)</f>
        <v>0</v>
      </c>
      <c r="BE19" s="321">
        <f>SUM(BE17:BE18)</f>
        <v>0</v>
      </c>
    </row>
    <row r="20" spans="1:80" x14ac:dyDescent="0.2">
      <c r="A20" s="282" t="s">
        <v>97</v>
      </c>
      <c r="B20" s="283" t="s">
        <v>527</v>
      </c>
      <c r="C20" s="284" t="s">
        <v>528</v>
      </c>
      <c r="D20" s="285"/>
      <c r="E20" s="286"/>
      <c r="F20" s="286"/>
      <c r="G20" s="287"/>
      <c r="H20" s="288"/>
      <c r="I20" s="289"/>
      <c r="J20" s="290"/>
      <c r="K20" s="291"/>
      <c r="O20" s="292">
        <v>1</v>
      </c>
    </row>
    <row r="21" spans="1:80" ht="22.5" x14ac:dyDescent="0.2">
      <c r="A21" s="293">
        <v>5</v>
      </c>
      <c r="B21" s="294" t="s">
        <v>530</v>
      </c>
      <c r="C21" s="295" t="s">
        <v>531</v>
      </c>
      <c r="D21" s="296" t="s">
        <v>116</v>
      </c>
      <c r="E21" s="297">
        <v>318.05250000000001</v>
      </c>
      <c r="F21" s="297">
        <v>0</v>
      </c>
      <c r="G21" s="298">
        <f>E21*F21</f>
        <v>0</v>
      </c>
      <c r="H21" s="299">
        <v>0</v>
      </c>
      <c r="I21" s="300">
        <f>E21*H21</f>
        <v>0</v>
      </c>
      <c r="J21" s="299">
        <v>0</v>
      </c>
      <c r="K21" s="300">
        <f>E21*J21</f>
        <v>0</v>
      </c>
      <c r="O21" s="292">
        <v>2</v>
      </c>
      <c r="AA21" s="261">
        <v>1</v>
      </c>
      <c r="AB21" s="261">
        <v>7</v>
      </c>
      <c r="AC21" s="261">
        <v>7</v>
      </c>
      <c r="AZ21" s="261">
        <v>2</v>
      </c>
      <c r="BA21" s="261">
        <f>IF(AZ21=1,G21,0)</f>
        <v>0</v>
      </c>
      <c r="BB21" s="261">
        <f>IF(AZ21=2,G21,0)</f>
        <v>0</v>
      </c>
      <c r="BC21" s="261">
        <f>IF(AZ21=3,G21,0)</f>
        <v>0</v>
      </c>
      <c r="BD21" s="261">
        <f>IF(AZ21=4,G21,0)</f>
        <v>0</v>
      </c>
      <c r="BE21" s="261">
        <f>IF(AZ21=5,G21,0)</f>
        <v>0</v>
      </c>
      <c r="CA21" s="292">
        <v>1</v>
      </c>
      <c r="CB21" s="292">
        <v>7</v>
      </c>
    </row>
    <row r="22" spans="1:80" x14ac:dyDescent="0.2">
      <c r="A22" s="301"/>
      <c r="B22" s="304"/>
      <c r="C22" s="305" t="s">
        <v>812</v>
      </c>
      <c r="D22" s="306"/>
      <c r="E22" s="307">
        <v>0</v>
      </c>
      <c r="F22" s="308"/>
      <c r="G22" s="309"/>
      <c r="H22" s="310"/>
      <c r="I22" s="302"/>
      <c r="J22" s="311"/>
      <c r="K22" s="302"/>
      <c r="M22" s="303" t="s">
        <v>812</v>
      </c>
      <c r="O22" s="292"/>
    </row>
    <row r="23" spans="1:80" x14ac:dyDescent="0.2">
      <c r="A23" s="301"/>
      <c r="B23" s="304"/>
      <c r="C23" s="305" t="s">
        <v>532</v>
      </c>
      <c r="D23" s="306"/>
      <c r="E23" s="307">
        <v>284.05</v>
      </c>
      <c r="F23" s="308"/>
      <c r="G23" s="309"/>
      <c r="H23" s="310"/>
      <c r="I23" s="302"/>
      <c r="J23" s="311"/>
      <c r="K23" s="302"/>
      <c r="M23" s="303" t="s">
        <v>532</v>
      </c>
      <c r="O23" s="292"/>
    </row>
    <row r="24" spans="1:80" x14ac:dyDescent="0.2">
      <c r="A24" s="301"/>
      <c r="B24" s="304"/>
      <c r="C24" s="305" t="s">
        <v>533</v>
      </c>
      <c r="D24" s="306"/>
      <c r="E24" s="307">
        <v>15.9025</v>
      </c>
      <c r="F24" s="308"/>
      <c r="G24" s="309"/>
      <c r="H24" s="310"/>
      <c r="I24" s="302"/>
      <c r="J24" s="311"/>
      <c r="K24" s="302"/>
      <c r="M24" s="303" t="s">
        <v>533</v>
      </c>
      <c r="O24" s="292"/>
    </row>
    <row r="25" spans="1:80" x14ac:dyDescent="0.2">
      <c r="A25" s="301"/>
      <c r="B25" s="304"/>
      <c r="C25" s="305" t="s">
        <v>534</v>
      </c>
      <c r="D25" s="306"/>
      <c r="E25" s="307">
        <v>18.100000000000001</v>
      </c>
      <c r="F25" s="308"/>
      <c r="G25" s="309"/>
      <c r="H25" s="310"/>
      <c r="I25" s="302"/>
      <c r="J25" s="311"/>
      <c r="K25" s="302"/>
      <c r="M25" s="303" t="s">
        <v>534</v>
      </c>
      <c r="O25" s="292"/>
    </row>
    <row r="26" spans="1:80" x14ac:dyDescent="0.2">
      <c r="A26" s="293">
        <v>6</v>
      </c>
      <c r="B26" s="294" t="s">
        <v>536</v>
      </c>
      <c r="C26" s="295" t="s">
        <v>537</v>
      </c>
      <c r="D26" s="296" t="s">
        <v>116</v>
      </c>
      <c r="E26" s="297">
        <v>294.91000000000003</v>
      </c>
      <c r="F26" s="297">
        <v>0</v>
      </c>
      <c r="G26" s="298">
        <f>E26*F26</f>
        <v>0</v>
      </c>
      <c r="H26" s="299">
        <v>0</v>
      </c>
      <c r="I26" s="300">
        <f>E26*H26</f>
        <v>0</v>
      </c>
      <c r="J26" s="299">
        <v>-0.01</v>
      </c>
      <c r="K26" s="300">
        <f>E26*J26</f>
        <v>-2.9491000000000005</v>
      </c>
      <c r="O26" s="292">
        <v>2</v>
      </c>
      <c r="AA26" s="261">
        <v>1</v>
      </c>
      <c r="AB26" s="261">
        <v>7</v>
      </c>
      <c r="AC26" s="261">
        <v>7</v>
      </c>
      <c r="AZ26" s="261">
        <v>2</v>
      </c>
      <c r="BA26" s="261">
        <f>IF(AZ26=1,G26,0)</f>
        <v>0</v>
      </c>
      <c r="BB26" s="261">
        <f>IF(AZ26=2,G26,0)</f>
        <v>0</v>
      </c>
      <c r="BC26" s="261">
        <f>IF(AZ26=3,G26,0)</f>
        <v>0</v>
      </c>
      <c r="BD26" s="261">
        <f>IF(AZ26=4,G26,0)</f>
        <v>0</v>
      </c>
      <c r="BE26" s="261">
        <f>IF(AZ26=5,G26,0)</f>
        <v>0</v>
      </c>
      <c r="CA26" s="292">
        <v>1</v>
      </c>
      <c r="CB26" s="292">
        <v>7</v>
      </c>
    </row>
    <row r="27" spans="1:80" ht="22.5" x14ac:dyDescent="0.2">
      <c r="A27" s="301"/>
      <c r="B27" s="304"/>
      <c r="C27" s="305" t="s">
        <v>890</v>
      </c>
      <c r="D27" s="306"/>
      <c r="E27" s="307">
        <v>294.91000000000003</v>
      </c>
      <c r="F27" s="308"/>
      <c r="G27" s="309"/>
      <c r="H27" s="310"/>
      <c r="I27" s="302"/>
      <c r="J27" s="311"/>
      <c r="K27" s="302"/>
      <c r="M27" s="303" t="s">
        <v>890</v>
      </c>
      <c r="O27" s="292"/>
    </row>
    <row r="28" spans="1:80" x14ac:dyDescent="0.2">
      <c r="A28" s="293">
        <v>7</v>
      </c>
      <c r="B28" s="294" t="s">
        <v>539</v>
      </c>
      <c r="C28" s="295" t="s">
        <v>540</v>
      </c>
      <c r="D28" s="296" t="s">
        <v>116</v>
      </c>
      <c r="E28" s="297">
        <v>475.92219999999998</v>
      </c>
      <c r="F28" s="297">
        <v>0</v>
      </c>
      <c r="G28" s="298">
        <f>E28*F28</f>
        <v>0</v>
      </c>
      <c r="H28" s="299">
        <v>3.5E-4</v>
      </c>
      <c r="I28" s="300">
        <f>E28*H28</f>
        <v>0.16657276999999998</v>
      </c>
      <c r="J28" s="299">
        <v>0</v>
      </c>
      <c r="K28" s="300">
        <f>E28*J28</f>
        <v>0</v>
      </c>
      <c r="O28" s="292">
        <v>2</v>
      </c>
      <c r="AA28" s="261">
        <v>1</v>
      </c>
      <c r="AB28" s="261">
        <v>7</v>
      </c>
      <c r="AC28" s="261">
        <v>7</v>
      </c>
      <c r="AZ28" s="261">
        <v>2</v>
      </c>
      <c r="BA28" s="261">
        <f>IF(AZ28=1,G28,0)</f>
        <v>0</v>
      </c>
      <c r="BB28" s="261">
        <f>IF(AZ28=2,G28,0)</f>
        <v>0</v>
      </c>
      <c r="BC28" s="261">
        <f>IF(AZ28=3,G28,0)</f>
        <v>0</v>
      </c>
      <c r="BD28" s="261">
        <f>IF(AZ28=4,G28,0)</f>
        <v>0</v>
      </c>
      <c r="BE28" s="261">
        <f>IF(AZ28=5,G28,0)</f>
        <v>0</v>
      </c>
      <c r="CA28" s="292">
        <v>1</v>
      </c>
      <c r="CB28" s="292">
        <v>7</v>
      </c>
    </row>
    <row r="29" spans="1:80" x14ac:dyDescent="0.2">
      <c r="A29" s="301"/>
      <c r="B29" s="304"/>
      <c r="C29" s="305" t="s">
        <v>541</v>
      </c>
      <c r="D29" s="306"/>
      <c r="E29" s="307">
        <v>0</v>
      </c>
      <c r="F29" s="308"/>
      <c r="G29" s="309"/>
      <c r="H29" s="310"/>
      <c r="I29" s="302"/>
      <c r="J29" s="311"/>
      <c r="K29" s="302"/>
      <c r="M29" s="303" t="s">
        <v>541</v>
      </c>
      <c r="O29" s="292"/>
    </row>
    <row r="30" spans="1:80" x14ac:dyDescent="0.2">
      <c r="A30" s="301"/>
      <c r="B30" s="304"/>
      <c r="C30" s="305" t="s">
        <v>891</v>
      </c>
      <c r="D30" s="306"/>
      <c r="E30" s="307">
        <v>284.05</v>
      </c>
      <c r="F30" s="308"/>
      <c r="G30" s="309"/>
      <c r="H30" s="310"/>
      <c r="I30" s="302"/>
      <c r="J30" s="311"/>
      <c r="K30" s="302"/>
      <c r="M30" s="303" t="s">
        <v>891</v>
      </c>
      <c r="O30" s="292"/>
    </row>
    <row r="31" spans="1:80" x14ac:dyDescent="0.2">
      <c r="A31" s="301"/>
      <c r="B31" s="304"/>
      <c r="C31" s="305" t="s">
        <v>544</v>
      </c>
      <c r="D31" s="306"/>
      <c r="E31" s="307">
        <v>0</v>
      </c>
      <c r="F31" s="308"/>
      <c r="G31" s="309"/>
      <c r="H31" s="310"/>
      <c r="I31" s="302"/>
      <c r="J31" s="311"/>
      <c r="K31" s="302"/>
      <c r="M31" s="303" t="s">
        <v>544</v>
      </c>
      <c r="O31" s="292"/>
    </row>
    <row r="32" spans="1:80" ht="22.5" x14ac:dyDescent="0.2">
      <c r="A32" s="301"/>
      <c r="B32" s="304"/>
      <c r="C32" s="305" t="s">
        <v>892</v>
      </c>
      <c r="D32" s="306"/>
      <c r="E32" s="307">
        <v>25.984400000000001</v>
      </c>
      <c r="F32" s="308"/>
      <c r="G32" s="309"/>
      <c r="H32" s="310"/>
      <c r="I32" s="302"/>
      <c r="J32" s="311"/>
      <c r="K32" s="302"/>
      <c r="M32" s="303" t="s">
        <v>892</v>
      </c>
      <c r="O32" s="292"/>
    </row>
    <row r="33" spans="1:80" x14ac:dyDescent="0.2">
      <c r="A33" s="301"/>
      <c r="B33" s="304"/>
      <c r="C33" s="305" t="s">
        <v>893</v>
      </c>
      <c r="D33" s="306"/>
      <c r="E33" s="307">
        <v>4.41</v>
      </c>
      <c r="F33" s="308"/>
      <c r="G33" s="309"/>
      <c r="H33" s="310"/>
      <c r="I33" s="302"/>
      <c r="J33" s="311"/>
      <c r="K33" s="302"/>
      <c r="M33" s="303" t="s">
        <v>893</v>
      </c>
      <c r="O33" s="292"/>
    </row>
    <row r="34" spans="1:80" x14ac:dyDescent="0.2">
      <c r="A34" s="301"/>
      <c r="B34" s="304"/>
      <c r="C34" s="305" t="s">
        <v>894</v>
      </c>
      <c r="D34" s="306"/>
      <c r="E34" s="307">
        <v>1.3528</v>
      </c>
      <c r="F34" s="308"/>
      <c r="G34" s="309"/>
      <c r="H34" s="310"/>
      <c r="I34" s="302"/>
      <c r="J34" s="311"/>
      <c r="K34" s="302"/>
      <c r="M34" s="303" t="s">
        <v>894</v>
      </c>
      <c r="O34" s="292"/>
    </row>
    <row r="35" spans="1:80" x14ac:dyDescent="0.2">
      <c r="A35" s="301"/>
      <c r="B35" s="304"/>
      <c r="C35" s="305" t="s">
        <v>547</v>
      </c>
      <c r="D35" s="306"/>
      <c r="E35" s="307">
        <v>18.100000000000001</v>
      </c>
      <c r="F35" s="308"/>
      <c r="G35" s="309"/>
      <c r="H35" s="310"/>
      <c r="I35" s="302"/>
      <c r="J35" s="311"/>
      <c r="K35" s="302"/>
      <c r="M35" s="303" t="s">
        <v>547</v>
      </c>
      <c r="O35" s="292"/>
    </row>
    <row r="36" spans="1:80" x14ac:dyDescent="0.2">
      <c r="A36" s="301"/>
      <c r="B36" s="304"/>
      <c r="C36" s="305" t="s">
        <v>130</v>
      </c>
      <c r="D36" s="306"/>
      <c r="E36" s="307">
        <v>0</v>
      </c>
      <c r="F36" s="308"/>
      <c r="G36" s="309"/>
      <c r="H36" s="310"/>
      <c r="I36" s="302"/>
      <c r="J36" s="311"/>
      <c r="K36" s="302"/>
      <c r="M36" s="303">
        <v>0</v>
      </c>
      <c r="O36" s="292"/>
    </row>
    <row r="37" spans="1:80" x14ac:dyDescent="0.2">
      <c r="A37" s="301"/>
      <c r="B37" s="304"/>
      <c r="C37" s="305" t="s">
        <v>551</v>
      </c>
      <c r="D37" s="306"/>
      <c r="E37" s="307">
        <v>0</v>
      </c>
      <c r="F37" s="308"/>
      <c r="G37" s="309"/>
      <c r="H37" s="310"/>
      <c r="I37" s="302"/>
      <c r="J37" s="311"/>
      <c r="K37" s="302"/>
      <c r="M37" s="303" t="s">
        <v>551</v>
      </c>
      <c r="O37" s="292"/>
    </row>
    <row r="38" spans="1:80" x14ac:dyDescent="0.2">
      <c r="A38" s="301"/>
      <c r="B38" s="304"/>
      <c r="C38" s="305" t="s">
        <v>552</v>
      </c>
      <c r="D38" s="306"/>
      <c r="E38" s="307">
        <v>142.02500000000001</v>
      </c>
      <c r="F38" s="308"/>
      <c r="G38" s="309"/>
      <c r="H38" s="310"/>
      <c r="I38" s="302"/>
      <c r="J38" s="311"/>
      <c r="K38" s="302"/>
      <c r="M38" s="303" t="s">
        <v>552</v>
      </c>
      <c r="O38" s="292"/>
    </row>
    <row r="39" spans="1:80" x14ac:dyDescent="0.2">
      <c r="A39" s="293">
        <v>8</v>
      </c>
      <c r="B39" s="294" t="s">
        <v>554</v>
      </c>
      <c r="C39" s="295" t="s">
        <v>555</v>
      </c>
      <c r="D39" s="296" t="s">
        <v>116</v>
      </c>
      <c r="E39" s="297">
        <v>61.4572</v>
      </c>
      <c r="F39" s="297">
        <v>0</v>
      </c>
      <c r="G39" s="298">
        <f>E39*F39</f>
        <v>0</v>
      </c>
      <c r="H39" s="299">
        <v>0</v>
      </c>
      <c r="I39" s="300">
        <f>E39*H39</f>
        <v>0</v>
      </c>
      <c r="J39" s="299"/>
      <c r="K39" s="300">
        <f>E39*J39</f>
        <v>0</v>
      </c>
      <c r="O39" s="292">
        <v>2</v>
      </c>
      <c r="AA39" s="261">
        <v>12</v>
      </c>
      <c r="AB39" s="261">
        <v>0</v>
      </c>
      <c r="AC39" s="261">
        <v>20</v>
      </c>
      <c r="AZ39" s="261">
        <v>2</v>
      </c>
      <c r="BA39" s="261">
        <f>IF(AZ39=1,G39,0)</f>
        <v>0</v>
      </c>
      <c r="BB39" s="261">
        <f>IF(AZ39=2,G39,0)</f>
        <v>0</v>
      </c>
      <c r="BC39" s="261">
        <f>IF(AZ39=3,G39,0)</f>
        <v>0</v>
      </c>
      <c r="BD39" s="261">
        <f>IF(AZ39=4,G39,0)</f>
        <v>0</v>
      </c>
      <c r="BE39" s="261">
        <f>IF(AZ39=5,G39,0)</f>
        <v>0</v>
      </c>
      <c r="CA39" s="292">
        <v>12</v>
      </c>
      <c r="CB39" s="292">
        <v>0</v>
      </c>
    </row>
    <row r="40" spans="1:80" x14ac:dyDescent="0.2">
      <c r="A40" s="301"/>
      <c r="B40" s="304"/>
      <c r="C40" s="305" t="s">
        <v>544</v>
      </c>
      <c r="D40" s="306"/>
      <c r="E40" s="307">
        <v>0</v>
      </c>
      <c r="F40" s="308"/>
      <c r="G40" s="309"/>
      <c r="H40" s="310"/>
      <c r="I40" s="302"/>
      <c r="J40" s="311"/>
      <c r="K40" s="302"/>
      <c r="M40" s="303" t="s">
        <v>544</v>
      </c>
      <c r="O40" s="292"/>
    </row>
    <row r="41" spans="1:80" ht="22.5" x14ac:dyDescent="0.2">
      <c r="A41" s="301"/>
      <c r="B41" s="304"/>
      <c r="C41" s="305" t="s">
        <v>892</v>
      </c>
      <c r="D41" s="306"/>
      <c r="E41" s="307">
        <v>25.984400000000001</v>
      </c>
      <c r="F41" s="308"/>
      <c r="G41" s="309"/>
      <c r="H41" s="310"/>
      <c r="I41" s="302"/>
      <c r="J41" s="311"/>
      <c r="K41" s="302"/>
      <c r="M41" s="303" t="s">
        <v>892</v>
      </c>
      <c r="O41" s="292"/>
    </row>
    <row r="42" spans="1:80" x14ac:dyDescent="0.2">
      <c r="A42" s="301"/>
      <c r="B42" s="304"/>
      <c r="C42" s="305" t="s">
        <v>893</v>
      </c>
      <c r="D42" s="306"/>
      <c r="E42" s="307">
        <v>4.41</v>
      </c>
      <c r="F42" s="308"/>
      <c r="G42" s="309"/>
      <c r="H42" s="310"/>
      <c r="I42" s="302"/>
      <c r="J42" s="311"/>
      <c r="K42" s="302"/>
      <c r="M42" s="303" t="s">
        <v>893</v>
      </c>
      <c r="O42" s="292"/>
    </row>
    <row r="43" spans="1:80" x14ac:dyDescent="0.2">
      <c r="A43" s="301"/>
      <c r="B43" s="304"/>
      <c r="C43" s="305" t="s">
        <v>894</v>
      </c>
      <c r="D43" s="306"/>
      <c r="E43" s="307">
        <v>1.3528</v>
      </c>
      <c r="F43" s="308"/>
      <c r="G43" s="309"/>
      <c r="H43" s="310"/>
      <c r="I43" s="302"/>
      <c r="J43" s="311"/>
      <c r="K43" s="302"/>
      <c r="M43" s="303" t="s">
        <v>894</v>
      </c>
      <c r="O43" s="292"/>
    </row>
    <row r="44" spans="1:80" x14ac:dyDescent="0.2">
      <c r="A44" s="301"/>
      <c r="B44" s="304"/>
      <c r="C44" s="333" t="s">
        <v>174</v>
      </c>
      <c r="D44" s="306"/>
      <c r="E44" s="332">
        <v>31.747199999999999</v>
      </c>
      <c r="F44" s="308"/>
      <c r="G44" s="309"/>
      <c r="H44" s="310"/>
      <c r="I44" s="302"/>
      <c r="J44" s="311"/>
      <c r="K44" s="302"/>
      <c r="M44" s="303" t="s">
        <v>174</v>
      </c>
      <c r="O44" s="292"/>
    </row>
    <row r="45" spans="1:80" ht="22.5" x14ac:dyDescent="0.2">
      <c r="A45" s="301"/>
      <c r="B45" s="304"/>
      <c r="C45" s="305" t="s">
        <v>895</v>
      </c>
      <c r="D45" s="306"/>
      <c r="E45" s="307">
        <v>28.96</v>
      </c>
      <c r="F45" s="308"/>
      <c r="G45" s="309"/>
      <c r="H45" s="310"/>
      <c r="I45" s="302"/>
      <c r="J45" s="311"/>
      <c r="K45" s="302"/>
      <c r="M45" s="303" t="s">
        <v>895</v>
      </c>
      <c r="O45" s="292"/>
    </row>
    <row r="46" spans="1:80" x14ac:dyDescent="0.2">
      <c r="A46" s="301"/>
      <c r="B46" s="304"/>
      <c r="C46" s="333" t="s">
        <v>174</v>
      </c>
      <c r="D46" s="306"/>
      <c r="E46" s="332">
        <v>28.96</v>
      </c>
      <c r="F46" s="308"/>
      <c r="G46" s="309"/>
      <c r="H46" s="310"/>
      <c r="I46" s="302"/>
      <c r="J46" s="311"/>
      <c r="K46" s="302"/>
      <c r="M46" s="303" t="s">
        <v>174</v>
      </c>
      <c r="O46" s="292"/>
    </row>
    <row r="47" spans="1:80" x14ac:dyDescent="0.2">
      <c r="A47" s="301"/>
      <c r="B47" s="304"/>
      <c r="C47" s="305" t="s">
        <v>559</v>
      </c>
      <c r="D47" s="306"/>
      <c r="E47" s="307">
        <v>0.75</v>
      </c>
      <c r="F47" s="308"/>
      <c r="G47" s="309"/>
      <c r="H47" s="310"/>
      <c r="I47" s="302"/>
      <c r="J47" s="311"/>
      <c r="K47" s="302"/>
      <c r="M47" s="303" t="s">
        <v>559</v>
      </c>
      <c r="O47" s="292"/>
    </row>
    <row r="48" spans="1:80" x14ac:dyDescent="0.2">
      <c r="A48" s="301"/>
      <c r="B48" s="304"/>
      <c r="C48" s="333" t="s">
        <v>174</v>
      </c>
      <c r="D48" s="306"/>
      <c r="E48" s="332">
        <v>0.75</v>
      </c>
      <c r="F48" s="308"/>
      <c r="G48" s="309"/>
      <c r="H48" s="310"/>
      <c r="I48" s="302"/>
      <c r="J48" s="311"/>
      <c r="K48" s="302"/>
      <c r="M48" s="303" t="s">
        <v>174</v>
      </c>
      <c r="O48" s="292"/>
    </row>
    <row r="49" spans="1:80" x14ac:dyDescent="0.2">
      <c r="A49" s="293">
        <v>9</v>
      </c>
      <c r="B49" s="294" t="s">
        <v>560</v>
      </c>
      <c r="C49" s="295" t="s">
        <v>561</v>
      </c>
      <c r="D49" s="296" t="s">
        <v>116</v>
      </c>
      <c r="E49" s="297">
        <v>142.02500000000001</v>
      </c>
      <c r="F49" s="297">
        <v>0</v>
      </c>
      <c r="G49" s="298">
        <f>E49*F49</f>
        <v>0</v>
      </c>
      <c r="H49" s="299">
        <v>0</v>
      </c>
      <c r="I49" s="300">
        <f>E49*H49</f>
        <v>0</v>
      </c>
      <c r="J49" s="299"/>
      <c r="K49" s="300">
        <f>E49*J49</f>
        <v>0</v>
      </c>
      <c r="O49" s="292">
        <v>2</v>
      </c>
      <c r="AA49" s="261">
        <v>12</v>
      </c>
      <c r="AB49" s="261">
        <v>0</v>
      </c>
      <c r="AC49" s="261">
        <v>21</v>
      </c>
      <c r="AZ49" s="261">
        <v>2</v>
      </c>
      <c r="BA49" s="261">
        <f>IF(AZ49=1,G49,0)</f>
        <v>0</v>
      </c>
      <c r="BB49" s="261">
        <f>IF(AZ49=2,G49,0)</f>
        <v>0</v>
      </c>
      <c r="BC49" s="261">
        <f>IF(AZ49=3,G49,0)</f>
        <v>0</v>
      </c>
      <c r="BD49" s="261">
        <f>IF(AZ49=4,G49,0)</f>
        <v>0</v>
      </c>
      <c r="BE49" s="261">
        <f>IF(AZ49=5,G49,0)</f>
        <v>0</v>
      </c>
      <c r="CA49" s="292">
        <v>12</v>
      </c>
      <c r="CB49" s="292">
        <v>0</v>
      </c>
    </row>
    <row r="50" spans="1:80" x14ac:dyDescent="0.2">
      <c r="A50" s="301"/>
      <c r="B50" s="304"/>
      <c r="C50" s="305" t="s">
        <v>552</v>
      </c>
      <c r="D50" s="306"/>
      <c r="E50" s="307">
        <v>142.02500000000001</v>
      </c>
      <c r="F50" s="308"/>
      <c r="G50" s="309"/>
      <c r="H50" s="310"/>
      <c r="I50" s="302"/>
      <c r="J50" s="311"/>
      <c r="K50" s="302"/>
      <c r="M50" s="303" t="s">
        <v>552</v>
      </c>
      <c r="O50" s="292"/>
    </row>
    <row r="51" spans="1:80" x14ac:dyDescent="0.2">
      <c r="A51" s="293">
        <v>10</v>
      </c>
      <c r="B51" s="294" t="s">
        <v>562</v>
      </c>
      <c r="C51" s="295" t="s">
        <v>563</v>
      </c>
      <c r="D51" s="296" t="s">
        <v>456</v>
      </c>
      <c r="E51" s="297">
        <v>69.971599999999995</v>
      </c>
      <c r="F51" s="297">
        <v>0</v>
      </c>
      <c r="G51" s="298">
        <f>E51*F51</f>
        <v>0</v>
      </c>
      <c r="H51" s="299">
        <v>8.0710000000000004E-2</v>
      </c>
      <c r="I51" s="300">
        <f>E51*H51</f>
        <v>5.6474078360000002</v>
      </c>
      <c r="J51" s="299"/>
      <c r="K51" s="300">
        <f>E51*J51</f>
        <v>0</v>
      </c>
      <c r="O51" s="292">
        <v>2</v>
      </c>
      <c r="AA51" s="261">
        <v>3</v>
      </c>
      <c r="AB51" s="261">
        <v>7</v>
      </c>
      <c r="AC51" s="261">
        <v>11163150</v>
      </c>
      <c r="AZ51" s="261">
        <v>2</v>
      </c>
      <c r="BA51" s="261">
        <f>IF(AZ51=1,G51,0)</f>
        <v>0</v>
      </c>
      <c r="BB51" s="261">
        <f>IF(AZ51=2,G51,0)</f>
        <v>0</v>
      </c>
      <c r="BC51" s="261">
        <f>IF(AZ51=3,G51,0)</f>
        <v>0</v>
      </c>
      <c r="BD51" s="261">
        <f>IF(AZ51=4,G51,0)</f>
        <v>0</v>
      </c>
      <c r="BE51" s="261">
        <f>IF(AZ51=5,G51,0)</f>
        <v>0</v>
      </c>
      <c r="CA51" s="292">
        <v>3</v>
      </c>
      <c r="CB51" s="292">
        <v>7</v>
      </c>
    </row>
    <row r="52" spans="1:80" x14ac:dyDescent="0.2">
      <c r="A52" s="301"/>
      <c r="B52" s="304"/>
      <c r="C52" s="305" t="s">
        <v>896</v>
      </c>
      <c r="D52" s="306"/>
      <c r="E52" s="307">
        <v>69.971599999999995</v>
      </c>
      <c r="F52" s="308"/>
      <c r="G52" s="309"/>
      <c r="H52" s="310"/>
      <c r="I52" s="302"/>
      <c r="J52" s="311"/>
      <c r="K52" s="302"/>
      <c r="M52" s="303" t="s">
        <v>896</v>
      </c>
      <c r="O52" s="292"/>
    </row>
    <row r="53" spans="1:80" ht="22.5" x14ac:dyDescent="0.2">
      <c r="A53" s="293">
        <v>11</v>
      </c>
      <c r="B53" s="294" t="s">
        <v>565</v>
      </c>
      <c r="C53" s="295" t="s">
        <v>566</v>
      </c>
      <c r="D53" s="296" t="s">
        <v>116</v>
      </c>
      <c r="E53" s="297">
        <v>156.22749999999999</v>
      </c>
      <c r="F53" s="297">
        <v>0</v>
      </c>
      <c r="G53" s="298">
        <f>E53*F53</f>
        <v>0</v>
      </c>
      <c r="H53" s="299">
        <v>4.4999999999999997E-3</v>
      </c>
      <c r="I53" s="300">
        <f>E53*H53</f>
        <v>0.70302374999999995</v>
      </c>
      <c r="J53" s="299"/>
      <c r="K53" s="300">
        <f>E53*J53</f>
        <v>0</v>
      </c>
      <c r="O53" s="292">
        <v>2</v>
      </c>
      <c r="AA53" s="261">
        <v>3</v>
      </c>
      <c r="AB53" s="261">
        <v>7</v>
      </c>
      <c r="AC53" s="261">
        <v>62833159</v>
      </c>
      <c r="AZ53" s="261">
        <v>2</v>
      </c>
      <c r="BA53" s="261">
        <f>IF(AZ53=1,G53,0)</f>
        <v>0</v>
      </c>
      <c r="BB53" s="261">
        <f>IF(AZ53=2,G53,0)</f>
        <v>0</v>
      </c>
      <c r="BC53" s="261">
        <f>IF(AZ53=3,G53,0)</f>
        <v>0</v>
      </c>
      <c r="BD53" s="261">
        <f>IF(AZ53=4,G53,0)</f>
        <v>0</v>
      </c>
      <c r="BE53" s="261">
        <f>IF(AZ53=5,G53,0)</f>
        <v>0</v>
      </c>
      <c r="CA53" s="292">
        <v>3</v>
      </c>
      <c r="CB53" s="292">
        <v>7</v>
      </c>
    </row>
    <row r="54" spans="1:80" x14ac:dyDescent="0.2">
      <c r="A54" s="301"/>
      <c r="B54" s="304"/>
      <c r="C54" s="305" t="s">
        <v>567</v>
      </c>
      <c r="D54" s="306"/>
      <c r="E54" s="307">
        <v>156.22749999999999</v>
      </c>
      <c r="F54" s="308"/>
      <c r="G54" s="309"/>
      <c r="H54" s="310"/>
      <c r="I54" s="302"/>
      <c r="J54" s="311"/>
      <c r="K54" s="302"/>
      <c r="M54" s="303" t="s">
        <v>567</v>
      </c>
      <c r="O54" s="292"/>
    </row>
    <row r="55" spans="1:80" ht="22.5" x14ac:dyDescent="0.2">
      <c r="A55" s="293">
        <v>12</v>
      </c>
      <c r="B55" s="294" t="s">
        <v>569</v>
      </c>
      <c r="C55" s="295" t="s">
        <v>570</v>
      </c>
      <c r="D55" s="296" t="s">
        <v>116</v>
      </c>
      <c r="E55" s="297">
        <v>400.67660000000001</v>
      </c>
      <c r="F55" s="297">
        <v>0</v>
      </c>
      <c r="G55" s="298">
        <f>E55*F55</f>
        <v>0</v>
      </c>
      <c r="H55" s="299">
        <v>6.0000000000000001E-3</v>
      </c>
      <c r="I55" s="300">
        <f>E55*H55</f>
        <v>2.4040596000000001</v>
      </c>
      <c r="J55" s="299"/>
      <c r="K55" s="300">
        <f>E55*J55</f>
        <v>0</v>
      </c>
      <c r="O55" s="292">
        <v>2</v>
      </c>
      <c r="AA55" s="261">
        <v>3</v>
      </c>
      <c r="AB55" s="261">
        <v>7</v>
      </c>
      <c r="AC55" s="261">
        <v>628522581</v>
      </c>
      <c r="AZ55" s="261">
        <v>2</v>
      </c>
      <c r="BA55" s="261">
        <f>IF(AZ55=1,G55,0)</f>
        <v>0</v>
      </c>
      <c r="BB55" s="261">
        <f>IF(AZ55=2,G55,0)</f>
        <v>0</v>
      </c>
      <c r="BC55" s="261">
        <f>IF(AZ55=3,G55,0)</f>
        <v>0</v>
      </c>
      <c r="BD55" s="261">
        <f>IF(AZ55=4,G55,0)</f>
        <v>0</v>
      </c>
      <c r="BE55" s="261">
        <f>IF(AZ55=5,G55,0)</f>
        <v>0</v>
      </c>
      <c r="CA55" s="292">
        <v>3</v>
      </c>
      <c r="CB55" s="292">
        <v>7</v>
      </c>
    </row>
    <row r="56" spans="1:80" x14ac:dyDescent="0.2">
      <c r="A56" s="301"/>
      <c r="B56" s="304"/>
      <c r="C56" s="335" t="s">
        <v>385</v>
      </c>
      <c r="D56" s="306"/>
      <c r="E56" s="334">
        <v>0</v>
      </c>
      <c r="F56" s="308"/>
      <c r="G56" s="309"/>
      <c r="H56" s="310"/>
      <c r="I56" s="302"/>
      <c r="J56" s="311"/>
      <c r="K56" s="302"/>
      <c r="M56" s="303" t="s">
        <v>385</v>
      </c>
      <c r="O56" s="292"/>
    </row>
    <row r="57" spans="1:80" x14ac:dyDescent="0.2">
      <c r="A57" s="301"/>
      <c r="B57" s="304"/>
      <c r="C57" s="335" t="s">
        <v>541</v>
      </c>
      <c r="D57" s="306"/>
      <c r="E57" s="334">
        <v>0</v>
      </c>
      <c r="F57" s="308"/>
      <c r="G57" s="309"/>
      <c r="H57" s="310"/>
      <c r="I57" s="302"/>
      <c r="J57" s="311"/>
      <c r="K57" s="302"/>
      <c r="M57" s="303" t="s">
        <v>541</v>
      </c>
      <c r="O57" s="292"/>
    </row>
    <row r="58" spans="1:80" x14ac:dyDescent="0.2">
      <c r="A58" s="301"/>
      <c r="B58" s="304"/>
      <c r="C58" s="335" t="s">
        <v>897</v>
      </c>
      <c r="D58" s="306"/>
      <c r="E58" s="334">
        <v>284.05</v>
      </c>
      <c r="F58" s="308"/>
      <c r="G58" s="309"/>
      <c r="H58" s="310"/>
      <c r="I58" s="302"/>
      <c r="J58" s="311"/>
      <c r="K58" s="302"/>
      <c r="M58" s="303" t="s">
        <v>897</v>
      </c>
      <c r="O58" s="292"/>
    </row>
    <row r="59" spans="1:80" x14ac:dyDescent="0.2">
      <c r="A59" s="301"/>
      <c r="B59" s="304"/>
      <c r="C59" s="335" t="s">
        <v>544</v>
      </c>
      <c r="D59" s="306"/>
      <c r="E59" s="334">
        <v>0</v>
      </c>
      <c r="F59" s="308"/>
      <c r="G59" s="309"/>
      <c r="H59" s="310"/>
      <c r="I59" s="302"/>
      <c r="J59" s="311"/>
      <c r="K59" s="302"/>
      <c r="M59" s="303" t="s">
        <v>544</v>
      </c>
      <c r="O59" s="292"/>
    </row>
    <row r="60" spans="1:80" ht="22.5" x14ac:dyDescent="0.2">
      <c r="A60" s="301"/>
      <c r="B60" s="304"/>
      <c r="C60" s="335" t="s">
        <v>892</v>
      </c>
      <c r="D60" s="306"/>
      <c r="E60" s="334">
        <v>25.984400000000001</v>
      </c>
      <c r="F60" s="308"/>
      <c r="G60" s="309"/>
      <c r="H60" s="310"/>
      <c r="I60" s="302"/>
      <c r="J60" s="311"/>
      <c r="K60" s="302"/>
      <c r="M60" s="303" t="s">
        <v>892</v>
      </c>
      <c r="O60" s="292"/>
    </row>
    <row r="61" spans="1:80" x14ac:dyDescent="0.2">
      <c r="A61" s="301"/>
      <c r="B61" s="304"/>
      <c r="C61" s="335" t="s">
        <v>893</v>
      </c>
      <c r="D61" s="306"/>
      <c r="E61" s="334">
        <v>4.41</v>
      </c>
      <c r="F61" s="308"/>
      <c r="G61" s="309"/>
      <c r="H61" s="310"/>
      <c r="I61" s="302"/>
      <c r="J61" s="311"/>
      <c r="K61" s="302"/>
      <c r="M61" s="303" t="s">
        <v>893</v>
      </c>
      <c r="O61" s="292"/>
    </row>
    <row r="62" spans="1:80" x14ac:dyDescent="0.2">
      <c r="A62" s="301"/>
      <c r="B62" s="304"/>
      <c r="C62" s="335" t="s">
        <v>894</v>
      </c>
      <c r="D62" s="306"/>
      <c r="E62" s="334">
        <v>1.3528</v>
      </c>
      <c r="F62" s="308"/>
      <c r="G62" s="309"/>
      <c r="H62" s="310"/>
      <c r="I62" s="302"/>
      <c r="J62" s="311"/>
      <c r="K62" s="302"/>
      <c r="M62" s="303" t="s">
        <v>894</v>
      </c>
      <c r="O62" s="292"/>
    </row>
    <row r="63" spans="1:80" x14ac:dyDescent="0.2">
      <c r="A63" s="301"/>
      <c r="B63" s="304"/>
      <c r="C63" s="335" t="s">
        <v>547</v>
      </c>
      <c r="D63" s="306"/>
      <c r="E63" s="334">
        <v>18.100000000000001</v>
      </c>
      <c r="F63" s="308"/>
      <c r="G63" s="309"/>
      <c r="H63" s="310"/>
      <c r="I63" s="302"/>
      <c r="J63" s="311"/>
      <c r="K63" s="302"/>
      <c r="M63" s="303" t="s">
        <v>547</v>
      </c>
      <c r="O63" s="292"/>
    </row>
    <row r="64" spans="1:80" x14ac:dyDescent="0.2">
      <c r="A64" s="301"/>
      <c r="B64" s="304"/>
      <c r="C64" s="333" t="s">
        <v>174</v>
      </c>
      <c r="D64" s="306"/>
      <c r="E64" s="332">
        <v>0</v>
      </c>
      <c r="F64" s="308"/>
      <c r="G64" s="309"/>
      <c r="H64" s="310"/>
      <c r="I64" s="302"/>
      <c r="J64" s="311"/>
      <c r="K64" s="302"/>
      <c r="M64" s="303" t="s">
        <v>174</v>
      </c>
      <c r="O64" s="292"/>
    </row>
    <row r="65" spans="1:80" x14ac:dyDescent="0.2">
      <c r="A65" s="301"/>
      <c r="B65" s="304"/>
      <c r="C65" s="335" t="s">
        <v>391</v>
      </c>
      <c r="D65" s="306"/>
      <c r="E65" s="334">
        <v>333.89720000000005</v>
      </c>
      <c r="F65" s="308"/>
      <c r="G65" s="309"/>
      <c r="H65" s="310"/>
      <c r="I65" s="302"/>
      <c r="J65" s="311"/>
      <c r="K65" s="302"/>
      <c r="M65" s="303" t="s">
        <v>391</v>
      </c>
      <c r="O65" s="292"/>
    </row>
    <row r="66" spans="1:80" x14ac:dyDescent="0.2">
      <c r="A66" s="301"/>
      <c r="B66" s="304"/>
      <c r="C66" s="305" t="s">
        <v>898</v>
      </c>
      <c r="D66" s="306"/>
      <c r="E66" s="307">
        <v>400.67660000000001</v>
      </c>
      <c r="F66" s="308"/>
      <c r="G66" s="309"/>
      <c r="H66" s="310"/>
      <c r="I66" s="302"/>
      <c r="J66" s="311"/>
      <c r="K66" s="302"/>
      <c r="M66" s="303" t="s">
        <v>898</v>
      </c>
      <c r="O66" s="292"/>
    </row>
    <row r="67" spans="1:80" x14ac:dyDescent="0.2">
      <c r="A67" s="301"/>
      <c r="B67" s="304"/>
      <c r="C67" s="305" t="s">
        <v>130</v>
      </c>
      <c r="D67" s="306"/>
      <c r="E67" s="307">
        <v>0</v>
      </c>
      <c r="F67" s="308"/>
      <c r="G67" s="309"/>
      <c r="H67" s="310"/>
      <c r="I67" s="302"/>
      <c r="J67" s="311"/>
      <c r="K67" s="302"/>
      <c r="M67" s="303">
        <v>0</v>
      </c>
      <c r="O67" s="292"/>
    </row>
    <row r="68" spans="1:80" x14ac:dyDescent="0.2">
      <c r="A68" s="301"/>
      <c r="B68" s="304"/>
      <c r="C68" s="305" t="s">
        <v>130</v>
      </c>
      <c r="D68" s="306"/>
      <c r="E68" s="307">
        <v>0</v>
      </c>
      <c r="F68" s="308"/>
      <c r="G68" s="309"/>
      <c r="H68" s="310"/>
      <c r="I68" s="302"/>
      <c r="J68" s="311"/>
      <c r="K68" s="302"/>
      <c r="M68" s="303">
        <v>0</v>
      </c>
      <c r="O68" s="292"/>
    </row>
    <row r="69" spans="1:80" x14ac:dyDescent="0.2">
      <c r="A69" s="301"/>
      <c r="B69" s="304"/>
      <c r="C69" s="335" t="s">
        <v>385</v>
      </c>
      <c r="D69" s="306"/>
      <c r="E69" s="334">
        <v>0</v>
      </c>
      <c r="F69" s="308"/>
      <c r="G69" s="309"/>
      <c r="H69" s="310"/>
      <c r="I69" s="302"/>
      <c r="J69" s="311"/>
      <c r="K69" s="302"/>
      <c r="M69" s="303" t="s">
        <v>385</v>
      </c>
      <c r="O69" s="292"/>
    </row>
    <row r="70" spans="1:80" x14ac:dyDescent="0.2">
      <c r="A70" s="301"/>
      <c r="B70" s="304"/>
      <c r="C70" s="335" t="s">
        <v>130</v>
      </c>
      <c r="D70" s="306"/>
      <c r="E70" s="334">
        <v>0</v>
      </c>
      <c r="F70" s="308"/>
      <c r="G70" s="309"/>
      <c r="H70" s="310"/>
      <c r="I70" s="302"/>
      <c r="J70" s="311"/>
      <c r="K70" s="302"/>
      <c r="M70" s="303">
        <v>0</v>
      </c>
      <c r="O70" s="292"/>
    </row>
    <row r="71" spans="1:80" x14ac:dyDescent="0.2">
      <c r="A71" s="301"/>
      <c r="B71" s="304"/>
      <c r="C71" s="335" t="s">
        <v>130</v>
      </c>
      <c r="D71" s="306"/>
      <c r="E71" s="334">
        <v>0</v>
      </c>
      <c r="F71" s="308"/>
      <c r="G71" s="309"/>
      <c r="H71" s="310"/>
      <c r="I71" s="302"/>
      <c r="J71" s="311"/>
      <c r="K71" s="302"/>
      <c r="M71" s="303">
        <v>0</v>
      </c>
      <c r="O71" s="292"/>
    </row>
    <row r="72" spans="1:80" x14ac:dyDescent="0.2">
      <c r="A72" s="301"/>
      <c r="B72" s="304"/>
      <c r="C72" s="335" t="s">
        <v>391</v>
      </c>
      <c r="D72" s="306"/>
      <c r="E72" s="334">
        <v>0</v>
      </c>
      <c r="F72" s="308"/>
      <c r="G72" s="309"/>
      <c r="H72" s="310"/>
      <c r="I72" s="302"/>
      <c r="J72" s="311"/>
      <c r="K72" s="302"/>
      <c r="M72" s="303" t="s">
        <v>391</v>
      </c>
      <c r="O72" s="292"/>
    </row>
    <row r="73" spans="1:80" x14ac:dyDescent="0.2">
      <c r="A73" s="293">
        <v>13</v>
      </c>
      <c r="B73" s="294" t="s">
        <v>572</v>
      </c>
      <c r="C73" s="295" t="s">
        <v>573</v>
      </c>
      <c r="D73" s="296" t="s">
        <v>116</v>
      </c>
      <c r="E73" s="297">
        <v>67.602900000000005</v>
      </c>
      <c r="F73" s="297">
        <v>0</v>
      </c>
      <c r="G73" s="298">
        <f>E73*F73</f>
        <v>0</v>
      </c>
      <c r="H73" s="299">
        <v>3.8E-3</v>
      </c>
      <c r="I73" s="300">
        <f>E73*H73</f>
        <v>0.25689102000000003</v>
      </c>
      <c r="J73" s="299"/>
      <c r="K73" s="300">
        <f>E73*J73</f>
        <v>0</v>
      </c>
      <c r="O73" s="292">
        <v>2</v>
      </c>
      <c r="AA73" s="261">
        <v>3</v>
      </c>
      <c r="AB73" s="261">
        <v>7</v>
      </c>
      <c r="AC73" s="261">
        <v>62852268</v>
      </c>
      <c r="AZ73" s="261">
        <v>2</v>
      </c>
      <c r="BA73" s="261">
        <f>IF(AZ73=1,G73,0)</f>
        <v>0</v>
      </c>
      <c r="BB73" s="261">
        <f>IF(AZ73=2,G73,0)</f>
        <v>0</v>
      </c>
      <c r="BC73" s="261">
        <f>IF(AZ73=3,G73,0)</f>
        <v>0</v>
      </c>
      <c r="BD73" s="261">
        <f>IF(AZ73=4,G73,0)</f>
        <v>0</v>
      </c>
      <c r="BE73" s="261">
        <f>IF(AZ73=5,G73,0)</f>
        <v>0</v>
      </c>
      <c r="CA73" s="292">
        <v>3</v>
      </c>
      <c r="CB73" s="292">
        <v>7</v>
      </c>
    </row>
    <row r="74" spans="1:80" x14ac:dyDescent="0.2">
      <c r="A74" s="301"/>
      <c r="B74" s="304"/>
      <c r="C74" s="335" t="s">
        <v>385</v>
      </c>
      <c r="D74" s="306"/>
      <c r="E74" s="334">
        <v>0</v>
      </c>
      <c r="F74" s="308"/>
      <c r="G74" s="309"/>
      <c r="H74" s="310"/>
      <c r="I74" s="302"/>
      <c r="J74" s="311"/>
      <c r="K74" s="302"/>
      <c r="M74" s="303" t="s">
        <v>385</v>
      </c>
      <c r="O74" s="292"/>
    </row>
    <row r="75" spans="1:80" x14ac:dyDescent="0.2">
      <c r="A75" s="301"/>
      <c r="B75" s="304"/>
      <c r="C75" s="335" t="s">
        <v>544</v>
      </c>
      <c r="D75" s="306"/>
      <c r="E75" s="334">
        <v>0</v>
      </c>
      <c r="F75" s="308"/>
      <c r="G75" s="309"/>
      <c r="H75" s="310"/>
      <c r="I75" s="302"/>
      <c r="J75" s="311"/>
      <c r="K75" s="302"/>
      <c r="M75" s="303" t="s">
        <v>544</v>
      </c>
      <c r="O75" s="292"/>
    </row>
    <row r="76" spans="1:80" ht="22.5" x14ac:dyDescent="0.2">
      <c r="A76" s="301"/>
      <c r="B76" s="304"/>
      <c r="C76" s="335" t="s">
        <v>892</v>
      </c>
      <c r="D76" s="306"/>
      <c r="E76" s="334">
        <v>25.984400000000001</v>
      </c>
      <c r="F76" s="308"/>
      <c r="G76" s="309"/>
      <c r="H76" s="310"/>
      <c r="I76" s="302"/>
      <c r="J76" s="311"/>
      <c r="K76" s="302"/>
      <c r="M76" s="303" t="s">
        <v>892</v>
      </c>
      <c r="O76" s="292"/>
    </row>
    <row r="77" spans="1:80" x14ac:dyDescent="0.2">
      <c r="A77" s="301"/>
      <c r="B77" s="304"/>
      <c r="C77" s="335" t="s">
        <v>893</v>
      </c>
      <c r="D77" s="306"/>
      <c r="E77" s="334">
        <v>4.41</v>
      </c>
      <c r="F77" s="308"/>
      <c r="G77" s="309"/>
      <c r="H77" s="310"/>
      <c r="I77" s="302"/>
      <c r="J77" s="311"/>
      <c r="K77" s="302"/>
      <c r="M77" s="303" t="s">
        <v>893</v>
      </c>
      <c r="O77" s="292"/>
    </row>
    <row r="78" spans="1:80" x14ac:dyDescent="0.2">
      <c r="A78" s="301"/>
      <c r="B78" s="304"/>
      <c r="C78" s="335" t="s">
        <v>894</v>
      </c>
      <c r="D78" s="306"/>
      <c r="E78" s="334">
        <v>1.3528</v>
      </c>
      <c r="F78" s="308"/>
      <c r="G78" s="309"/>
      <c r="H78" s="310"/>
      <c r="I78" s="302"/>
      <c r="J78" s="311"/>
      <c r="K78" s="302"/>
      <c r="M78" s="303" t="s">
        <v>894</v>
      </c>
      <c r="O78" s="292"/>
    </row>
    <row r="79" spans="1:80" x14ac:dyDescent="0.2">
      <c r="A79" s="301"/>
      <c r="B79" s="304"/>
      <c r="C79" s="333" t="s">
        <v>174</v>
      </c>
      <c r="D79" s="306"/>
      <c r="E79" s="332">
        <v>0</v>
      </c>
      <c r="F79" s="308"/>
      <c r="G79" s="309"/>
      <c r="H79" s="310"/>
      <c r="I79" s="302"/>
      <c r="J79" s="311"/>
      <c r="K79" s="302"/>
      <c r="M79" s="303" t="s">
        <v>174</v>
      </c>
      <c r="O79" s="292"/>
    </row>
    <row r="80" spans="1:80" x14ac:dyDescent="0.2">
      <c r="A80" s="301"/>
      <c r="B80" s="304"/>
      <c r="C80" s="335" t="s">
        <v>391</v>
      </c>
      <c r="D80" s="306"/>
      <c r="E80" s="334">
        <v>31.747199999999999</v>
      </c>
      <c r="F80" s="308"/>
      <c r="G80" s="309"/>
      <c r="H80" s="310"/>
      <c r="I80" s="302"/>
      <c r="J80" s="311"/>
      <c r="K80" s="302"/>
      <c r="M80" s="303" t="s">
        <v>391</v>
      </c>
      <c r="O80" s="292"/>
    </row>
    <row r="81" spans="1:80" x14ac:dyDescent="0.2">
      <c r="A81" s="301"/>
      <c r="B81" s="304"/>
      <c r="C81" s="305" t="s">
        <v>130</v>
      </c>
      <c r="D81" s="306"/>
      <c r="E81" s="307">
        <v>0</v>
      </c>
      <c r="F81" s="308"/>
      <c r="G81" s="309"/>
      <c r="H81" s="310"/>
      <c r="I81" s="302"/>
      <c r="J81" s="311"/>
      <c r="K81" s="302"/>
      <c r="M81" s="303">
        <v>0</v>
      </c>
      <c r="O81" s="292"/>
    </row>
    <row r="82" spans="1:80" x14ac:dyDescent="0.2">
      <c r="A82" s="301"/>
      <c r="B82" s="304"/>
      <c r="C82" s="335" t="s">
        <v>385</v>
      </c>
      <c r="D82" s="306"/>
      <c r="E82" s="334">
        <v>0</v>
      </c>
      <c r="F82" s="308"/>
      <c r="G82" s="309"/>
      <c r="H82" s="310"/>
      <c r="I82" s="302"/>
      <c r="J82" s="311"/>
      <c r="K82" s="302"/>
      <c r="M82" s="303" t="s">
        <v>385</v>
      </c>
      <c r="O82" s="292"/>
    </row>
    <row r="83" spans="1:80" ht="22.5" x14ac:dyDescent="0.2">
      <c r="A83" s="301"/>
      <c r="B83" s="304"/>
      <c r="C83" s="335" t="s">
        <v>895</v>
      </c>
      <c r="D83" s="306"/>
      <c r="E83" s="334">
        <v>28.96</v>
      </c>
      <c r="F83" s="308"/>
      <c r="G83" s="309"/>
      <c r="H83" s="310"/>
      <c r="I83" s="302"/>
      <c r="J83" s="311"/>
      <c r="K83" s="302"/>
      <c r="M83" s="303" t="s">
        <v>895</v>
      </c>
      <c r="O83" s="292"/>
    </row>
    <row r="84" spans="1:80" x14ac:dyDescent="0.2">
      <c r="A84" s="301"/>
      <c r="B84" s="304"/>
      <c r="C84" s="333" t="s">
        <v>174</v>
      </c>
      <c r="D84" s="306"/>
      <c r="E84" s="332">
        <v>0</v>
      </c>
      <c r="F84" s="308"/>
      <c r="G84" s="309"/>
      <c r="H84" s="310"/>
      <c r="I84" s="302"/>
      <c r="J84" s="311"/>
      <c r="K84" s="302"/>
      <c r="M84" s="303" t="s">
        <v>174</v>
      </c>
      <c r="O84" s="292"/>
    </row>
    <row r="85" spans="1:80" x14ac:dyDescent="0.2">
      <c r="A85" s="301"/>
      <c r="B85" s="304"/>
      <c r="C85" s="335" t="s">
        <v>130</v>
      </c>
      <c r="D85" s="306"/>
      <c r="E85" s="334">
        <v>0</v>
      </c>
      <c r="F85" s="308"/>
      <c r="G85" s="309"/>
      <c r="H85" s="310"/>
      <c r="I85" s="302"/>
      <c r="J85" s="311"/>
      <c r="K85" s="302"/>
      <c r="M85" s="303">
        <v>0</v>
      </c>
      <c r="O85" s="292"/>
    </row>
    <row r="86" spans="1:80" x14ac:dyDescent="0.2">
      <c r="A86" s="301"/>
      <c r="B86" s="304"/>
      <c r="C86" s="335" t="s">
        <v>559</v>
      </c>
      <c r="D86" s="306"/>
      <c r="E86" s="334">
        <v>0.75</v>
      </c>
      <c r="F86" s="308"/>
      <c r="G86" s="309"/>
      <c r="H86" s="310"/>
      <c r="I86" s="302"/>
      <c r="J86" s="311"/>
      <c r="K86" s="302"/>
      <c r="M86" s="303" t="s">
        <v>559</v>
      </c>
      <c r="O86" s="292"/>
    </row>
    <row r="87" spans="1:80" x14ac:dyDescent="0.2">
      <c r="A87" s="301"/>
      <c r="B87" s="304"/>
      <c r="C87" s="333" t="s">
        <v>174</v>
      </c>
      <c r="D87" s="306"/>
      <c r="E87" s="332">
        <v>0</v>
      </c>
      <c r="F87" s="308"/>
      <c r="G87" s="309"/>
      <c r="H87" s="310"/>
      <c r="I87" s="302"/>
      <c r="J87" s="311"/>
      <c r="K87" s="302"/>
      <c r="M87" s="303" t="s">
        <v>174</v>
      </c>
      <c r="O87" s="292"/>
    </row>
    <row r="88" spans="1:80" x14ac:dyDescent="0.2">
      <c r="A88" s="301"/>
      <c r="B88" s="304"/>
      <c r="C88" s="335" t="s">
        <v>391</v>
      </c>
      <c r="D88" s="306"/>
      <c r="E88" s="334">
        <v>29.71</v>
      </c>
      <c r="F88" s="308"/>
      <c r="G88" s="309"/>
      <c r="H88" s="310"/>
      <c r="I88" s="302"/>
      <c r="J88" s="311"/>
      <c r="K88" s="302"/>
      <c r="M88" s="303" t="s">
        <v>391</v>
      </c>
      <c r="O88" s="292"/>
    </row>
    <row r="89" spans="1:80" x14ac:dyDescent="0.2">
      <c r="A89" s="301"/>
      <c r="B89" s="304"/>
      <c r="C89" s="305" t="s">
        <v>899</v>
      </c>
      <c r="D89" s="306"/>
      <c r="E89" s="307">
        <v>67.602900000000005</v>
      </c>
      <c r="F89" s="308"/>
      <c r="G89" s="309"/>
      <c r="H89" s="310"/>
      <c r="I89" s="302"/>
      <c r="J89" s="311"/>
      <c r="K89" s="302"/>
      <c r="M89" s="303" t="s">
        <v>899</v>
      </c>
      <c r="O89" s="292"/>
    </row>
    <row r="90" spans="1:80" x14ac:dyDescent="0.2">
      <c r="A90" s="293">
        <v>14</v>
      </c>
      <c r="B90" s="294" t="s">
        <v>575</v>
      </c>
      <c r="C90" s="295" t="s">
        <v>576</v>
      </c>
      <c r="D90" s="296" t="s">
        <v>12</v>
      </c>
      <c r="E90" s="297"/>
      <c r="F90" s="297">
        <v>0</v>
      </c>
      <c r="G90" s="298">
        <f>E90*F90</f>
        <v>0</v>
      </c>
      <c r="H90" s="299">
        <v>0</v>
      </c>
      <c r="I90" s="300">
        <f>E90*H90</f>
        <v>0</v>
      </c>
      <c r="J90" s="299"/>
      <c r="K90" s="300">
        <f>E90*J90</f>
        <v>0</v>
      </c>
      <c r="O90" s="292">
        <v>2</v>
      </c>
      <c r="AA90" s="261">
        <v>7</v>
      </c>
      <c r="AB90" s="261">
        <v>1002</v>
      </c>
      <c r="AC90" s="261">
        <v>5</v>
      </c>
      <c r="AZ90" s="261">
        <v>2</v>
      </c>
      <c r="BA90" s="261">
        <f>IF(AZ90=1,G90,0)</f>
        <v>0</v>
      </c>
      <c r="BB90" s="261">
        <f>IF(AZ90=2,G90,0)</f>
        <v>0</v>
      </c>
      <c r="BC90" s="261">
        <f>IF(AZ90=3,G90,0)</f>
        <v>0</v>
      </c>
      <c r="BD90" s="261">
        <f>IF(AZ90=4,G90,0)</f>
        <v>0</v>
      </c>
      <c r="BE90" s="261">
        <f>IF(AZ90=5,G90,0)</f>
        <v>0</v>
      </c>
      <c r="CA90" s="292">
        <v>7</v>
      </c>
      <c r="CB90" s="292">
        <v>1002</v>
      </c>
    </row>
    <row r="91" spans="1:80" x14ac:dyDescent="0.2">
      <c r="A91" s="293">
        <v>15</v>
      </c>
      <c r="B91" s="294" t="s">
        <v>367</v>
      </c>
      <c r="C91" s="295" t="s">
        <v>368</v>
      </c>
      <c r="D91" s="296" t="s">
        <v>369</v>
      </c>
      <c r="E91" s="297">
        <v>2.9491000000000001</v>
      </c>
      <c r="F91" s="297">
        <v>0</v>
      </c>
      <c r="G91" s="298">
        <f>E91*F91</f>
        <v>0</v>
      </c>
      <c r="H91" s="299">
        <v>0</v>
      </c>
      <c r="I91" s="300">
        <f>E91*H91</f>
        <v>0</v>
      </c>
      <c r="J91" s="299"/>
      <c r="K91" s="300">
        <f>E91*J91</f>
        <v>0</v>
      </c>
      <c r="O91" s="292">
        <v>2</v>
      </c>
      <c r="AA91" s="261">
        <v>8</v>
      </c>
      <c r="AB91" s="261">
        <v>0</v>
      </c>
      <c r="AC91" s="261">
        <v>3</v>
      </c>
      <c r="AZ91" s="261">
        <v>2</v>
      </c>
      <c r="BA91" s="261">
        <f>IF(AZ91=1,G91,0)</f>
        <v>0</v>
      </c>
      <c r="BB91" s="261">
        <f>IF(AZ91=2,G91,0)</f>
        <v>0</v>
      </c>
      <c r="BC91" s="261">
        <f>IF(AZ91=3,G91,0)</f>
        <v>0</v>
      </c>
      <c r="BD91" s="261">
        <f>IF(AZ91=4,G91,0)</f>
        <v>0</v>
      </c>
      <c r="BE91" s="261">
        <f>IF(AZ91=5,G91,0)</f>
        <v>0</v>
      </c>
      <c r="CA91" s="292">
        <v>8</v>
      </c>
      <c r="CB91" s="292">
        <v>0</v>
      </c>
    </row>
    <row r="92" spans="1:80" x14ac:dyDescent="0.2">
      <c r="A92" s="293">
        <v>16</v>
      </c>
      <c r="B92" s="294" t="s">
        <v>370</v>
      </c>
      <c r="C92" s="295" t="s">
        <v>371</v>
      </c>
      <c r="D92" s="296" t="s">
        <v>369</v>
      </c>
      <c r="E92" s="297">
        <v>2.9491000000000001</v>
      </c>
      <c r="F92" s="297">
        <v>0</v>
      </c>
      <c r="G92" s="298">
        <f>E92*F92</f>
        <v>0</v>
      </c>
      <c r="H92" s="299">
        <v>0</v>
      </c>
      <c r="I92" s="300">
        <f>E92*H92</f>
        <v>0</v>
      </c>
      <c r="J92" s="299"/>
      <c r="K92" s="300">
        <f>E92*J92</f>
        <v>0</v>
      </c>
      <c r="O92" s="292">
        <v>2</v>
      </c>
      <c r="AA92" s="261">
        <v>8</v>
      </c>
      <c r="AB92" s="261">
        <v>1</v>
      </c>
      <c r="AC92" s="261">
        <v>3</v>
      </c>
      <c r="AZ92" s="261">
        <v>2</v>
      </c>
      <c r="BA92" s="261">
        <f>IF(AZ92=1,G92,0)</f>
        <v>0</v>
      </c>
      <c r="BB92" s="261">
        <f>IF(AZ92=2,G92,0)</f>
        <v>0</v>
      </c>
      <c r="BC92" s="261">
        <f>IF(AZ92=3,G92,0)</f>
        <v>0</v>
      </c>
      <c r="BD92" s="261">
        <f>IF(AZ92=4,G92,0)</f>
        <v>0</v>
      </c>
      <c r="BE92" s="261">
        <f>IF(AZ92=5,G92,0)</f>
        <v>0</v>
      </c>
      <c r="CA92" s="292">
        <v>8</v>
      </c>
      <c r="CB92" s="292">
        <v>1</v>
      </c>
    </row>
    <row r="93" spans="1:80" x14ac:dyDescent="0.2">
      <c r="A93" s="293">
        <v>17</v>
      </c>
      <c r="B93" s="294" t="s">
        <v>372</v>
      </c>
      <c r="C93" s="295" t="s">
        <v>373</v>
      </c>
      <c r="D93" s="296" t="s">
        <v>369</v>
      </c>
      <c r="E93" s="297">
        <v>29.491</v>
      </c>
      <c r="F93" s="297">
        <v>0</v>
      </c>
      <c r="G93" s="298">
        <f>E93*F93</f>
        <v>0</v>
      </c>
      <c r="H93" s="299">
        <v>0</v>
      </c>
      <c r="I93" s="300">
        <f>E93*H93</f>
        <v>0</v>
      </c>
      <c r="J93" s="299"/>
      <c r="K93" s="300">
        <f>E93*J93</f>
        <v>0</v>
      </c>
      <c r="O93" s="292">
        <v>2</v>
      </c>
      <c r="AA93" s="261">
        <v>8</v>
      </c>
      <c r="AB93" s="261">
        <v>1</v>
      </c>
      <c r="AC93" s="261">
        <v>3</v>
      </c>
      <c r="AZ93" s="261">
        <v>2</v>
      </c>
      <c r="BA93" s="261">
        <f>IF(AZ93=1,G93,0)</f>
        <v>0</v>
      </c>
      <c r="BB93" s="261">
        <f>IF(AZ93=2,G93,0)</f>
        <v>0</v>
      </c>
      <c r="BC93" s="261">
        <f>IF(AZ93=3,G93,0)</f>
        <v>0</v>
      </c>
      <c r="BD93" s="261">
        <f>IF(AZ93=4,G93,0)</f>
        <v>0</v>
      </c>
      <c r="BE93" s="261">
        <f>IF(AZ93=5,G93,0)</f>
        <v>0</v>
      </c>
      <c r="CA93" s="292">
        <v>8</v>
      </c>
      <c r="CB93" s="292">
        <v>1</v>
      </c>
    </row>
    <row r="94" spans="1:80" x14ac:dyDescent="0.2">
      <c r="A94" s="293">
        <v>18</v>
      </c>
      <c r="B94" s="294" t="s">
        <v>374</v>
      </c>
      <c r="C94" s="295" t="s">
        <v>375</v>
      </c>
      <c r="D94" s="296" t="s">
        <v>369</v>
      </c>
      <c r="E94" s="297">
        <v>2.9491000000000001</v>
      </c>
      <c r="F94" s="297">
        <v>0</v>
      </c>
      <c r="G94" s="298">
        <f>E94*F94</f>
        <v>0</v>
      </c>
      <c r="H94" s="299">
        <v>0</v>
      </c>
      <c r="I94" s="300">
        <f>E94*H94</f>
        <v>0</v>
      </c>
      <c r="J94" s="299"/>
      <c r="K94" s="300">
        <f>E94*J94</f>
        <v>0</v>
      </c>
      <c r="O94" s="292">
        <v>2</v>
      </c>
      <c r="AA94" s="261">
        <v>8</v>
      </c>
      <c r="AB94" s="261">
        <v>1</v>
      </c>
      <c r="AC94" s="261">
        <v>3</v>
      </c>
      <c r="AZ94" s="261">
        <v>2</v>
      </c>
      <c r="BA94" s="261">
        <f>IF(AZ94=1,G94,0)</f>
        <v>0</v>
      </c>
      <c r="BB94" s="261">
        <f>IF(AZ94=2,G94,0)</f>
        <v>0</v>
      </c>
      <c r="BC94" s="261">
        <f>IF(AZ94=3,G94,0)</f>
        <v>0</v>
      </c>
      <c r="BD94" s="261">
        <f>IF(AZ94=4,G94,0)</f>
        <v>0</v>
      </c>
      <c r="BE94" s="261">
        <f>IF(AZ94=5,G94,0)</f>
        <v>0</v>
      </c>
      <c r="CA94" s="292">
        <v>8</v>
      </c>
      <c r="CB94" s="292">
        <v>1</v>
      </c>
    </row>
    <row r="95" spans="1:80" x14ac:dyDescent="0.2">
      <c r="A95" s="293">
        <v>19</v>
      </c>
      <c r="B95" s="294" t="s">
        <v>376</v>
      </c>
      <c r="C95" s="295" t="s">
        <v>377</v>
      </c>
      <c r="D95" s="296" t="s">
        <v>369</v>
      </c>
      <c r="E95" s="297">
        <v>8.8473000000000006</v>
      </c>
      <c r="F95" s="297">
        <v>0</v>
      </c>
      <c r="G95" s="298">
        <f>E95*F95</f>
        <v>0</v>
      </c>
      <c r="H95" s="299">
        <v>0</v>
      </c>
      <c r="I95" s="300">
        <f>E95*H95</f>
        <v>0</v>
      </c>
      <c r="J95" s="299"/>
      <c r="K95" s="300">
        <f>E95*J95</f>
        <v>0</v>
      </c>
      <c r="O95" s="292">
        <v>2</v>
      </c>
      <c r="AA95" s="261">
        <v>8</v>
      </c>
      <c r="AB95" s="261">
        <v>1</v>
      </c>
      <c r="AC95" s="261">
        <v>3</v>
      </c>
      <c r="AZ95" s="261">
        <v>2</v>
      </c>
      <c r="BA95" s="261">
        <f>IF(AZ95=1,G95,0)</f>
        <v>0</v>
      </c>
      <c r="BB95" s="261">
        <f>IF(AZ95=2,G95,0)</f>
        <v>0</v>
      </c>
      <c r="BC95" s="261">
        <f>IF(AZ95=3,G95,0)</f>
        <v>0</v>
      </c>
      <c r="BD95" s="261">
        <f>IF(AZ95=4,G95,0)</f>
        <v>0</v>
      </c>
      <c r="BE95" s="261">
        <f>IF(AZ95=5,G95,0)</f>
        <v>0</v>
      </c>
      <c r="CA95" s="292">
        <v>8</v>
      </c>
      <c r="CB95" s="292">
        <v>1</v>
      </c>
    </row>
    <row r="96" spans="1:80" x14ac:dyDescent="0.2">
      <c r="A96" s="293">
        <v>20</v>
      </c>
      <c r="B96" s="294" t="s">
        <v>378</v>
      </c>
      <c r="C96" s="295" t="s">
        <v>379</v>
      </c>
      <c r="D96" s="296" t="s">
        <v>369</v>
      </c>
      <c r="E96" s="297">
        <v>2.9491000000000001</v>
      </c>
      <c r="F96" s="297">
        <v>0</v>
      </c>
      <c r="G96" s="298">
        <f>E96*F96</f>
        <v>0</v>
      </c>
      <c r="H96" s="299">
        <v>0</v>
      </c>
      <c r="I96" s="300">
        <f>E96*H96</f>
        <v>0</v>
      </c>
      <c r="J96" s="299"/>
      <c r="K96" s="300">
        <f>E96*J96</f>
        <v>0</v>
      </c>
      <c r="O96" s="292">
        <v>2</v>
      </c>
      <c r="AA96" s="261">
        <v>8</v>
      </c>
      <c r="AB96" s="261">
        <v>0</v>
      </c>
      <c r="AC96" s="261">
        <v>3</v>
      </c>
      <c r="AZ96" s="261">
        <v>2</v>
      </c>
      <c r="BA96" s="261">
        <f>IF(AZ96=1,G96,0)</f>
        <v>0</v>
      </c>
      <c r="BB96" s="261">
        <f>IF(AZ96=2,G96,0)</f>
        <v>0</v>
      </c>
      <c r="BC96" s="261">
        <f>IF(AZ96=3,G96,0)</f>
        <v>0</v>
      </c>
      <c r="BD96" s="261">
        <f>IF(AZ96=4,G96,0)</f>
        <v>0</v>
      </c>
      <c r="BE96" s="261">
        <f>IF(AZ96=5,G96,0)</f>
        <v>0</v>
      </c>
      <c r="CA96" s="292">
        <v>8</v>
      </c>
      <c r="CB96" s="292">
        <v>0</v>
      </c>
    </row>
    <row r="97" spans="1:80" x14ac:dyDescent="0.2">
      <c r="A97" s="312"/>
      <c r="B97" s="313" t="s">
        <v>101</v>
      </c>
      <c r="C97" s="314" t="s">
        <v>529</v>
      </c>
      <c r="D97" s="315"/>
      <c r="E97" s="316"/>
      <c r="F97" s="317"/>
      <c r="G97" s="318">
        <f>SUM(G20:G96)</f>
        <v>0</v>
      </c>
      <c r="H97" s="319"/>
      <c r="I97" s="320">
        <f>SUM(I20:I96)</f>
        <v>9.1779549760000005</v>
      </c>
      <c r="J97" s="319"/>
      <c r="K97" s="320">
        <f>SUM(K20:K96)</f>
        <v>-2.9491000000000005</v>
      </c>
      <c r="O97" s="292">
        <v>4</v>
      </c>
      <c r="BA97" s="321">
        <f>SUM(BA20:BA96)</f>
        <v>0</v>
      </c>
      <c r="BB97" s="321">
        <f>SUM(BB20:BB96)</f>
        <v>0</v>
      </c>
      <c r="BC97" s="321">
        <f>SUM(BC20:BC96)</f>
        <v>0</v>
      </c>
      <c r="BD97" s="321">
        <f>SUM(BD20:BD96)</f>
        <v>0</v>
      </c>
      <c r="BE97" s="321">
        <f>SUM(BE20:BE96)</f>
        <v>0</v>
      </c>
    </row>
    <row r="98" spans="1:80" x14ac:dyDescent="0.2">
      <c r="A98" s="282" t="s">
        <v>97</v>
      </c>
      <c r="B98" s="283" t="s">
        <v>577</v>
      </c>
      <c r="C98" s="284" t="s">
        <v>578</v>
      </c>
      <c r="D98" s="285"/>
      <c r="E98" s="286"/>
      <c r="F98" s="286"/>
      <c r="G98" s="287"/>
      <c r="H98" s="288"/>
      <c r="I98" s="289"/>
      <c r="J98" s="290"/>
      <c r="K98" s="291"/>
      <c r="O98" s="292">
        <v>1</v>
      </c>
    </row>
    <row r="99" spans="1:80" ht="22.5" x14ac:dyDescent="0.2">
      <c r="A99" s="293">
        <v>21</v>
      </c>
      <c r="B99" s="294" t="s">
        <v>580</v>
      </c>
      <c r="C99" s="295" t="s">
        <v>581</v>
      </c>
      <c r="D99" s="296" t="s">
        <v>116</v>
      </c>
      <c r="E99" s="297">
        <v>284.05</v>
      </c>
      <c r="F99" s="297">
        <v>0</v>
      </c>
      <c r="G99" s="298">
        <f>E99*F99</f>
        <v>0</v>
      </c>
      <c r="H99" s="299">
        <v>3.1E-4</v>
      </c>
      <c r="I99" s="300">
        <f>E99*H99</f>
        <v>8.8055500000000009E-2</v>
      </c>
      <c r="J99" s="299">
        <v>0</v>
      </c>
      <c r="K99" s="300">
        <f>E99*J99</f>
        <v>0</v>
      </c>
      <c r="O99" s="292">
        <v>2</v>
      </c>
      <c r="AA99" s="261">
        <v>1</v>
      </c>
      <c r="AB99" s="261">
        <v>0</v>
      </c>
      <c r="AC99" s="261">
        <v>0</v>
      </c>
      <c r="AZ99" s="261">
        <v>2</v>
      </c>
      <c r="BA99" s="261">
        <f>IF(AZ99=1,G99,0)</f>
        <v>0</v>
      </c>
      <c r="BB99" s="261">
        <f>IF(AZ99=2,G99,0)</f>
        <v>0</v>
      </c>
      <c r="BC99" s="261">
        <f>IF(AZ99=3,G99,0)</f>
        <v>0</v>
      </c>
      <c r="BD99" s="261">
        <f>IF(AZ99=4,G99,0)</f>
        <v>0</v>
      </c>
      <c r="BE99" s="261">
        <f>IF(AZ99=5,G99,0)</f>
        <v>0</v>
      </c>
      <c r="CA99" s="292">
        <v>1</v>
      </c>
      <c r="CB99" s="292">
        <v>0</v>
      </c>
    </row>
    <row r="100" spans="1:80" x14ac:dyDescent="0.2">
      <c r="A100" s="301"/>
      <c r="B100" s="304"/>
      <c r="C100" s="305" t="s">
        <v>582</v>
      </c>
      <c r="D100" s="306"/>
      <c r="E100" s="307">
        <v>284.05</v>
      </c>
      <c r="F100" s="308"/>
      <c r="G100" s="309"/>
      <c r="H100" s="310"/>
      <c r="I100" s="302"/>
      <c r="J100" s="311"/>
      <c r="K100" s="302"/>
      <c r="M100" s="303" t="s">
        <v>582</v>
      </c>
      <c r="O100" s="292"/>
    </row>
    <row r="101" spans="1:80" x14ac:dyDescent="0.2">
      <c r="A101" s="293">
        <v>22</v>
      </c>
      <c r="B101" s="294" t="s">
        <v>583</v>
      </c>
      <c r="C101" s="295" t="s">
        <v>584</v>
      </c>
      <c r="D101" s="296" t="s">
        <v>116</v>
      </c>
      <c r="E101" s="297">
        <v>602.85249999999996</v>
      </c>
      <c r="F101" s="297">
        <v>0</v>
      </c>
      <c r="G101" s="298">
        <f>E101*F101</f>
        <v>0</v>
      </c>
      <c r="H101" s="299">
        <v>1.16E-3</v>
      </c>
      <c r="I101" s="300">
        <f>E101*H101</f>
        <v>0.69930890000000001</v>
      </c>
      <c r="J101" s="299">
        <v>0</v>
      </c>
      <c r="K101" s="300">
        <f>E101*J101</f>
        <v>0</v>
      </c>
      <c r="O101" s="292">
        <v>2</v>
      </c>
      <c r="AA101" s="261">
        <v>1</v>
      </c>
      <c r="AB101" s="261">
        <v>7</v>
      </c>
      <c r="AC101" s="261">
        <v>7</v>
      </c>
      <c r="AZ101" s="261">
        <v>2</v>
      </c>
      <c r="BA101" s="261">
        <f>IF(AZ101=1,G101,0)</f>
        <v>0</v>
      </c>
      <c r="BB101" s="261">
        <f>IF(AZ101=2,G101,0)</f>
        <v>0</v>
      </c>
      <c r="BC101" s="261">
        <f>IF(AZ101=3,G101,0)</f>
        <v>0</v>
      </c>
      <c r="BD101" s="261">
        <f>IF(AZ101=4,G101,0)</f>
        <v>0</v>
      </c>
      <c r="BE101" s="261">
        <f>IF(AZ101=5,G101,0)</f>
        <v>0</v>
      </c>
      <c r="CA101" s="292">
        <v>1</v>
      </c>
      <c r="CB101" s="292">
        <v>7</v>
      </c>
    </row>
    <row r="102" spans="1:80" x14ac:dyDescent="0.2">
      <c r="A102" s="301"/>
      <c r="B102" s="304"/>
      <c r="C102" s="305" t="s">
        <v>812</v>
      </c>
      <c r="D102" s="306"/>
      <c r="E102" s="307">
        <v>0</v>
      </c>
      <c r="F102" s="308"/>
      <c r="G102" s="309"/>
      <c r="H102" s="310"/>
      <c r="I102" s="302"/>
      <c r="J102" s="311"/>
      <c r="K102" s="302"/>
      <c r="M102" s="303" t="s">
        <v>812</v>
      </c>
      <c r="O102" s="292"/>
    </row>
    <row r="103" spans="1:80" x14ac:dyDescent="0.2">
      <c r="A103" s="301"/>
      <c r="B103" s="304"/>
      <c r="C103" s="305" t="s">
        <v>585</v>
      </c>
      <c r="D103" s="306"/>
      <c r="E103" s="307">
        <v>0</v>
      </c>
      <c r="F103" s="308"/>
      <c r="G103" s="309"/>
      <c r="H103" s="310"/>
      <c r="I103" s="302"/>
      <c r="J103" s="311"/>
      <c r="K103" s="302"/>
      <c r="M103" s="303" t="s">
        <v>585</v>
      </c>
      <c r="O103" s="292"/>
    </row>
    <row r="104" spans="1:80" ht="22.5" x14ac:dyDescent="0.2">
      <c r="A104" s="301"/>
      <c r="B104" s="304"/>
      <c r="C104" s="305" t="s">
        <v>900</v>
      </c>
      <c r="D104" s="306"/>
      <c r="E104" s="307">
        <v>12.4925</v>
      </c>
      <c r="F104" s="308"/>
      <c r="G104" s="309"/>
      <c r="H104" s="310"/>
      <c r="I104" s="302"/>
      <c r="J104" s="311"/>
      <c r="K104" s="302"/>
      <c r="M104" s="303" t="s">
        <v>900</v>
      </c>
      <c r="O104" s="292"/>
    </row>
    <row r="105" spans="1:80" x14ac:dyDescent="0.2">
      <c r="A105" s="301"/>
      <c r="B105" s="304"/>
      <c r="C105" s="305" t="s">
        <v>901</v>
      </c>
      <c r="D105" s="306"/>
      <c r="E105" s="307">
        <v>2.52</v>
      </c>
      <c r="F105" s="308"/>
      <c r="G105" s="309"/>
      <c r="H105" s="310"/>
      <c r="I105" s="302"/>
      <c r="J105" s="311"/>
      <c r="K105" s="302"/>
      <c r="M105" s="303" t="s">
        <v>901</v>
      </c>
      <c r="O105" s="292"/>
    </row>
    <row r="106" spans="1:80" x14ac:dyDescent="0.2">
      <c r="A106" s="301"/>
      <c r="B106" s="304"/>
      <c r="C106" s="305" t="s">
        <v>902</v>
      </c>
      <c r="D106" s="306"/>
      <c r="E106" s="307">
        <v>0.89</v>
      </c>
      <c r="F106" s="308"/>
      <c r="G106" s="309"/>
      <c r="H106" s="310"/>
      <c r="I106" s="302"/>
      <c r="J106" s="311"/>
      <c r="K106" s="302"/>
      <c r="M106" s="303" t="s">
        <v>902</v>
      </c>
      <c r="O106" s="292"/>
    </row>
    <row r="107" spans="1:80" x14ac:dyDescent="0.2">
      <c r="A107" s="301"/>
      <c r="B107" s="304"/>
      <c r="C107" s="333" t="s">
        <v>174</v>
      </c>
      <c r="D107" s="306"/>
      <c r="E107" s="332">
        <v>15.9025</v>
      </c>
      <c r="F107" s="308"/>
      <c r="G107" s="309"/>
      <c r="H107" s="310"/>
      <c r="I107" s="302"/>
      <c r="J107" s="311"/>
      <c r="K107" s="302"/>
      <c r="M107" s="303" t="s">
        <v>174</v>
      </c>
      <c r="O107" s="292"/>
    </row>
    <row r="108" spans="1:80" ht="22.5" x14ac:dyDescent="0.2">
      <c r="A108" s="301"/>
      <c r="B108" s="304"/>
      <c r="C108" s="305" t="s">
        <v>903</v>
      </c>
      <c r="D108" s="306"/>
      <c r="E108" s="307">
        <v>284.05</v>
      </c>
      <c r="F108" s="308"/>
      <c r="G108" s="309"/>
      <c r="H108" s="310"/>
      <c r="I108" s="302"/>
      <c r="J108" s="311"/>
      <c r="K108" s="302"/>
      <c r="M108" s="303" t="s">
        <v>903</v>
      </c>
      <c r="O108" s="292"/>
    </row>
    <row r="109" spans="1:80" x14ac:dyDescent="0.2">
      <c r="A109" s="301"/>
      <c r="B109" s="304"/>
      <c r="C109" s="305" t="s">
        <v>904</v>
      </c>
      <c r="D109" s="306"/>
      <c r="E109" s="307">
        <v>284.05</v>
      </c>
      <c r="F109" s="308"/>
      <c r="G109" s="309"/>
      <c r="H109" s="310"/>
      <c r="I109" s="302"/>
      <c r="J109" s="311"/>
      <c r="K109" s="302"/>
      <c r="M109" s="303" t="s">
        <v>904</v>
      </c>
      <c r="O109" s="292"/>
    </row>
    <row r="110" spans="1:80" x14ac:dyDescent="0.2">
      <c r="A110" s="301"/>
      <c r="B110" s="304"/>
      <c r="C110" s="305" t="s">
        <v>130</v>
      </c>
      <c r="D110" s="306"/>
      <c r="E110" s="307">
        <v>0</v>
      </c>
      <c r="F110" s="308"/>
      <c r="G110" s="309"/>
      <c r="H110" s="310"/>
      <c r="I110" s="302"/>
      <c r="J110" s="311"/>
      <c r="K110" s="302"/>
      <c r="M110" s="303">
        <v>0</v>
      </c>
      <c r="O110" s="292"/>
    </row>
    <row r="111" spans="1:80" x14ac:dyDescent="0.2">
      <c r="A111" s="301"/>
      <c r="B111" s="304"/>
      <c r="C111" s="333" t="s">
        <v>174</v>
      </c>
      <c r="D111" s="306"/>
      <c r="E111" s="332">
        <v>568.1</v>
      </c>
      <c r="F111" s="308"/>
      <c r="G111" s="309"/>
      <c r="H111" s="310"/>
      <c r="I111" s="302"/>
      <c r="J111" s="311"/>
      <c r="K111" s="302"/>
      <c r="M111" s="303" t="s">
        <v>174</v>
      </c>
      <c r="O111" s="292"/>
    </row>
    <row r="112" spans="1:80" x14ac:dyDescent="0.2">
      <c r="A112" s="301"/>
      <c r="B112" s="304"/>
      <c r="C112" s="305" t="s">
        <v>905</v>
      </c>
      <c r="D112" s="306"/>
      <c r="E112" s="307">
        <v>18.100000000000001</v>
      </c>
      <c r="F112" s="308"/>
      <c r="G112" s="309"/>
      <c r="H112" s="310"/>
      <c r="I112" s="302"/>
      <c r="J112" s="311"/>
      <c r="K112" s="302"/>
      <c r="M112" s="303" t="s">
        <v>905</v>
      </c>
      <c r="O112" s="292"/>
    </row>
    <row r="113" spans="1:80" x14ac:dyDescent="0.2">
      <c r="A113" s="301"/>
      <c r="B113" s="304"/>
      <c r="C113" s="333" t="s">
        <v>174</v>
      </c>
      <c r="D113" s="306"/>
      <c r="E113" s="332">
        <v>18.100000000000001</v>
      </c>
      <c r="F113" s="308"/>
      <c r="G113" s="309"/>
      <c r="H113" s="310"/>
      <c r="I113" s="302"/>
      <c r="J113" s="311"/>
      <c r="K113" s="302"/>
      <c r="M113" s="303" t="s">
        <v>174</v>
      </c>
      <c r="O113" s="292"/>
    </row>
    <row r="114" spans="1:80" x14ac:dyDescent="0.2">
      <c r="A114" s="301"/>
      <c r="B114" s="304"/>
      <c r="C114" s="305" t="s">
        <v>591</v>
      </c>
      <c r="D114" s="306"/>
      <c r="E114" s="307">
        <v>0.75</v>
      </c>
      <c r="F114" s="308"/>
      <c r="G114" s="309"/>
      <c r="H114" s="310"/>
      <c r="I114" s="302"/>
      <c r="J114" s="311"/>
      <c r="K114" s="302"/>
      <c r="M114" s="303" t="s">
        <v>591</v>
      </c>
      <c r="O114" s="292"/>
    </row>
    <row r="115" spans="1:80" x14ac:dyDescent="0.2">
      <c r="A115" s="301"/>
      <c r="B115" s="304"/>
      <c r="C115" s="333" t="s">
        <v>174</v>
      </c>
      <c r="D115" s="306"/>
      <c r="E115" s="332">
        <v>0.75</v>
      </c>
      <c r="F115" s="308"/>
      <c r="G115" s="309"/>
      <c r="H115" s="310"/>
      <c r="I115" s="302"/>
      <c r="J115" s="311"/>
      <c r="K115" s="302"/>
      <c r="M115" s="303" t="s">
        <v>174</v>
      </c>
      <c r="O115" s="292"/>
    </row>
    <row r="116" spans="1:80" ht="22.5" x14ac:dyDescent="0.2">
      <c r="A116" s="293">
        <v>23</v>
      </c>
      <c r="B116" s="294" t="s">
        <v>592</v>
      </c>
      <c r="C116" s="295" t="s">
        <v>593</v>
      </c>
      <c r="D116" s="296" t="s">
        <v>170</v>
      </c>
      <c r="E116" s="297">
        <v>72.400000000000006</v>
      </c>
      <c r="F116" s="297">
        <v>0</v>
      </c>
      <c r="G116" s="298">
        <f>E116*F116</f>
        <v>0</v>
      </c>
      <c r="H116" s="299">
        <v>4.0000000000000003E-5</v>
      </c>
      <c r="I116" s="300">
        <f>E116*H116</f>
        <v>2.8960000000000006E-3</v>
      </c>
      <c r="J116" s="299">
        <v>0</v>
      </c>
      <c r="K116" s="300">
        <f>E116*J116</f>
        <v>0</v>
      </c>
      <c r="O116" s="292">
        <v>2</v>
      </c>
      <c r="AA116" s="261">
        <v>1</v>
      </c>
      <c r="AB116" s="261">
        <v>7</v>
      </c>
      <c r="AC116" s="261">
        <v>7</v>
      </c>
      <c r="AZ116" s="261">
        <v>2</v>
      </c>
      <c r="BA116" s="261">
        <f>IF(AZ116=1,G116,0)</f>
        <v>0</v>
      </c>
      <c r="BB116" s="261">
        <f>IF(AZ116=2,G116,0)</f>
        <v>0</v>
      </c>
      <c r="BC116" s="261">
        <f>IF(AZ116=3,G116,0)</f>
        <v>0</v>
      </c>
      <c r="BD116" s="261">
        <f>IF(AZ116=4,G116,0)</f>
        <v>0</v>
      </c>
      <c r="BE116" s="261">
        <f>IF(AZ116=5,G116,0)</f>
        <v>0</v>
      </c>
      <c r="CA116" s="292">
        <v>1</v>
      </c>
      <c r="CB116" s="292">
        <v>7</v>
      </c>
    </row>
    <row r="117" spans="1:80" x14ac:dyDescent="0.2">
      <c r="A117" s="301"/>
      <c r="B117" s="304"/>
      <c r="C117" s="305" t="s">
        <v>906</v>
      </c>
      <c r="D117" s="306"/>
      <c r="E117" s="307">
        <v>72.400000000000006</v>
      </c>
      <c r="F117" s="308"/>
      <c r="G117" s="309"/>
      <c r="H117" s="310"/>
      <c r="I117" s="302"/>
      <c r="J117" s="311"/>
      <c r="K117" s="302"/>
      <c r="M117" s="303" t="s">
        <v>906</v>
      </c>
      <c r="O117" s="292"/>
    </row>
    <row r="118" spans="1:80" x14ac:dyDescent="0.2">
      <c r="A118" s="293">
        <v>24</v>
      </c>
      <c r="B118" s="294" t="s">
        <v>598</v>
      </c>
      <c r="C118" s="295" t="s">
        <v>599</v>
      </c>
      <c r="D118" s="296" t="s">
        <v>116</v>
      </c>
      <c r="E118" s="297">
        <v>0.55000000000000004</v>
      </c>
      <c r="F118" s="297">
        <v>0</v>
      </c>
      <c r="G118" s="298">
        <f>E118*F118</f>
        <v>0</v>
      </c>
      <c r="H118" s="299">
        <v>4.2900000000000004E-3</v>
      </c>
      <c r="I118" s="300">
        <f>E118*H118</f>
        <v>2.3595000000000005E-3</v>
      </c>
      <c r="J118" s="299"/>
      <c r="K118" s="300">
        <f>E118*J118</f>
        <v>0</v>
      </c>
      <c r="O118" s="292">
        <v>2</v>
      </c>
      <c r="AA118" s="261">
        <v>12</v>
      </c>
      <c r="AB118" s="261">
        <v>0</v>
      </c>
      <c r="AC118" s="261">
        <v>68</v>
      </c>
      <c r="AZ118" s="261">
        <v>2</v>
      </c>
      <c r="BA118" s="261">
        <f>IF(AZ118=1,G118,0)</f>
        <v>0</v>
      </c>
      <c r="BB118" s="261">
        <f>IF(AZ118=2,G118,0)</f>
        <v>0</v>
      </c>
      <c r="BC118" s="261">
        <f>IF(AZ118=3,G118,0)</f>
        <v>0</v>
      </c>
      <c r="BD118" s="261">
        <f>IF(AZ118=4,G118,0)</f>
        <v>0</v>
      </c>
      <c r="BE118" s="261">
        <f>IF(AZ118=5,G118,0)</f>
        <v>0</v>
      </c>
      <c r="CA118" s="292">
        <v>12</v>
      </c>
      <c r="CB118" s="292">
        <v>0</v>
      </c>
    </row>
    <row r="119" spans="1:80" x14ac:dyDescent="0.2">
      <c r="A119" s="301"/>
      <c r="B119" s="304"/>
      <c r="C119" s="305" t="s">
        <v>907</v>
      </c>
      <c r="D119" s="306"/>
      <c r="E119" s="307">
        <v>0.55000000000000004</v>
      </c>
      <c r="F119" s="308"/>
      <c r="G119" s="309"/>
      <c r="H119" s="310"/>
      <c r="I119" s="302"/>
      <c r="J119" s="311"/>
      <c r="K119" s="302"/>
      <c r="M119" s="303" t="s">
        <v>907</v>
      </c>
      <c r="O119" s="292"/>
    </row>
    <row r="120" spans="1:80" ht="22.5" x14ac:dyDescent="0.2">
      <c r="A120" s="293">
        <v>25</v>
      </c>
      <c r="B120" s="294" t="s">
        <v>601</v>
      </c>
      <c r="C120" s="295" t="s">
        <v>602</v>
      </c>
      <c r="D120" s="296" t="s">
        <v>116</v>
      </c>
      <c r="E120" s="297">
        <v>312.45499999999998</v>
      </c>
      <c r="F120" s="297">
        <v>0</v>
      </c>
      <c r="G120" s="298">
        <f>E120*F120</f>
        <v>0</v>
      </c>
      <c r="H120" s="299">
        <v>7.7999999999999996E-3</v>
      </c>
      <c r="I120" s="300">
        <f>E120*H120</f>
        <v>2.4371489999999998</v>
      </c>
      <c r="J120" s="299"/>
      <c r="K120" s="300">
        <f>E120*J120</f>
        <v>0</v>
      </c>
      <c r="O120" s="292">
        <v>2</v>
      </c>
      <c r="AA120" s="261">
        <v>12</v>
      </c>
      <c r="AB120" s="261">
        <v>0</v>
      </c>
      <c r="AC120" s="261">
        <v>24</v>
      </c>
      <c r="AZ120" s="261">
        <v>2</v>
      </c>
      <c r="BA120" s="261">
        <f>IF(AZ120=1,G120,0)</f>
        <v>0</v>
      </c>
      <c r="BB120" s="261">
        <f>IF(AZ120=2,G120,0)</f>
        <v>0</v>
      </c>
      <c r="BC120" s="261">
        <f>IF(AZ120=3,G120,0)</f>
        <v>0</v>
      </c>
      <c r="BD120" s="261">
        <f>IF(AZ120=4,G120,0)</f>
        <v>0</v>
      </c>
      <c r="BE120" s="261">
        <f>IF(AZ120=5,G120,0)</f>
        <v>0</v>
      </c>
      <c r="CA120" s="292">
        <v>12</v>
      </c>
      <c r="CB120" s="292">
        <v>0</v>
      </c>
    </row>
    <row r="121" spans="1:80" x14ac:dyDescent="0.2">
      <c r="A121" s="301"/>
      <c r="B121" s="304"/>
      <c r="C121" s="305" t="s">
        <v>603</v>
      </c>
      <c r="D121" s="306"/>
      <c r="E121" s="307">
        <v>312.45499999999998</v>
      </c>
      <c r="F121" s="308"/>
      <c r="G121" s="309"/>
      <c r="H121" s="310"/>
      <c r="I121" s="302"/>
      <c r="J121" s="311"/>
      <c r="K121" s="302"/>
      <c r="M121" s="303" t="s">
        <v>603</v>
      </c>
      <c r="O121" s="292"/>
    </row>
    <row r="122" spans="1:80" x14ac:dyDescent="0.2">
      <c r="A122" s="293">
        <v>26</v>
      </c>
      <c r="B122" s="294" t="s">
        <v>604</v>
      </c>
      <c r="C122" s="295" t="s">
        <v>605</v>
      </c>
      <c r="D122" s="296" t="s">
        <v>116</v>
      </c>
      <c r="E122" s="297">
        <v>17.492799999999999</v>
      </c>
      <c r="F122" s="297">
        <v>0</v>
      </c>
      <c r="G122" s="298">
        <f>E122*F122</f>
        <v>0</v>
      </c>
      <c r="H122" s="299">
        <v>2.14E-3</v>
      </c>
      <c r="I122" s="300">
        <f>E122*H122</f>
        <v>3.7434591999999996E-2</v>
      </c>
      <c r="J122" s="299"/>
      <c r="K122" s="300">
        <f>E122*J122</f>
        <v>0</v>
      </c>
      <c r="O122" s="292">
        <v>2</v>
      </c>
      <c r="AA122" s="261">
        <v>12</v>
      </c>
      <c r="AB122" s="261">
        <v>0</v>
      </c>
      <c r="AC122" s="261">
        <v>25</v>
      </c>
      <c r="AZ122" s="261">
        <v>2</v>
      </c>
      <c r="BA122" s="261">
        <f>IF(AZ122=1,G122,0)</f>
        <v>0</v>
      </c>
      <c r="BB122" s="261">
        <f>IF(AZ122=2,G122,0)</f>
        <v>0</v>
      </c>
      <c r="BC122" s="261">
        <f>IF(AZ122=3,G122,0)</f>
        <v>0</v>
      </c>
      <c r="BD122" s="261">
        <f>IF(AZ122=4,G122,0)</f>
        <v>0</v>
      </c>
      <c r="BE122" s="261">
        <f>IF(AZ122=5,G122,0)</f>
        <v>0</v>
      </c>
      <c r="CA122" s="292">
        <v>12</v>
      </c>
      <c r="CB122" s="292">
        <v>0</v>
      </c>
    </row>
    <row r="123" spans="1:80" x14ac:dyDescent="0.2">
      <c r="A123" s="301"/>
      <c r="B123" s="304"/>
      <c r="C123" s="305" t="s">
        <v>812</v>
      </c>
      <c r="D123" s="306"/>
      <c r="E123" s="307">
        <v>0</v>
      </c>
      <c r="F123" s="308"/>
      <c r="G123" s="309"/>
      <c r="H123" s="310"/>
      <c r="I123" s="302"/>
      <c r="J123" s="311"/>
      <c r="K123" s="302"/>
      <c r="M123" s="303" t="s">
        <v>812</v>
      </c>
      <c r="O123" s="292"/>
    </row>
    <row r="124" spans="1:80" x14ac:dyDescent="0.2">
      <c r="A124" s="301"/>
      <c r="B124" s="304"/>
      <c r="C124" s="335" t="s">
        <v>385</v>
      </c>
      <c r="D124" s="306"/>
      <c r="E124" s="334">
        <v>0</v>
      </c>
      <c r="F124" s="308"/>
      <c r="G124" s="309"/>
      <c r="H124" s="310"/>
      <c r="I124" s="302"/>
      <c r="J124" s="311"/>
      <c r="K124" s="302"/>
      <c r="M124" s="303" t="s">
        <v>385</v>
      </c>
      <c r="O124" s="292"/>
    </row>
    <row r="125" spans="1:80" ht="22.5" x14ac:dyDescent="0.2">
      <c r="A125" s="301"/>
      <c r="B125" s="304"/>
      <c r="C125" s="335" t="s">
        <v>900</v>
      </c>
      <c r="D125" s="306"/>
      <c r="E125" s="334">
        <v>12.4925</v>
      </c>
      <c r="F125" s="308"/>
      <c r="G125" s="309"/>
      <c r="H125" s="310"/>
      <c r="I125" s="302"/>
      <c r="J125" s="311"/>
      <c r="K125" s="302"/>
      <c r="M125" s="303" t="s">
        <v>900</v>
      </c>
      <c r="O125" s="292"/>
    </row>
    <row r="126" spans="1:80" x14ac:dyDescent="0.2">
      <c r="A126" s="301"/>
      <c r="B126" s="304"/>
      <c r="C126" s="335" t="s">
        <v>901</v>
      </c>
      <c r="D126" s="306"/>
      <c r="E126" s="334">
        <v>2.52</v>
      </c>
      <c r="F126" s="308"/>
      <c r="G126" s="309"/>
      <c r="H126" s="310"/>
      <c r="I126" s="302"/>
      <c r="J126" s="311"/>
      <c r="K126" s="302"/>
      <c r="M126" s="303" t="s">
        <v>901</v>
      </c>
      <c r="O126" s="292"/>
    </row>
    <row r="127" spans="1:80" x14ac:dyDescent="0.2">
      <c r="A127" s="301"/>
      <c r="B127" s="304"/>
      <c r="C127" s="335" t="s">
        <v>902</v>
      </c>
      <c r="D127" s="306"/>
      <c r="E127" s="334">
        <v>0.89</v>
      </c>
      <c r="F127" s="308"/>
      <c r="G127" s="309"/>
      <c r="H127" s="310"/>
      <c r="I127" s="302"/>
      <c r="J127" s="311"/>
      <c r="K127" s="302"/>
      <c r="M127" s="303" t="s">
        <v>902</v>
      </c>
      <c r="O127" s="292"/>
    </row>
    <row r="128" spans="1:80" x14ac:dyDescent="0.2">
      <c r="A128" s="301"/>
      <c r="B128" s="304"/>
      <c r="C128" s="333" t="s">
        <v>174</v>
      </c>
      <c r="D128" s="306"/>
      <c r="E128" s="332">
        <v>0</v>
      </c>
      <c r="F128" s="308"/>
      <c r="G128" s="309"/>
      <c r="H128" s="310"/>
      <c r="I128" s="302"/>
      <c r="J128" s="311"/>
      <c r="K128" s="302"/>
      <c r="M128" s="303" t="s">
        <v>174</v>
      </c>
      <c r="O128" s="292"/>
    </row>
    <row r="129" spans="1:80" x14ac:dyDescent="0.2">
      <c r="A129" s="301"/>
      <c r="B129" s="304"/>
      <c r="C129" s="335" t="s">
        <v>391</v>
      </c>
      <c r="D129" s="306"/>
      <c r="E129" s="334">
        <v>15.9025</v>
      </c>
      <c r="F129" s="308"/>
      <c r="G129" s="309"/>
      <c r="H129" s="310"/>
      <c r="I129" s="302"/>
      <c r="J129" s="311"/>
      <c r="K129" s="302"/>
      <c r="M129" s="303" t="s">
        <v>391</v>
      </c>
      <c r="O129" s="292"/>
    </row>
    <row r="130" spans="1:80" x14ac:dyDescent="0.2">
      <c r="A130" s="301"/>
      <c r="B130" s="304"/>
      <c r="C130" s="305" t="s">
        <v>908</v>
      </c>
      <c r="D130" s="306"/>
      <c r="E130" s="307">
        <v>17.492799999999999</v>
      </c>
      <c r="F130" s="308"/>
      <c r="G130" s="309"/>
      <c r="H130" s="310"/>
      <c r="I130" s="302"/>
      <c r="J130" s="311"/>
      <c r="K130" s="302"/>
      <c r="M130" s="303" t="s">
        <v>908</v>
      </c>
      <c r="O130" s="292"/>
    </row>
    <row r="131" spans="1:80" x14ac:dyDescent="0.2">
      <c r="A131" s="293">
        <v>27</v>
      </c>
      <c r="B131" s="294" t="s">
        <v>609</v>
      </c>
      <c r="C131" s="295" t="s">
        <v>610</v>
      </c>
      <c r="D131" s="296" t="s">
        <v>170</v>
      </c>
      <c r="E131" s="297">
        <v>79.64</v>
      </c>
      <c r="F131" s="297">
        <v>0</v>
      </c>
      <c r="G131" s="298">
        <f>E131*F131</f>
        <v>0</v>
      </c>
      <c r="H131" s="299">
        <v>5.9999999999999995E-4</v>
      </c>
      <c r="I131" s="300">
        <f>E131*H131</f>
        <v>4.7783999999999993E-2</v>
      </c>
      <c r="J131" s="299"/>
      <c r="K131" s="300">
        <f>E131*J131</f>
        <v>0</v>
      </c>
      <c r="O131" s="292">
        <v>2</v>
      </c>
      <c r="AA131" s="261">
        <v>12</v>
      </c>
      <c r="AB131" s="261">
        <v>0</v>
      </c>
      <c r="AC131" s="261">
        <v>26</v>
      </c>
      <c r="AZ131" s="261">
        <v>2</v>
      </c>
      <c r="BA131" s="261">
        <f>IF(AZ131=1,G131,0)</f>
        <v>0</v>
      </c>
      <c r="BB131" s="261">
        <f>IF(AZ131=2,G131,0)</f>
        <v>0</v>
      </c>
      <c r="BC131" s="261">
        <f>IF(AZ131=3,G131,0)</f>
        <v>0</v>
      </c>
      <c r="BD131" s="261">
        <f>IF(AZ131=4,G131,0)</f>
        <v>0</v>
      </c>
      <c r="BE131" s="261">
        <f>IF(AZ131=5,G131,0)</f>
        <v>0</v>
      </c>
      <c r="CA131" s="292">
        <v>12</v>
      </c>
      <c r="CB131" s="292">
        <v>0</v>
      </c>
    </row>
    <row r="132" spans="1:80" x14ac:dyDescent="0.2">
      <c r="A132" s="301"/>
      <c r="B132" s="304"/>
      <c r="C132" s="305" t="s">
        <v>909</v>
      </c>
      <c r="D132" s="306"/>
      <c r="E132" s="307">
        <v>79.64</v>
      </c>
      <c r="F132" s="308"/>
      <c r="G132" s="309"/>
      <c r="H132" s="310"/>
      <c r="I132" s="302"/>
      <c r="J132" s="311"/>
      <c r="K132" s="302"/>
      <c r="M132" s="303" t="s">
        <v>909</v>
      </c>
      <c r="O132" s="292"/>
    </row>
    <row r="133" spans="1:80" x14ac:dyDescent="0.2">
      <c r="A133" s="293">
        <v>28</v>
      </c>
      <c r="B133" s="294" t="s">
        <v>612</v>
      </c>
      <c r="C133" s="295" t="s">
        <v>613</v>
      </c>
      <c r="D133" s="296" t="s">
        <v>116</v>
      </c>
      <c r="E133" s="297">
        <v>312.45499999999998</v>
      </c>
      <c r="F133" s="297">
        <v>0</v>
      </c>
      <c r="G133" s="298">
        <f>E133*F133</f>
        <v>0</v>
      </c>
      <c r="H133" s="299">
        <v>0</v>
      </c>
      <c r="I133" s="300">
        <f>E133*H133</f>
        <v>0</v>
      </c>
      <c r="J133" s="299"/>
      <c r="K133" s="300">
        <f>E133*J133</f>
        <v>0</v>
      </c>
      <c r="O133" s="292">
        <v>2</v>
      </c>
      <c r="AA133" s="261">
        <v>12</v>
      </c>
      <c r="AB133" s="261">
        <v>1</v>
      </c>
      <c r="AC133" s="261">
        <v>56</v>
      </c>
      <c r="AZ133" s="261">
        <v>2</v>
      </c>
      <c r="BA133" s="261">
        <f>IF(AZ133=1,G133,0)</f>
        <v>0</v>
      </c>
      <c r="BB133" s="261">
        <f>IF(AZ133=2,G133,0)</f>
        <v>0</v>
      </c>
      <c r="BC133" s="261">
        <f>IF(AZ133=3,G133,0)</f>
        <v>0</v>
      </c>
      <c r="BD133" s="261">
        <f>IF(AZ133=4,G133,0)</f>
        <v>0</v>
      </c>
      <c r="BE133" s="261">
        <f>IF(AZ133=5,G133,0)</f>
        <v>0</v>
      </c>
      <c r="CA133" s="292">
        <v>12</v>
      </c>
      <c r="CB133" s="292">
        <v>1</v>
      </c>
    </row>
    <row r="134" spans="1:80" x14ac:dyDescent="0.2">
      <c r="A134" s="301"/>
      <c r="B134" s="304"/>
      <c r="C134" s="305" t="s">
        <v>614</v>
      </c>
      <c r="D134" s="306"/>
      <c r="E134" s="307">
        <v>312.45499999999998</v>
      </c>
      <c r="F134" s="308"/>
      <c r="G134" s="309"/>
      <c r="H134" s="310"/>
      <c r="I134" s="302"/>
      <c r="J134" s="311"/>
      <c r="K134" s="302"/>
      <c r="M134" s="303" t="s">
        <v>614</v>
      </c>
      <c r="O134" s="292"/>
    </row>
    <row r="135" spans="1:80" x14ac:dyDescent="0.2">
      <c r="A135" s="293">
        <v>29</v>
      </c>
      <c r="B135" s="294" t="s">
        <v>615</v>
      </c>
      <c r="C135" s="295" t="s">
        <v>616</v>
      </c>
      <c r="D135" s="296" t="s">
        <v>116</v>
      </c>
      <c r="E135" s="297">
        <v>19.91</v>
      </c>
      <c r="F135" s="297">
        <v>0</v>
      </c>
      <c r="G135" s="298">
        <f>E135*F135</f>
        <v>0</v>
      </c>
      <c r="H135" s="299">
        <v>0</v>
      </c>
      <c r="I135" s="300">
        <f>E135*H135</f>
        <v>0</v>
      </c>
      <c r="J135" s="299"/>
      <c r="K135" s="300">
        <f>E135*J135</f>
        <v>0</v>
      </c>
      <c r="O135" s="292">
        <v>2</v>
      </c>
      <c r="AA135" s="261">
        <v>12</v>
      </c>
      <c r="AB135" s="261">
        <v>1</v>
      </c>
      <c r="AC135" s="261">
        <v>63</v>
      </c>
      <c r="AZ135" s="261">
        <v>2</v>
      </c>
      <c r="BA135" s="261">
        <f>IF(AZ135=1,G135,0)</f>
        <v>0</v>
      </c>
      <c r="BB135" s="261">
        <f>IF(AZ135=2,G135,0)</f>
        <v>0</v>
      </c>
      <c r="BC135" s="261">
        <f>IF(AZ135=3,G135,0)</f>
        <v>0</v>
      </c>
      <c r="BD135" s="261">
        <f>IF(AZ135=4,G135,0)</f>
        <v>0</v>
      </c>
      <c r="BE135" s="261">
        <f>IF(AZ135=5,G135,0)</f>
        <v>0</v>
      </c>
      <c r="CA135" s="292">
        <v>12</v>
      </c>
      <c r="CB135" s="292">
        <v>1</v>
      </c>
    </row>
    <row r="136" spans="1:80" x14ac:dyDescent="0.2">
      <c r="A136" s="301"/>
      <c r="B136" s="304"/>
      <c r="C136" s="305" t="s">
        <v>812</v>
      </c>
      <c r="D136" s="306"/>
      <c r="E136" s="307">
        <v>0</v>
      </c>
      <c r="F136" s="308"/>
      <c r="G136" s="309"/>
      <c r="H136" s="310"/>
      <c r="I136" s="302"/>
      <c r="J136" s="311"/>
      <c r="K136" s="302"/>
      <c r="M136" s="303" t="s">
        <v>812</v>
      </c>
      <c r="O136" s="292"/>
    </row>
    <row r="137" spans="1:80" x14ac:dyDescent="0.2">
      <c r="A137" s="301"/>
      <c r="B137" s="304"/>
      <c r="C137" s="305" t="s">
        <v>910</v>
      </c>
      <c r="D137" s="306"/>
      <c r="E137" s="307">
        <v>19.91</v>
      </c>
      <c r="F137" s="308"/>
      <c r="G137" s="309"/>
      <c r="H137" s="310"/>
      <c r="I137" s="302"/>
      <c r="J137" s="311"/>
      <c r="K137" s="302"/>
      <c r="M137" s="303" t="s">
        <v>910</v>
      </c>
      <c r="O137" s="292"/>
    </row>
    <row r="138" spans="1:80" x14ac:dyDescent="0.2">
      <c r="A138" s="293">
        <v>30</v>
      </c>
      <c r="B138" s="294" t="s">
        <v>618</v>
      </c>
      <c r="C138" s="295" t="s">
        <v>619</v>
      </c>
      <c r="D138" s="296" t="s">
        <v>116</v>
      </c>
      <c r="E138" s="297">
        <v>312.45499999999998</v>
      </c>
      <c r="F138" s="297">
        <v>0</v>
      </c>
      <c r="G138" s="298">
        <f>E138*F138</f>
        <v>0</v>
      </c>
      <c r="H138" s="299">
        <v>0</v>
      </c>
      <c r="I138" s="300">
        <f>E138*H138</f>
        <v>0</v>
      </c>
      <c r="J138" s="299"/>
      <c r="K138" s="300">
        <f>E138*J138</f>
        <v>0</v>
      </c>
      <c r="O138" s="292">
        <v>2</v>
      </c>
      <c r="AA138" s="261">
        <v>12</v>
      </c>
      <c r="AB138" s="261">
        <v>1</v>
      </c>
      <c r="AC138" s="261">
        <v>127</v>
      </c>
      <c r="AZ138" s="261">
        <v>2</v>
      </c>
      <c r="BA138" s="261">
        <f>IF(AZ138=1,G138,0)</f>
        <v>0</v>
      </c>
      <c r="BB138" s="261">
        <f>IF(AZ138=2,G138,0)</f>
        <v>0</v>
      </c>
      <c r="BC138" s="261">
        <f>IF(AZ138=3,G138,0)</f>
        <v>0</v>
      </c>
      <c r="BD138" s="261">
        <f>IF(AZ138=4,G138,0)</f>
        <v>0</v>
      </c>
      <c r="BE138" s="261">
        <f>IF(AZ138=5,G138,0)</f>
        <v>0</v>
      </c>
      <c r="CA138" s="292">
        <v>12</v>
      </c>
      <c r="CB138" s="292">
        <v>1</v>
      </c>
    </row>
    <row r="139" spans="1:80" x14ac:dyDescent="0.2">
      <c r="A139" s="301"/>
      <c r="B139" s="304"/>
      <c r="C139" s="305" t="s">
        <v>911</v>
      </c>
      <c r="D139" s="306"/>
      <c r="E139" s="307">
        <v>312.45499999999998</v>
      </c>
      <c r="F139" s="308"/>
      <c r="G139" s="309"/>
      <c r="H139" s="310"/>
      <c r="I139" s="302"/>
      <c r="J139" s="311"/>
      <c r="K139" s="302"/>
      <c r="M139" s="303" t="s">
        <v>911</v>
      </c>
      <c r="O139" s="292"/>
    </row>
    <row r="140" spans="1:80" x14ac:dyDescent="0.2">
      <c r="A140" s="293">
        <v>31</v>
      </c>
      <c r="B140" s="294" t="s">
        <v>621</v>
      </c>
      <c r="C140" s="295" t="s">
        <v>622</v>
      </c>
      <c r="D140" s="296" t="s">
        <v>12</v>
      </c>
      <c r="E140" s="297"/>
      <c r="F140" s="297">
        <v>0</v>
      </c>
      <c r="G140" s="298">
        <f>E140*F140</f>
        <v>0</v>
      </c>
      <c r="H140" s="299">
        <v>0</v>
      </c>
      <c r="I140" s="300">
        <f>E140*H140</f>
        <v>0</v>
      </c>
      <c r="J140" s="299"/>
      <c r="K140" s="300">
        <f>E140*J140</f>
        <v>0</v>
      </c>
      <c r="O140" s="292">
        <v>2</v>
      </c>
      <c r="AA140" s="261">
        <v>7</v>
      </c>
      <c r="AB140" s="261">
        <v>1002</v>
      </c>
      <c r="AC140" s="261">
        <v>5</v>
      </c>
      <c r="AZ140" s="261">
        <v>2</v>
      </c>
      <c r="BA140" s="261">
        <f>IF(AZ140=1,G140,0)</f>
        <v>0</v>
      </c>
      <c r="BB140" s="261">
        <f>IF(AZ140=2,G140,0)</f>
        <v>0</v>
      </c>
      <c r="BC140" s="261">
        <f>IF(AZ140=3,G140,0)</f>
        <v>0</v>
      </c>
      <c r="BD140" s="261">
        <f>IF(AZ140=4,G140,0)</f>
        <v>0</v>
      </c>
      <c r="BE140" s="261">
        <f>IF(AZ140=5,G140,0)</f>
        <v>0</v>
      </c>
      <c r="CA140" s="292">
        <v>7</v>
      </c>
      <c r="CB140" s="292">
        <v>1002</v>
      </c>
    </row>
    <row r="141" spans="1:80" x14ac:dyDescent="0.2">
      <c r="A141" s="312"/>
      <c r="B141" s="313" t="s">
        <v>101</v>
      </c>
      <c r="C141" s="314" t="s">
        <v>579</v>
      </c>
      <c r="D141" s="315"/>
      <c r="E141" s="316"/>
      <c r="F141" s="317"/>
      <c r="G141" s="318">
        <f>SUM(G98:G140)</f>
        <v>0</v>
      </c>
      <c r="H141" s="319"/>
      <c r="I141" s="320">
        <f>SUM(I98:I140)</f>
        <v>3.3149874919999998</v>
      </c>
      <c r="J141" s="319"/>
      <c r="K141" s="320">
        <f>SUM(K98:K140)</f>
        <v>0</v>
      </c>
      <c r="O141" s="292">
        <v>4</v>
      </c>
      <c r="BA141" s="321">
        <f>SUM(BA98:BA140)</f>
        <v>0</v>
      </c>
      <c r="BB141" s="321">
        <f>SUM(BB98:BB140)</f>
        <v>0</v>
      </c>
      <c r="BC141" s="321">
        <f>SUM(BC98:BC140)</f>
        <v>0</v>
      </c>
      <c r="BD141" s="321">
        <f>SUM(BD98:BD140)</f>
        <v>0</v>
      </c>
      <c r="BE141" s="321">
        <f>SUM(BE98:BE140)</f>
        <v>0</v>
      </c>
    </row>
    <row r="142" spans="1:80" x14ac:dyDescent="0.2">
      <c r="A142" s="282" t="s">
        <v>97</v>
      </c>
      <c r="B142" s="283" t="s">
        <v>623</v>
      </c>
      <c r="C142" s="284" t="s">
        <v>624</v>
      </c>
      <c r="D142" s="285"/>
      <c r="E142" s="286"/>
      <c r="F142" s="286"/>
      <c r="G142" s="287"/>
      <c r="H142" s="288"/>
      <c r="I142" s="289"/>
      <c r="J142" s="290"/>
      <c r="K142" s="291"/>
      <c r="O142" s="292">
        <v>1</v>
      </c>
    </row>
    <row r="143" spans="1:80" x14ac:dyDescent="0.2">
      <c r="A143" s="293">
        <v>32</v>
      </c>
      <c r="B143" s="294" t="s">
        <v>629</v>
      </c>
      <c r="C143" s="295" t="s">
        <v>630</v>
      </c>
      <c r="D143" s="296" t="s">
        <v>347</v>
      </c>
      <c r="E143" s="297">
        <v>2</v>
      </c>
      <c r="F143" s="297">
        <v>0</v>
      </c>
      <c r="G143" s="298">
        <f>E143*F143</f>
        <v>0</v>
      </c>
      <c r="H143" s="299">
        <v>0</v>
      </c>
      <c r="I143" s="300">
        <f>E143*H143</f>
        <v>0</v>
      </c>
      <c r="J143" s="299">
        <v>-2.0109999999999999E-2</v>
      </c>
      <c r="K143" s="300">
        <f>E143*J143</f>
        <v>-4.0219999999999999E-2</v>
      </c>
      <c r="O143" s="292">
        <v>2</v>
      </c>
      <c r="AA143" s="261">
        <v>1</v>
      </c>
      <c r="AB143" s="261">
        <v>7</v>
      </c>
      <c r="AC143" s="261">
        <v>7</v>
      </c>
      <c r="AZ143" s="261">
        <v>2</v>
      </c>
      <c r="BA143" s="261">
        <f>IF(AZ143=1,G143,0)</f>
        <v>0</v>
      </c>
      <c r="BB143" s="261">
        <f>IF(AZ143=2,G143,0)</f>
        <v>0</v>
      </c>
      <c r="BC143" s="261">
        <f>IF(AZ143=3,G143,0)</f>
        <v>0</v>
      </c>
      <c r="BD143" s="261">
        <f>IF(AZ143=4,G143,0)</f>
        <v>0</v>
      </c>
      <c r="BE143" s="261">
        <f>IF(AZ143=5,G143,0)</f>
        <v>0</v>
      </c>
      <c r="CA143" s="292">
        <v>1</v>
      </c>
      <c r="CB143" s="292">
        <v>7</v>
      </c>
    </row>
    <row r="144" spans="1:80" x14ac:dyDescent="0.2">
      <c r="A144" s="301"/>
      <c r="B144" s="304"/>
      <c r="C144" s="305" t="s">
        <v>631</v>
      </c>
      <c r="D144" s="306"/>
      <c r="E144" s="307">
        <v>2</v>
      </c>
      <c r="F144" s="308"/>
      <c r="G144" s="309"/>
      <c r="H144" s="310"/>
      <c r="I144" s="302"/>
      <c r="J144" s="311"/>
      <c r="K144" s="302"/>
      <c r="M144" s="303" t="s">
        <v>631</v>
      </c>
      <c r="O144" s="292"/>
    </row>
    <row r="145" spans="1:80" x14ac:dyDescent="0.2">
      <c r="A145" s="293">
        <v>33</v>
      </c>
      <c r="B145" s="294" t="s">
        <v>633</v>
      </c>
      <c r="C145" s="295" t="s">
        <v>634</v>
      </c>
      <c r="D145" s="296" t="s">
        <v>347</v>
      </c>
      <c r="E145" s="297">
        <v>2</v>
      </c>
      <c r="F145" s="297">
        <v>0</v>
      </c>
      <c r="G145" s="298">
        <f>E145*F145</f>
        <v>0</v>
      </c>
      <c r="H145" s="299">
        <v>1.4E-3</v>
      </c>
      <c r="I145" s="300">
        <f>E145*H145</f>
        <v>2.8E-3</v>
      </c>
      <c r="J145" s="299">
        <v>0</v>
      </c>
      <c r="K145" s="300">
        <f>E145*J145</f>
        <v>0</v>
      </c>
      <c r="O145" s="292">
        <v>2</v>
      </c>
      <c r="AA145" s="261">
        <v>1</v>
      </c>
      <c r="AB145" s="261">
        <v>7</v>
      </c>
      <c r="AC145" s="261">
        <v>7</v>
      </c>
      <c r="AZ145" s="261">
        <v>2</v>
      </c>
      <c r="BA145" s="261">
        <f>IF(AZ145=1,G145,0)</f>
        <v>0</v>
      </c>
      <c r="BB145" s="261">
        <f>IF(AZ145=2,G145,0)</f>
        <v>0</v>
      </c>
      <c r="BC145" s="261">
        <f>IF(AZ145=3,G145,0)</f>
        <v>0</v>
      </c>
      <c r="BD145" s="261">
        <f>IF(AZ145=4,G145,0)</f>
        <v>0</v>
      </c>
      <c r="BE145" s="261">
        <f>IF(AZ145=5,G145,0)</f>
        <v>0</v>
      </c>
      <c r="CA145" s="292">
        <v>1</v>
      </c>
      <c r="CB145" s="292">
        <v>7</v>
      </c>
    </row>
    <row r="146" spans="1:80" x14ac:dyDescent="0.2">
      <c r="A146" s="301"/>
      <c r="B146" s="304"/>
      <c r="C146" s="305" t="s">
        <v>631</v>
      </c>
      <c r="D146" s="306"/>
      <c r="E146" s="307">
        <v>2</v>
      </c>
      <c r="F146" s="308"/>
      <c r="G146" s="309"/>
      <c r="H146" s="310"/>
      <c r="I146" s="302"/>
      <c r="J146" s="311"/>
      <c r="K146" s="302"/>
      <c r="M146" s="303" t="s">
        <v>631</v>
      </c>
      <c r="O146" s="292"/>
    </row>
    <row r="147" spans="1:80" x14ac:dyDescent="0.2">
      <c r="A147" s="293">
        <v>34</v>
      </c>
      <c r="B147" s="294" t="s">
        <v>635</v>
      </c>
      <c r="C147" s="295" t="s">
        <v>636</v>
      </c>
      <c r="D147" s="296" t="s">
        <v>100</v>
      </c>
      <c r="E147" s="297">
        <v>2</v>
      </c>
      <c r="F147" s="297">
        <v>0</v>
      </c>
      <c r="G147" s="298">
        <f>E147*F147</f>
        <v>0</v>
      </c>
      <c r="H147" s="299">
        <v>0</v>
      </c>
      <c r="I147" s="300">
        <f>E147*H147</f>
        <v>0</v>
      </c>
      <c r="J147" s="299"/>
      <c r="K147" s="300">
        <f>E147*J147</f>
        <v>0</v>
      </c>
      <c r="O147" s="292">
        <v>2</v>
      </c>
      <c r="AA147" s="261">
        <v>12</v>
      </c>
      <c r="AB147" s="261">
        <v>0</v>
      </c>
      <c r="AC147" s="261">
        <v>28</v>
      </c>
      <c r="AZ147" s="261">
        <v>2</v>
      </c>
      <c r="BA147" s="261">
        <f>IF(AZ147=1,G147,0)</f>
        <v>0</v>
      </c>
      <c r="BB147" s="261">
        <f>IF(AZ147=2,G147,0)</f>
        <v>0</v>
      </c>
      <c r="BC147" s="261">
        <f>IF(AZ147=3,G147,0)</f>
        <v>0</v>
      </c>
      <c r="BD147" s="261">
        <f>IF(AZ147=4,G147,0)</f>
        <v>0</v>
      </c>
      <c r="BE147" s="261">
        <f>IF(AZ147=5,G147,0)</f>
        <v>0</v>
      </c>
      <c r="CA147" s="292">
        <v>12</v>
      </c>
      <c r="CB147" s="292">
        <v>0</v>
      </c>
    </row>
    <row r="148" spans="1:80" x14ac:dyDescent="0.2">
      <c r="A148" s="301"/>
      <c r="B148" s="304"/>
      <c r="C148" s="305" t="s">
        <v>631</v>
      </c>
      <c r="D148" s="306"/>
      <c r="E148" s="307">
        <v>2</v>
      </c>
      <c r="F148" s="308"/>
      <c r="G148" s="309"/>
      <c r="H148" s="310"/>
      <c r="I148" s="302"/>
      <c r="J148" s="311"/>
      <c r="K148" s="302"/>
      <c r="M148" s="303" t="s">
        <v>631</v>
      </c>
      <c r="O148" s="292"/>
    </row>
    <row r="149" spans="1:80" x14ac:dyDescent="0.2">
      <c r="A149" s="293">
        <v>35</v>
      </c>
      <c r="B149" s="294" t="s">
        <v>637</v>
      </c>
      <c r="C149" s="295" t="s">
        <v>638</v>
      </c>
      <c r="D149" s="296" t="s">
        <v>12</v>
      </c>
      <c r="E149" s="297"/>
      <c r="F149" s="297">
        <v>0</v>
      </c>
      <c r="G149" s="298">
        <f>E149*F149</f>
        <v>0</v>
      </c>
      <c r="H149" s="299">
        <v>0</v>
      </c>
      <c r="I149" s="300">
        <f>E149*H149</f>
        <v>0</v>
      </c>
      <c r="J149" s="299"/>
      <c r="K149" s="300">
        <f>E149*J149</f>
        <v>0</v>
      </c>
      <c r="O149" s="292">
        <v>2</v>
      </c>
      <c r="AA149" s="261">
        <v>7</v>
      </c>
      <c r="AB149" s="261">
        <v>1002</v>
      </c>
      <c r="AC149" s="261">
        <v>5</v>
      </c>
      <c r="AZ149" s="261">
        <v>2</v>
      </c>
      <c r="BA149" s="261">
        <f>IF(AZ149=1,G149,0)</f>
        <v>0</v>
      </c>
      <c r="BB149" s="261">
        <f>IF(AZ149=2,G149,0)</f>
        <v>0</v>
      </c>
      <c r="BC149" s="261">
        <f>IF(AZ149=3,G149,0)</f>
        <v>0</v>
      </c>
      <c r="BD149" s="261">
        <f>IF(AZ149=4,G149,0)</f>
        <v>0</v>
      </c>
      <c r="BE149" s="261">
        <f>IF(AZ149=5,G149,0)</f>
        <v>0</v>
      </c>
      <c r="CA149" s="292">
        <v>7</v>
      </c>
      <c r="CB149" s="292">
        <v>1002</v>
      </c>
    </row>
    <row r="150" spans="1:80" x14ac:dyDescent="0.2">
      <c r="A150" s="293">
        <v>36</v>
      </c>
      <c r="B150" s="294" t="s">
        <v>367</v>
      </c>
      <c r="C150" s="295" t="s">
        <v>368</v>
      </c>
      <c r="D150" s="296" t="s">
        <v>369</v>
      </c>
      <c r="E150" s="297">
        <v>4.0219999999999999E-2</v>
      </c>
      <c r="F150" s="297">
        <v>0</v>
      </c>
      <c r="G150" s="298">
        <f>E150*F150</f>
        <v>0</v>
      </c>
      <c r="H150" s="299">
        <v>0</v>
      </c>
      <c r="I150" s="300">
        <f>E150*H150</f>
        <v>0</v>
      </c>
      <c r="J150" s="299"/>
      <c r="K150" s="300">
        <f>E150*J150</f>
        <v>0</v>
      </c>
      <c r="O150" s="292">
        <v>2</v>
      </c>
      <c r="AA150" s="261">
        <v>8</v>
      </c>
      <c r="AB150" s="261">
        <v>0</v>
      </c>
      <c r="AC150" s="261">
        <v>3</v>
      </c>
      <c r="AZ150" s="261">
        <v>2</v>
      </c>
      <c r="BA150" s="261">
        <f>IF(AZ150=1,G150,0)</f>
        <v>0</v>
      </c>
      <c r="BB150" s="261">
        <f>IF(AZ150=2,G150,0)</f>
        <v>0</v>
      </c>
      <c r="BC150" s="261">
        <f>IF(AZ150=3,G150,0)</f>
        <v>0</v>
      </c>
      <c r="BD150" s="261">
        <f>IF(AZ150=4,G150,0)</f>
        <v>0</v>
      </c>
      <c r="BE150" s="261">
        <f>IF(AZ150=5,G150,0)</f>
        <v>0</v>
      </c>
      <c r="CA150" s="292">
        <v>8</v>
      </c>
      <c r="CB150" s="292">
        <v>0</v>
      </c>
    </row>
    <row r="151" spans="1:80" x14ac:dyDescent="0.2">
      <c r="A151" s="293">
        <v>37</v>
      </c>
      <c r="B151" s="294" t="s">
        <v>370</v>
      </c>
      <c r="C151" s="295" t="s">
        <v>371</v>
      </c>
      <c r="D151" s="296" t="s">
        <v>369</v>
      </c>
      <c r="E151" s="297">
        <v>4.0219999999999999E-2</v>
      </c>
      <c r="F151" s="297">
        <v>0</v>
      </c>
      <c r="G151" s="298">
        <f>E151*F151</f>
        <v>0</v>
      </c>
      <c r="H151" s="299">
        <v>0</v>
      </c>
      <c r="I151" s="300">
        <f>E151*H151</f>
        <v>0</v>
      </c>
      <c r="J151" s="299"/>
      <c r="K151" s="300">
        <f>E151*J151</f>
        <v>0</v>
      </c>
      <c r="O151" s="292">
        <v>2</v>
      </c>
      <c r="AA151" s="261">
        <v>8</v>
      </c>
      <c r="AB151" s="261">
        <v>1</v>
      </c>
      <c r="AC151" s="261">
        <v>3</v>
      </c>
      <c r="AZ151" s="261">
        <v>2</v>
      </c>
      <c r="BA151" s="261">
        <f>IF(AZ151=1,G151,0)</f>
        <v>0</v>
      </c>
      <c r="BB151" s="261">
        <f>IF(AZ151=2,G151,0)</f>
        <v>0</v>
      </c>
      <c r="BC151" s="261">
        <f>IF(AZ151=3,G151,0)</f>
        <v>0</v>
      </c>
      <c r="BD151" s="261">
        <f>IF(AZ151=4,G151,0)</f>
        <v>0</v>
      </c>
      <c r="BE151" s="261">
        <f>IF(AZ151=5,G151,0)</f>
        <v>0</v>
      </c>
      <c r="CA151" s="292">
        <v>8</v>
      </c>
      <c r="CB151" s="292">
        <v>1</v>
      </c>
    </row>
    <row r="152" spans="1:80" x14ac:dyDescent="0.2">
      <c r="A152" s="293">
        <v>38</v>
      </c>
      <c r="B152" s="294" t="s">
        <v>372</v>
      </c>
      <c r="C152" s="295" t="s">
        <v>373</v>
      </c>
      <c r="D152" s="296" t="s">
        <v>369</v>
      </c>
      <c r="E152" s="297">
        <v>0.4022</v>
      </c>
      <c r="F152" s="297">
        <v>0</v>
      </c>
      <c r="G152" s="298">
        <f>E152*F152</f>
        <v>0</v>
      </c>
      <c r="H152" s="299">
        <v>0</v>
      </c>
      <c r="I152" s="300">
        <f>E152*H152</f>
        <v>0</v>
      </c>
      <c r="J152" s="299"/>
      <c r="K152" s="300">
        <f>E152*J152</f>
        <v>0</v>
      </c>
      <c r="O152" s="292">
        <v>2</v>
      </c>
      <c r="AA152" s="261">
        <v>8</v>
      </c>
      <c r="AB152" s="261">
        <v>1</v>
      </c>
      <c r="AC152" s="261">
        <v>3</v>
      </c>
      <c r="AZ152" s="261">
        <v>2</v>
      </c>
      <c r="BA152" s="261">
        <f>IF(AZ152=1,G152,0)</f>
        <v>0</v>
      </c>
      <c r="BB152" s="261">
        <f>IF(AZ152=2,G152,0)</f>
        <v>0</v>
      </c>
      <c r="BC152" s="261">
        <f>IF(AZ152=3,G152,0)</f>
        <v>0</v>
      </c>
      <c r="BD152" s="261">
        <f>IF(AZ152=4,G152,0)</f>
        <v>0</v>
      </c>
      <c r="BE152" s="261">
        <f>IF(AZ152=5,G152,0)</f>
        <v>0</v>
      </c>
      <c r="CA152" s="292">
        <v>8</v>
      </c>
      <c r="CB152" s="292">
        <v>1</v>
      </c>
    </row>
    <row r="153" spans="1:80" x14ac:dyDescent="0.2">
      <c r="A153" s="293">
        <v>39</v>
      </c>
      <c r="B153" s="294" t="s">
        <v>374</v>
      </c>
      <c r="C153" s="295" t="s">
        <v>375</v>
      </c>
      <c r="D153" s="296" t="s">
        <v>369</v>
      </c>
      <c r="E153" s="297">
        <v>4.0219999999999999E-2</v>
      </c>
      <c r="F153" s="297">
        <v>0</v>
      </c>
      <c r="G153" s="298">
        <f>E153*F153</f>
        <v>0</v>
      </c>
      <c r="H153" s="299">
        <v>0</v>
      </c>
      <c r="I153" s="300">
        <f>E153*H153</f>
        <v>0</v>
      </c>
      <c r="J153" s="299"/>
      <c r="K153" s="300">
        <f>E153*J153</f>
        <v>0</v>
      </c>
      <c r="O153" s="292">
        <v>2</v>
      </c>
      <c r="AA153" s="261">
        <v>8</v>
      </c>
      <c r="AB153" s="261">
        <v>1</v>
      </c>
      <c r="AC153" s="261">
        <v>3</v>
      </c>
      <c r="AZ153" s="261">
        <v>2</v>
      </c>
      <c r="BA153" s="261">
        <f>IF(AZ153=1,G153,0)</f>
        <v>0</v>
      </c>
      <c r="BB153" s="261">
        <f>IF(AZ153=2,G153,0)</f>
        <v>0</v>
      </c>
      <c r="BC153" s="261">
        <f>IF(AZ153=3,G153,0)</f>
        <v>0</v>
      </c>
      <c r="BD153" s="261">
        <f>IF(AZ153=4,G153,0)</f>
        <v>0</v>
      </c>
      <c r="BE153" s="261">
        <f>IF(AZ153=5,G153,0)</f>
        <v>0</v>
      </c>
      <c r="CA153" s="292">
        <v>8</v>
      </c>
      <c r="CB153" s="292">
        <v>1</v>
      </c>
    </row>
    <row r="154" spans="1:80" x14ac:dyDescent="0.2">
      <c r="A154" s="293">
        <v>40</v>
      </c>
      <c r="B154" s="294" t="s">
        <v>376</v>
      </c>
      <c r="C154" s="295" t="s">
        <v>377</v>
      </c>
      <c r="D154" s="296" t="s">
        <v>369</v>
      </c>
      <c r="E154" s="297">
        <v>0.12066</v>
      </c>
      <c r="F154" s="297">
        <v>0</v>
      </c>
      <c r="G154" s="298">
        <f>E154*F154</f>
        <v>0</v>
      </c>
      <c r="H154" s="299">
        <v>0</v>
      </c>
      <c r="I154" s="300">
        <f>E154*H154</f>
        <v>0</v>
      </c>
      <c r="J154" s="299"/>
      <c r="K154" s="300">
        <f>E154*J154</f>
        <v>0</v>
      </c>
      <c r="O154" s="292">
        <v>2</v>
      </c>
      <c r="AA154" s="261">
        <v>8</v>
      </c>
      <c r="AB154" s="261">
        <v>1</v>
      </c>
      <c r="AC154" s="261">
        <v>3</v>
      </c>
      <c r="AZ154" s="261">
        <v>2</v>
      </c>
      <c r="BA154" s="261">
        <f>IF(AZ154=1,G154,0)</f>
        <v>0</v>
      </c>
      <c r="BB154" s="261">
        <f>IF(AZ154=2,G154,0)</f>
        <v>0</v>
      </c>
      <c r="BC154" s="261">
        <f>IF(AZ154=3,G154,0)</f>
        <v>0</v>
      </c>
      <c r="BD154" s="261">
        <f>IF(AZ154=4,G154,0)</f>
        <v>0</v>
      </c>
      <c r="BE154" s="261">
        <f>IF(AZ154=5,G154,0)</f>
        <v>0</v>
      </c>
      <c r="CA154" s="292">
        <v>8</v>
      </c>
      <c r="CB154" s="292">
        <v>1</v>
      </c>
    </row>
    <row r="155" spans="1:80" x14ac:dyDescent="0.2">
      <c r="A155" s="293">
        <v>41</v>
      </c>
      <c r="B155" s="294" t="s">
        <v>378</v>
      </c>
      <c r="C155" s="295" t="s">
        <v>379</v>
      </c>
      <c r="D155" s="296" t="s">
        <v>369</v>
      </c>
      <c r="E155" s="297">
        <v>4.0219999999999999E-2</v>
      </c>
      <c r="F155" s="297">
        <v>0</v>
      </c>
      <c r="G155" s="298">
        <f>E155*F155</f>
        <v>0</v>
      </c>
      <c r="H155" s="299">
        <v>0</v>
      </c>
      <c r="I155" s="300">
        <f>E155*H155</f>
        <v>0</v>
      </c>
      <c r="J155" s="299"/>
      <c r="K155" s="300">
        <f>E155*J155</f>
        <v>0</v>
      </c>
      <c r="O155" s="292">
        <v>2</v>
      </c>
      <c r="AA155" s="261">
        <v>8</v>
      </c>
      <c r="AB155" s="261">
        <v>0</v>
      </c>
      <c r="AC155" s="261">
        <v>3</v>
      </c>
      <c r="AZ155" s="261">
        <v>2</v>
      </c>
      <c r="BA155" s="261">
        <f>IF(AZ155=1,G155,0)</f>
        <v>0</v>
      </c>
      <c r="BB155" s="261">
        <f>IF(AZ155=2,G155,0)</f>
        <v>0</v>
      </c>
      <c r="BC155" s="261">
        <f>IF(AZ155=3,G155,0)</f>
        <v>0</v>
      </c>
      <c r="BD155" s="261">
        <f>IF(AZ155=4,G155,0)</f>
        <v>0</v>
      </c>
      <c r="BE155" s="261">
        <f>IF(AZ155=5,G155,0)</f>
        <v>0</v>
      </c>
      <c r="CA155" s="292">
        <v>8</v>
      </c>
      <c r="CB155" s="292">
        <v>0</v>
      </c>
    </row>
    <row r="156" spans="1:80" x14ac:dyDescent="0.2">
      <c r="A156" s="312"/>
      <c r="B156" s="313" t="s">
        <v>101</v>
      </c>
      <c r="C156" s="314" t="s">
        <v>625</v>
      </c>
      <c r="D156" s="315"/>
      <c r="E156" s="316"/>
      <c r="F156" s="317"/>
      <c r="G156" s="318">
        <f>SUM(G142:G155)</f>
        <v>0</v>
      </c>
      <c r="H156" s="319"/>
      <c r="I156" s="320">
        <f>SUM(I142:I155)</f>
        <v>2.8E-3</v>
      </c>
      <c r="J156" s="319"/>
      <c r="K156" s="320">
        <f>SUM(K142:K155)</f>
        <v>-4.0219999999999999E-2</v>
      </c>
      <c r="O156" s="292">
        <v>4</v>
      </c>
      <c r="BA156" s="321">
        <f>SUM(BA142:BA155)</f>
        <v>0</v>
      </c>
      <c r="BB156" s="321">
        <f>SUM(BB142:BB155)</f>
        <v>0</v>
      </c>
      <c r="BC156" s="321">
        <f>SUM(BC142:BC155)</f>
        <v>0</v>
      </c>
      <c r="BD156" s="321">
        <f>SUM(BD142:BD155)</f>
        <v>0</v>
      </c>
      <c r="BE156" s="321">
        <f>SUM(BE142:BE155)</f>
        <v>0</v>
      </c>
    </row>
    <row r="157" spans="1:80" x14ac:dyDescent="0.2">
      <c r="A157" s="282" t="s">
        <v>97</v>
      </c>
      <c r="B157" s="283" t="s">
        <v>639</v>
      </c>
      <c r="C157" s="284" t="s">
        <v>640</v>
      </c>
      <c r="D157" s="285"/>
      <c r="E157" s="286"/>
      <c r="F157" s="286"/>
      <c r="G157" s="287"/>
      <c r="H157" s="288"/>
      <c r="I157" s="289"/>
      <c r="J157" s="290"/>
      <c r="K157" s="291"/>
      <c r="O157" s="292">
        <v>1</v>
      </c>
    </row>
    <row r="158" spans="1:80" x14ac:dyDescent="0.2">
      <c r="A158" s="293">
        <v>42</v>
      </c>
      <c r="B158" s="294" t="s">
        <v>642</v>
      </c>
      <c r="C158" s="295" t="s">
        <v>643</v>
      </c>
      <c r="D158" s="296" t="s">
        <v>170</v>
      </c>
      <c r="E158" s="297">
        <v>705</v>
      </c>
      <c r="F158" s="297">
        <v>0</v>
      </c>
      <c r="G158" s="298">
        <f>E158*F158</f>
        <v>0</v>
      </c>
      <c r="H158" s="299">
        <v>0</v>
      </c>
      <c r="I158" s="300">
        <f>E158*H158</f>
        <v>0</v>
      </c>
      <c r="J158" s="299">
        <v>-1.4E-2</v>
      </c>
      <c r="K158" s="300">
        <f>E158*J158</f>
        <v>-9.870000000000001</v>
      </c>
      <c r="O158" s="292">
        <v>2</v>
      </c>
      <c r="AA158" s="261">
        <v>1</v>
      </c>
      <c r="AB158" s="261">
        <v>7</v>
      </c>
      <c r="AC158" s="261">
        <v>7</v>
      </c>
      <c r="AZ158" s="261">
        <v>2</v>
      </c>
      <c r="BA158" s="261">
        <f>IF(AZ158=1,G158,0)</f>
        <v>0</v>
      </c>
      <c r="BB158" s="261">
        <f>IF(AZ158=2,G158,0)</f>
        <v>0</v>
      </c>
      <c r="BC158" s="261">
        <f>IF(AZ158=3,G158,0)</f>
        <v>0</v>
      </c>
      <c r="BD158" s="261">
        <f>IF(AZ158=4,G158,0)</f>
        <v>0</v>
      </c>
      <c r="BE158" s="261">
        <f>IF(AZ158=5,G158,0)</f>
        <v>0</v>
      </c>
      <c r="CA158" s="292">
        <v>1</v>
      </c>
      <c r="CB158" s="292">
        <v>7</v>
      </c>
    </row>
    <row r="159" spans="1:80" ht="22.5" x14ac:dyDescent="0.2">
      <c r="A159" s="301"/>
      <c r="B159" s="304"/>
      <c r="C159" s="305" t="s">
        <v>644</v>
      </c>
      <c r="D159" s="306"/>
      <c r="E159" s="307">
        <v>0</v>
      </c>
      <c r="F159" s="308"/>
      <c r="G159" s="309"/>
      <c r="H159" s="310"/>
      <c r="I159" s="302"/>
      <c r="J159" s="311"/>
      <c r="K159" s="302"/>
      <c r="M159" s="303" t="s">
        <v>644</v>
      </c>
      <c r="O159" s="292"/>
    </row>
    <row r="160" spans="1:80" x14ac:dyDescent="0.2">
      <c r="A160" s="301"/>
      <c r="B160" s="304"/>
      <c r="C160" s="305" t="s">
        <v>912</v>
      </c>
      <c r="D160" s="306"/>
      <c r="E160" s="307">
        <v>148.19999999999999</v>
      </c>
      <c r="F160" s="308"/>
      <c r="G160" s="309"/>
      <c r="H160" s="310"/>
      <c r="I160" s="302"/>
      <c r="J160" s="311"/>
      <c r="K160" s="302"/>
      <c r="M160" s="303" t="s">
        <v>912</v>
      </c>
      <c r="O160" s="292"/>
    </row>
    <row r="161" spans="1:80" ht="22.5" x14ac:dyDescent="0.2">
      <c r="A161" s="301"/>
      <c r="B161" s="304"/>
      <c r="C161" s="305" t="s">
        <v>913</v>
      </c>
      <c r="D161" s="306"/>
      <c r="E161" s="307">
        <v>496.8</v>
      </c>
      <c r="F161" s="308"/>
      <c r="G161" s="309"/>
      <c r="H161" s="310"/>
      <c r="I161" s="302"/>
      <c r="J161" s="311"/>
      <c r="K161" s="302"/>
      <c r="M161" s="303" t="s">
        <v>913</v>
      </c>
      <c r="O161" s="292"/>
    </row>
    <row r="162" spans="1:80" x14ac:dyDescent="0.2">
      <c r="A162" s="301"/>
      <c r="B162" s="304"/>
      <c r="C162" s="335" t="s">
        <v>385</v>
      </c>
      <c r="D162" s="306"/>
      <c r="E162" s="334">
        <v>0</v>
      </c>
      <c r="F162" s="308"/>
      <c r="G162" s="309"/>
      <c r="H162" s="310"/>
      <c r="I162" s="302"/>
      <c r="J162" s="311"/>
      <c r="K162" s="302"/>
      <c r="M162" s="303" t="s">
        <v>385</v>
      </c>
      <c r="O162" s="292"/>
    </row>
    <row r="163" spans="1:80" x14ac:dyDescent="0.2">
      <c r="A163" s="301"/>
      <c r="B163" s="304"/>
      <c r="C163" s="335" t="s">
        <v>914</v>
      </c>
      <c r="D163" s="306"/>
      <c r="E163" s="334">
        <v>35.285699999999999</v>
      </c>
      <c r="F163" s="308"/>
      <c r="G163" s="309"/>
      <c r="H163" s="310"/>
      <c r="I163" s="302"/>
      <c r="J163" s="311"/>
      <c r="K163" s="302"/>
      <c r="M163" s="303" t="s">
        <v>914</v>
      </c>
      <c r="O163" s="292"/>
    </row>
    <row r="164" spans="1:80" x14ac:dyDescent="0.2">
      <c r="A164" s="301"/>
      <c r="B164" s="304"/>
      <c r="C164" s="335" t="s">
        <v>915</v>
      </c>
      <c r="D164" s="306"/>
      <c r="E164" s="334">
        <v>36</v>
      </c>
      <c r="F164" s="308"/>
      <c r="G164" s="309"/>
      <c r="H164" s="310"/>
      <c r="I164" s="302"/>
      <c r="J164" s="311"/>
      <c r="K164" s="302"/>
      <c r="M164" s="303" t="s">
        <v>915</v>
      </c>
      <c r="O164" s="292"/>
    </row>
    <row r="165" spans="1:80" x14ac:dyDescent="0.2">
      <c r="A165" s="301"/>
      <c r="B165" s="304"/>
      <c r="C165" s="335" t="s">
        <v>391</v>
      </c>
      <c r="D165" s="306"/>
      <c r="E165" s="334">
        <v>71.285699999999991</v>
      </c>
      <c r="F165" s="308"/>
      <c r="G165" s="309"/>
      <c r="H165" s="310"/>
      <c r="I165" s="302"/>
      <c r="J165" s="311"/>
      <c r="K165" s="302"/>
      <c r="M165" s="303" t="s">
        <v>391</v>
      </c>
      <c r="O165" s="292"/>
    </row>
    <row r="166" spans="1:80" ht="22.5" x14ac:dyDescent="0.2">
      <c r="A166" s="301"/>
      <c r="B166" s="304"/>
      <c r="C166" s="305" t="s">
        <v>916</v>
      </c>
      <c r="D166" s="306"/>
      <c r="E166" s="307">
        <v>60</v>
      </c>
      <c r="F166" s="308"/>
      <c r="G166" s="309"/>
      <c r="H166" s="310"/>
      <c r="I166" s="302"/>
      <c r="J166" s="311"/>
      <c r="K166" s="302"/>
      <c r="M166" s="303" t="s">
        <v>916</v>
      </c>
      <c r="O166" s="292"/>
    </row>
    <row r="167" spans="1:80" x14ac:dyDescent="0.2">
      <c r="A167" s="301"/>
      <c r="B167" s="304"/>
      <c r="C167" s="335" t="s">
        <v>385</v>
      </c>
      <c r="D167" s="306"/>
      <c r="E167" s="334">
        <v>0</v>
      </c>
      <c r="F167" s="308"/>
      <c r="G167" s="309"/>
      <c r="H167" s="310"/>
      <c r="I167" s="302"/>
      <c r="J167" s="311"/>
      <c r="K167" s="302"/>
      <c r="M167" s="303" t="s">
        <v>385</v>
      </c>
      <c r="O167" s="292"/>
    </row>
    <row r="168" spans="1:80" x14ac:dyDescent="0.2">
      <c r="A168" s="301"/>
      <c r="B168" s="304"/>
      <c r="C168" s="335" t="s">
        <v>130</v>
      </c>
      <c r="D168" s="306"/>
      <c r="E168" s="334">
        <v>0</v>
      </c>
      <c r="F168" s="308"/>
      <c r="G168" s="309"/>
      <c r="H168" s="310"/>
      <c r="I168" s="302"/>
      <c r="J168" s="311"/>
      <c r="K168" s="302"/>
      <c r="M168" s="303">
        <v>0</v>
      </c>
      <c r="O168" s="292"/>
    </row>
    <row r="169" spans="1:80" x14ac:dyDescent="0.2">
      <c r="A169" s="301"/>
      <c r="B169" s="304"/>
      <c r="C169" s="335" t="s">
        <v>130</v>
      </c>
      <c r="D169" s="306"/>
      <c r="E169" s="334">
        <v>0</v>
      </c>
      <c r="F169" s="308"/>
      <c r="G169" s="309"/>
      <c r="H169" s="310"/>
      <c r="I169" s="302"/>
      <c r="J169" s="311"/>
      <c r="K169" s="302"/>
      <c r="M169" s="303">
        <v>0</v>
      </c>
      <c r="O169" s="292"/>
    </row>
    <row r="170" spans="1:80" x14ac:dyDescent="0.2">
      <c r="A170" s="301"/>
      <c r="B170" s="304"/>
      <c r="C170" s="335" t="s">
        <v>391</v>
      </c>
      <c r="D170" s="306"/>
      <c r="E170" s="334">
        <v>0</v>
      </c>
      <c r="F170" s="308"/>
      <c r="G170" s="309"/>
      <c r="H170" s="310"/>
      <c r="I170" s="302"/>
      <c r="J170" s="311"/>
      <c r="K170" s="302"/>
      <c r="M170" s="303" t="s">
        <v>391</v>
      </c>
      <c r="O170" s="292"/>
    </row>
    <row r="171" spans="1:80" x14ac:dyDescent="0.2">
      <c r="A171" s="293">
        <v>43</v>
      </c>
      <c r="B171" s="294" t="s">
        <v>650</v>
      </c>
      <c r="C171" s="295" t="s">
        <v>651</v>
      </c>
      <c r="D171" s="296" t="s">
        <v>116</v>
      </c>
      <c r="E171" s="297">
        <v>302.39999999999998</v>
      </c>
      <c r="F171" s="297">
        <v>0</v>
      </c>
      <c r="G171" s="298">
        <f>E171*F171</f>
        <v>0</v>
      </c>
      <c r="H171" s="299">
        <v>0</v>
      </c>
      <c r="I171" s="300">
        <f>E171*H171</f>
        <v>0</v>
      </c>
      <c r="J171" s="299">
        <v>-1.4999999999999999E-2</v>
      </c>
      <c r="K171" s="300">
        <f>E171*J171</f>
        <v>-4.5359999999999996</v>
      </c>
      <c r="O171" s="292">
        <v>2</v>
      </c>
      <c r="AA171" s="261">
        <v>1</v>
      </c>
      <c r="AB171" s="261">
        <v>7</v>
      </c>
      <c r="AC171" s="261">
        <v>7</v>
      </c>
      <c r="AZ171" s="261">
        <v>2</v>
      </c>
      <c r="BA171" s="261">
        <f>IF(AZ171=1,G171,0)</f>
        <v>0</v>
      </c>
      <c r="BB171" s="261">
        <f>IF(AZ171=2,G171,0)</f>
        <v>0</v>
      </c>
      <c r="BC171" s="261">
        <f>IF(AZ171=3,G171,0)</f>
        <v>0</v>
      </c>
      <c r="BD171" s="261">
        <f>IF(AZ171=4,G171,0)</f>
        <v>0</v>
      </c>
      <c r="BE171" s="261">
        <f>IF(AZ171=5,G171,0)</f>
        <v>0</v>
      </c>
      <c r="CA171" s="292">
        <v>1</v>
      </c>
      <c r="CB171" s="292">
        <v>7</v>
      </c>
    </row>
    <row r="172" spans="1:80" x14ac:dyDescent="0.2">
      <c r="A172" s="301"/>
      <c r="B172" s="304"/>
      <c r="C172" s="305" t="s">
        <v>917</v>
      </c>
      <c r="D172" s="306"/>
      <c r="E172" s="307">
        <v>302.39999999999998</v>
      </c>
      <c r="F172" s="308"/>
      <c r="G172" s="309"/>
      <c r="H172" s="310"/>
      <c r="I172" s="302"/>
      <c r="J172" s="311"/>
      <c r="K172" s="302"/>
      <c r="M172" s="303" t="s">
        <v>917</v>
      </c>
      <c r="O172" s="292"/>
    </row>
    <row r="173" spans="1:80" x14ac:dyDescent="0.2">
      <c r="A173" s="293">
        <v>44</v>
      </c>
      <c r="B173" s="294" t="s">
        <v>653</v>
      </c>
      <c r="C173" s="295" t="s">
        <v>654</v>
      </c>
      <c r="D173" s="296" t="s">
        <v>116</v>
      </c>
      <c r="E173" s="297">
        <v>31.747199999999999</v>
      </c>
      <c r="F173" s="297">
        <v>0</v>
      </c>
      <c r="G173" s="298">
        <f>E173*F173</f>
        <v>0</v>
      </c>
      <c r="H173" s="299">
        <v>8.0000000000000007E-5</v>
      </c>
      <c r="I173" s="300">
        <f>E173*H173</f>
        <v>2.5397760000000001E-3</v>
      </c>
      <c r="J173" s="299">
        <v>0</v>
      </c>
      <c r="K173" s="300">
        <f>E173*J173</f>
        <v>0</v>
      </c>
      <c r="O173" s="292">
        <v>2</v>
      </c>
      <c r="AA173" s="261">
        <v>1</v>
      </c>
      <c r="AB173" s="261">
        <v>7</v>
      </c>
      <c r="AC173" s="261">
        <v>7</v>
      </c>
      <c r="AZ173" s="261">
        <v>2</v>
      </c>
      <c r="BA173" s="261">
        <f>IF(AZ173=1,G173,0)</f>
        <v>0</v>
      </c>
      <c r="BB173" s="261">
        <f>IF(AZ173=2,G173,0)</f>
        <v>0</v>
      </c>
      <c r="BC173" s="261">
        <f>IF(AZ173=3,G173,0)</f>
        <v>0</v>
      </c>
      <c r="BD173" s="261">
        <f>IF(AZ173=4,G173,0)</f>
        <v>0</v>
      </c>
      <c r="BE173" s="261">
        <f>IF(AZ173=5,G173,0)</f>
        <v>0</v>
      </c>
      <c r="CA173" s="292">
        <v>1</v>
      </c>
      <c r="CB173" s="292">
        <v>7</v>
      </c>
    </row>
    <row r="174" spans="1:80" x14ac:dyDescent="0.2">
      <c r="A174" s="301"/>
      <c r="B174" s="304"/>
      <c r="C174" s="305" t="s">
        <v>812</v>
      </c>
      <c r="D174" s="306"/>
      <c r="E174" s="307">
        <v>0</v>
      </c>
      <c r="F174" s="308"/>
      <c r="G174" s="309"/>
      <c r="H174" s="310"/>
      <c r="I174" s="302"/>
      <c r="J174" s="311"/>
      <c r="K174" s="302"/>
      <c r="M174" s="303" t="s">
        <v>812</v>
      </c>
      <c r="O174" s="292"/>
    </row>
    <row r="175" spans="1:80" ht="22.5" x14ac:dyDescent="0.2">
      <c r="A175" s="301"/>
      <c r="B175" s="304"/>
      <c r="C175" s="305" t="s">
        <v>892</v>
      </c>
      <c r="D175" s="306"/>
      <c r="E175" s="307">
        <v>25.984400000000001</v>
      </c>
      <c r="F175" s="308"/>
      <c r="G175" s="309"/>
      <c r="H175" s="310"/>
      <c r="I175" s="302"/>
      <c r="J175" s="311"/>
      <c r="K175" s="302"/>
      <c r="M175" s="303" t="s">
        <v>892</v>
      </c>
      <c r="O175" s="292"/>
    </row>
    <row r="176" spans="1:80" x14ac:dyDescent="0.2">
      <c r="A176" s="301"/>
      <c r="B176" s="304"/>
      <c r="C176" s="305" t="s">
        <v>893</v>
      </c>
      <c r="D176" s="306"/>
      <c r="E176" s="307">
        <v>4.41</v>
      </c>
      <c r="F176" s="308"/>
      <c r="G176" s="309"/>
      <c r="H176" s="310"/>
      <c r="I176" s="302"/>
      <c r="J176" s="311"/>
      <c r="K176" s="302"/>
      <c r="M176" s="303" t="s">
        <v>893</v>
      </c>
      <c r="O176" s="292"/>
    </row>
    <row r="177" spans="1:80" x14ac:dyDescent="0.2">
      <c r="A177" s="301"/>
      <c r="B177" s="304"/>
      <c r="C177" s="305" t="s">
        <v>894</v>
      </c>
      <c r="D177" s="306"/>
      <c r="E177" s="307">
        <v>1.3528</v>
      </c>
      <c r="F177" s="308"/>
      <c r="G177" s="309"/>
      <c r="H177" s="310"/>
      <c r="I177" s="302"/>
      <c r="J177" s="311"/>
      <c r="K177" s="302"/>
      <c r="M177" s="303" t="s">
        <v>894</v>
      </c>
      <c r="O177" s="292"/>
    </row>
    <row r="178" spans="1:80" x14ac:dyDescent="0.2">
      <c r="A178" s="293">
        <v>45</v>
      </c>
      <c r="B178" s="294" t="s">
        <v>656</v>
      </c>
      <c r="C178" s="295" t="s">
        <v>657</v>
      </c>
      <c r="D178" s="296" t="s">
        <v>116</v>
      </c>
      <c r="E178" s="297">
        <v>34.921900000000001</v>
      </c>
      <c r="F178" s="297">
        <v>0</v>
      </c>
      <c r="G178" s="298">
        <f>E178*F178</f>
        <v>0</v>
      </c>
      <c r="H178" s="299">
        <v>1.2999999999999999E-2</v>
      </c>
      <c r="I178" s="300">
        <f>E178*H178</f>
        <v>0.45398469999999996</v>
      </c>
      <c r="J178" s="299"/>
      <c r="K178" s="300">
        <f>E178*J178</f>
        <v>0</v>
      </c>
      <c r="O178" s="292">
        <v>2</v>
      </c>
      <c r="AA178" s="261">
        <v>3</v>
      </c>
      <c r="AB178" s="261">
        <v>7</v>
      </c>
      <c r="AC178" s="261">
        <v>60725016</v>
      </c>
      <c r="AZ178" s="261">
        <v>2</v>
      </c>
      <c r="BA178" s="261">
        <f>IF(AZ178=1,G178,0)</f>
        <v>0</v>
      </c>
      <c r="BB178" s="261">
        <f>IF(AZ178=2,G178,0)</f>
        <v>0</v>
      </c>
      <c r="BC178" s="261">
        <f>IF(AZ178=3,G178,0)</f>
        <v>0</v>
      </c>
      <c r="BD178" s="261">
        <f>IF(AZ178=4,G178,0)</f>
        <v>0</v>
      </c>
      <c r="BE178" s="261">
        <f>IF(AZ178=5,G178,0)</f>
        <v>0</v>
      </c>
      <c r="CA178" s="292">
        <v>3</v>
      </c>
      <c r="CB178" s="292">
        <v>7</v>
      </c>
    </row>
    <row r="179" spans="1:80" x14ac:dyDescent="0.2">
      <c r="A179" s="301"/>
      <c r="B179" s="304"/>
      <c r="C179" s="305" t="s">
        <v>812</v>
      </c>
      <c r="D179" s="306"/>
      <c r="E179" s="307">
        <v>0</v>
      </c>
      <c r="F179" s="308"/>
      <c r="G179" s="309"/>
      <c r="H179" s="310"/>
      <c r="I179" s="302"/>
      <c r="J179" s="311"/>
      <c r="K179" s="302"/>
      <c r="M179" s="303" t="s">
        <v>812</v>
      </c>
      <c r="O179" s="292"/>
    </row>
    <row r="180" spans="1:80" x14ac:dyDescent="0.2">
      <c r="A180" s="301"/>
      <c r="B180" s="304"/>
      <c r="C180" s="335" t="s">
        <v>385</v>
      </c>
      <c r="D180" s="306"/>
      <c r="E180" s="334">
        <v>0</v>
      </c>
      <c r="F180" s="308"/>
      <c r="G180" s="309"/>
      <c r="H180" s="310"/>
      <c r="I180" s="302"/>
      <c r="J180" s="311"/>
      <c r="K180" s="302"/>
      <c r="M180" s="303" t="s">
        <v>385</v>
      </c>
      <c r="O180" s="292"/>
    </row>
    <row r="181" spans="1:80" ht="22.5" x14ac:dyDescent="0.2">
      <c r="A181" s="301"/>
      <c r="B181" s="304"/>
      <c r="C181" s="335" t="s">
        <v>892</v>
      </c>
      <c r="D181" s="306"/>
      <c r="E181" s="334">
        <v>25.984400000000001</v>
      </c>
      <c r="F181" s="308"/>
      <c r="G181" s="309"/>
      <c r="H181" s="310"/>
      <c r="I181" s="302"/>
      <c r="J181" s="311"/>
      <c r="K181" s="302"/>
      <c r="M181" s="303" t="s">
        <v>892</v>
      </c>
      <c r="O181" s="292"/>
    </row>
    <row r="182" spans="1:80" x14ac:dyDescent="0.2">
      <c r="A182" s="301"/>
      <c r="B182" s="304"/>
      <c r="C182" s="335" t="s">
        <v>893</v>
      </c>
      <c r="D182" s="306"/>
      <c r="E182" s="334">
        <v>4.41</v>
      </c>
      <c r="F182" s="308"/>
      <c r="G182" s="309"/>
      <c r="H182" s="310"/>
      <c r="I182" s="302"/>
      <c r="J182" s="311"/>
      <c r="K182" s="302"/>
      <c r="M182" s="303" t="s">
        <v>893</v>
      </c>
      <c r="O182" s="292"/>
    </row>
    <row r="183" spans="1:80" x14ac:dyDescent="0.2">
      <c r="A183" s="301"/>
      <c r="B183" s="304"/>
      <c r="C183" s="335" t="s">
        <v>894</v>
      </c>
      <c r="D183" s="306"/>
      <c r="E183" s="334">
        <v>1.3528</v>
      </c>
      <c r="F183" s="308"/>
      <c r="G183" s="309"/>
      <c r="H183" s="310"/>
      <c r="I183" s="302"/>
      <c r="J183" s="311"/>
      <c r="K183" s="302"/>
      <c r="M183" s="303" t="s">
        <v>894</v>
      </c>
      <c r="O183" s="292"/>
    </row>
    <row r="184" spans="1:80" x14ac:dyDescent="0.2">
      <c r="A184" s="301"/>
      <c r="B184" s="304"/>
      <c r="C184" s="333" t="s">
        <v>174</v>
      </c>
      <c r="D184" s="306"/>
      <c r="E184" s="332">
        <v>0</v>
      </c>
      <c r="F184" s="308"/>
      <c r="G184" s="309"/>
      <c r="H184" s="310"/>
      <c r="I184" s="302"/>
      <c r="J184" s="311"/>
      <c r="K184" s="302"/>
      <c r="M184" s="303" t="s">
        <v>174</v>
      </c>
      <c r="O184" s="292"/>
    </row>
    <row r="185" spans="1:80" x14ac:dyDescent="0.2">
      <c r="A185" s="301"/>
      <c r="B185" s="304"/>
      <c r="C185" s="335" t="s">
        <v>391</v>
      </c>
      <c r="D185" s="306"/>
      <c r="E185" s="334">
        <v>31.747199999999999</v>
      </c>
      <c r="F185" s="308"/>
      <c r="G185" s="309"/>
      <c r="H185" s="310"/>
      <c r="I185" s="302"/>
      <c r="J185" s="311"/>
      <c r="K185" s="302"/>
      <c r="M185" s="303" t="s">
        <v>391</v>
      </c>
      <c r="O185" s="292"/>
    </row>
    <row r="186" spans="1:80" x14ac:dyDescent="0.2">
      <c r="A186" s="301"/>
      <c r="B186" s="304"/>
      <c r="C186" s="305" t="s">
        <v>918</v>
      </c>
      <c r="D186" s="306"/>
      <c r="E186" s="307">
        <v>34.921900000000001</v>
      </c>
      <c r="F186" s="308"/>
      <c r="G186" s="309"/>
      <c r="H186" s="310"/>
      <c r="I186" s="302"/>
      <c r="J186" s="311"/>
      <c r="K186" s="302"/>
      <c r="M186" s="303" t="s">
        <v>918</v>
      </c>
      <c r="O186" s="292"/>
    </row>
    <row r="187" spans="1:80" x14ac:dyDescent="0.2">
      <c r="A187" s="293">
        <v>46</v>
      </c>
      <c r="B187" s="294" t="s">
        <v>660</v>
      </c>
      <c r="C187" s="295" t="s">
        <v>661</v>
      </c>
      <c r="D187" s="296" t="s">
        <v>12</v>
      </c>
      <c r="E187" s="297"/>
      <c r="F187" s="297">
        <v>0</v>
      </c>
      <c r="G187" s="298">
        <f>E187*F187</f>
        <v>0</v>
      </c>
      <c r="H187" s="299">
        <v>0</v>
      </c>
      <c r="I187" s="300">
        <f>E187*H187</f>
        <v>0</v>
      </c>
      <c r="J187" s="299"/>
      <c r="K187" s="300">
        <f>E187*J187</f>
        <v>0</v>
      </c>
      <c r="O187" s="292">
        <v>2</v>
      </c>
      <c r="AA187" s="261">
        <v>7</v>
      </c>
      <c r="AB187" s="261">
        <v>1002</v>
      </c>
      <c r="AC187" s="261">
        <v>5</v>
      </c>
      <c r="AZ187" s="261">
        <v>2</v>
      </c>
      <c r="BA187" s="261">
        <f>IF(AZ187=1,G187,0)</f>
        <v>0</v>
      </c>
      <c r="BB187" s="261">
        <f>IF(AZ187=2,G187,0)</f>
        <v>0</v>
      </c>
      <c r="BC187" s="261">
        <f>IF(AZ187=3,G187,0)</f>
        <v>0</v>
      </c>
      <c r="BD187" s="261">
        <f>IF(AZ187=4,G187,0)</f>
        <v>0</v>
      </c>
      <c r="BE187" s="261">
        <f>IF(AZ187=5,G187,0)</f>
        <v>0</v>
      </c>
      <c r="CA187" s="292">
        <v>7</v>
      </c>
      <c r="CB187" s="292">
        <v>1002</v>
      </c>
    </row>
    <row r="188" spans="1:80" x14ac:dyDescent="0.2">
      <c r="A188" s="293">
        <v>47</v>
      </c>
      <c r="B188" s="294" t="s">
        <v>367</v>
      </c>
      <c r="C188" s="295" t="s">
        <v>368</v>
      </c>
      <c r="D188" s="296" t="s">
        <v>369</v>
      </c>
      <c r="E188" s="297">
        <v>14.406000000000001</v>
      </c>
      <c r="F188" s="297">
        <v>0</v>
      </c>
      <c r="G188" s="298">
        <f>E188*F188</f>
        <v>0</v>
      </c>
      <c r="H188" s="299">
        <v>0</v>
      </c>
      <c r="I188" s="300">
        <f>E188*H188</f>
        <v>0</v>
      </c>
      <c r="J188" s="299"/>
      <c r="K188" s="300">
        <f>E188*J188</f>
        <v>0</v>
      </c>
      <c r="O188" s="292">
        <v>2</v>
      </c>
      <c r="AA188" s="261">
        <v>8</v>
      </c>
      <c r="AB188" s="261">
        <v>0</v>
      </c>
      <c r="AC188" s="261">
        <v>3</v>
      </c>
      <c r="AZ188" s="261">
        <v>2</v>
      </c>
      <c r="BA188" s="261">
        <f>IF(AZ188=1,G188,0)</f>
        <v>0</v>
      </c>
      <c r="BB188" s="261">
        <f>IF(AZ188=2,G188,0)</f>
        <v>0</v>
      </c>
      <c r="BC188" s="261">
        <f>IF(AZ188=3,G188,0)</f>
        <v>0</v>
      </c>
      <c r="BD188" s="261">
        <f>IF(AZ188=4,G188,0)</f>
        <v>0</v>
      </c>
      <c r="BE188" s="261">
        <f>IF(AZ188=5,G188,0)</f>
        <v>0</v>
      </c>
      <c r="CA188" s="292">
        <v>8</v>
      </c>
      <c r="CB188" s="292">
        <v>0</v>
      </c>
    </row>
    <row r="189" spans="1:80" x14ac:dyDescent="0.2">
      <c r="A189" s="293">
        <v>48</v>
      </c>
      <c r="B189" s="294" t="s">
        <v>370</v>
      </c>
      <c r="C189" s="295" t="s">
        <v>371</v>
      </c>
      <c r="D189" s="296" t="s">
        <v>369</v>
      </c>
      <c r="E189" s="297">
        <v>14.406000000000001</v>
      </c>
      <c r="F189" s="297">
        <v>0</v>
      </c>
      <c r="G189" s="298">
        <f>E189*F189</f>
        <v>0</v>
      </c>
      <c r="H189" s="299">
        <v>0</v>
      </c>
      <c r="I189" s="300">
        <f>E189*H189</f>
        <v>0</v>
      </c>
      <c r="J189" s="299"/>
      <c r="K189" s="300">
        <f>E189*J189</f>
        <v>0</v>
      </c>
      <c r="O189" s="292">
        <v>2</v>
      </c>
      <c r="AA189" s="261">
        <v>8</v>
      </c>
      <c r="AB189" s="261">
        <v>1</v>
      </c>
      <c r="AC189" s="261">
        <v>3</v>
      </c>
      <c r="AZ189" s="261">
        <v>2</v>
      </c>
      <c r="BA189" s="261">
        <f>IF(AZ189=1,G189,0)</f>
        <v>0</v>
      </c>
      <c r="BB189" s="261">
        <f>IF(AZ189=2,G189,0)</f>
        <v>0</v>
      </c>
      <c r="BC189" s="261">
        <f>IF(AZ189=3,G189,0)</f>
        <v>0</v>
      </c>
      <c r="BD189" s="261">
        <f>IF(AZ189=4,G189,0)</f>
        <v>0</v>
      </c>
      <c r="BE189" s="261">
        <f>IF(AZ189=5,G189,0)</f>
        <v>0</v>
      </c>
      <c r="CA189" s="292">
        <v>8</v>
      </c>
      <c r="CB189" s="292">
        <v>1</v>
      </c>
    </row>
    <row r="190" spans="1:80" x14ac:dyDescent="0.2">
      <c r="A190" s="293">
        <v>49</v>
      </c>
      <c r="B190" s="294" t="s">
        <v>372</v>
      </c>
      <c r="C190" s="295" t="s">
        <v>373</v>
      </c>
      <c r="D190" s="296" t="s">
        <v>369</v>
      </c>
      <c r="E190" s="297">
        <v>144.06</v>
      </c>
      <c r="F190" s="297">
        <v>0</v>
      </c>
      <c r="G190" s="298">
        <f>E190*F190</f>
        <v>0</v>
      </c>
      <c r="H190" s="299">
        <v>0</v>
      </c>
      <c r="I190" s="300">
        <f>E190*H190</f>
        <v>0</v>
      </c>
      <c r="J190" s="299"/>
      <c r="K190" s="300">
        <f>E190*J190</f>
        <v>0</v>
      </c>
      <c r="O190" s="292">
        <v>2</v>
      </c>
      <c r="AA190" s="261">
        <v>8</v>
      </c>
      <c r="AB190" s="261">
        <v>1</v>
      </c>
      <c r="AC190" s="261">
        <v>3</v>
      </c>
      <c r="AZ190" s="261">
        <v>2</v>
      </c>
      <c r="BA190" s="261">
        <f>IF(AZ190=1,G190,0)</f>
        <v>0</v>
      </c>
      <c r="BB190" s="261">
        <f>IF(AZ190=2,G190,0)</f>
        <v>0</v>
      </c>
      <c r="BC190" s="261">
        <f>IF(AZ190=3,G190,0)</f>
        <v>0</v>
      </c>
      <c r="BD190" s="261">
        <f>IF(AZ190=4,G190,0)</f>
        <v>0</v>
      </c>
      <c r="BE190" s="261">
        <f>IF(AZ190=5,G190,0)</f>
        <v>0</v>
      </c>
      <c r="CA190" s="292">
        <v>8</v>
      </c>
      <c r="CB190" s="292">
        <v>1</v>
      </c>
    </row>
    <row r="191" spans="1:80" x14ac:dyDescent="0.2">
      <c r="A191" s="293">
        <v>50</v>
      </c>
      <c r="B191" s="294" t="s">
        <v>374</v>
      </c>
      <c r="C191" s="295" t="s">
        <v>375</v>
      </c>
      <c r="D191" s="296" t="s">
        <v>369</v>
      </c>
      <c r="E191" s="297">
        <v>14.406000000000001</v>
      </c>
      <c r="F191" s="297">
        <v>0</v>
      </c>
      <c r="G191" s="298">
        <f>E191*F191</f>
        <v>0</v>
      </c>
      <c r="H191" s="299">
        <v>0</v>
      </c>
      <c r="I191" s="300">
        <f>E191*H191</f>
        <v>0</v>
      </c>
      <c r="J191" s="299"/>
      <c r="K191" s="300">
        <f>E191*J191</f>
        <v>0</v>
      </c>
      <c r="O191" s="292">
        <v>2</v>
      </c>
      <c r="AA191" s="261">
        <v>8</v>
      </c>
      <c r="AB191" s="261">
        <v>1</v>
      </c>
      <c r="AC191" s="261">
        <v>3</v>
      </c>
      <c r="AZ191" s="261">
        <v>2</v>
      </c>
      <c r="BA191" s="261">
        <f>IF(AZ191=1,G191,0)</f>
        <v>0</v>
      </c>
      <c r="BB191" s="261">
        <f>IF(AZ191=2,G191,0)</f>
        <v>0</v>
      </c>
      <c r="BC191" s="261">
        <f>IF(AZ191=3,G191,0)</f>
        <v>0</v>
      </c>
      <c r="BD191" s="261">
        <f>IF(AZ191=4,G191,0)</f>
        <v>0</v>
      </c>
      <c r="BE191" s="261">
        <f>IF(AZ191=5,G191,0)</f>
        <v>0</v>
      </c>
      <c r="CA191" s="292">
        <v>8</v>
      </c>
      <c r="CB191" s="292">
        <v>1</v>
      </c>
    </row>
    <row r="192" spans="1:80" x14ac:dyDescent="0.2">
      <c r="A192" s="293">
        <v>51</v>
      </c>
      <c r="B192" s="294" t="s">
        <v>376</v>
      </c>
      <c r="C192" s="295" t="s">
        <v>377</v>
      </c>
      <c r="D192" s="296" t="s">
        <v>369</v>
      </c>
      <c r="E192" s="297">
        <v>43.218000000000004</v>
      </c>
      <c r="F192" s="297">
        <v>0</v>
      </c>
      <c r="G192" s="298">
        <f>E192*F192</f>
        <v>0</v>
      </c>
      <c r="H192" s="299">
        <v>0</v>
      </c>
      <c r="I192" s="300">
        <f>E192*H192</f>
        <v>0</v>
      </c>
      <c r="J192" s="299"/>
      <c r="K192" s="300">
        <f>E192*J192</f>
        <v>0</v>
      </c>
      <c r="O192" s="292">
        <v>2</v>
      </c>
      <c r="AA192" s="261">
        <v>8</v>
      </c>
      <c r="AB192" s="261">
        <v>1</v>
      </c>
      <c r="AC192" s="261">
        <v>3</v>
      </c>
      <c r="AZ192" s="261">
        <v>2</v>
      </c>
      <c r="BA192" s="261">
        <f>IF(AZ192=1,G192,0)</f>
        <v>0</v>
      </c>
      <c r="BB192" s="261">
        <f>IF(AZ192=2,G192,0)</f>
        <v>0</v>
      </c>
      <c r="BC192" s="261">
        <f>IF(AZ192=3,G192,0)</f>
        <v>0</v>
      </c>
      <c r="BD192" s="261">
        <f>IF(AZ192=4,G192,0)</f>
        <v>0</v>
      </c>
      <c r="BE192" s="261">
        <f>IF(AZ192=5,G192,0)</f>
        <v>0</v>
      </c>
      <c r="CA192" s="292">
        <v>8</v>
      </c>
      <c r="CB192" s="292">
        <v>1</v>
      </c>
    </row>
    <row r="193" spans="1:80" x14ac:dyDescent="0.2">
      <c r="A193" s="312"/>
      <c r="B193" s="313" t="s">
        <v>101</v>
      </c>
      <c r="C193" s="314" t="s">
        <v>641</v>
      </c>
      <c r="D193" s="315"/>
      <c r="E193" s="316"/>
      <c r="F193" s="317"/>
      <c r="G193" s="318">
        <f>SUM(G157:G192)</f>
        <v>0</v>
      </c>
      <c r="H193" s="319"/>
      <c r="I193" s="320">
        <f>SUM(I157:I192)</f>
        <v>0.45652447599999996</v>
      </c>
      <c r="J193" s="319"/>
      <c r="K193" s="320">
        <f>SUM(K157:K192)</f>
        <v>-14.406000000000001</v>
      </c>
      <c r="O193" s="292">
        <v>4</v>
      </c>
      <c r="BA193" s="321">
        <f>SUM(BA157:BA192)</f>
        <v>0</v>
      </c>
      <c r="BB193" s="321">
        <f>SUM(BB157:BB192)</f>
        <v>0</v>
      </c>
      <c r="BC193" s="321">
        <f>SUM(BC157:BC192)</f>
        <v>0</v>
      </c>
      <c r="BD193" s="321">
        <f>SUM(BD157:BD192)</f>
        <v>0</v>
      </c>
      <c r="BE193" s="321">
        <f>SUM(BE157:BE192)</f>
        <v>0</v>
      </c>
    </row>
    <row r="194" spans="1:80" x14ac:dyDescent="0.2">
      <c r="A194" s="282" t="s">
        <v>97</v>
      </c>
      <c r="B194" s="283" t="s">
        <v>433</v>
      </c>
      <c r="C194" s="284" t="s">
        <v>434</v>
      </c>
      <c r="D194" s="285"/>
      <c r="E194" s="286"/>
      <c r="F194" s="286"/>
      <c r="G194" s="287"/>
      <c r="H194" s="288"/>
      <c r="I194" s="289"/>
      <c r="J194" s="290"/>
      <c r="K194" s="291"/>
      <c r="O194" s="292">
        <v>1</v>
      </c>
    </row>
    <row r="195" spans="1:80" ht="22.5" x14ac:dyDescent="0.2">
      <c r="A195" s="293">
        <v>52</v>
      </c>
      <c r="B195" s="294" t="s">
        <v>919</v>
      </c>
      <c r="C195" s="295" t="s">
        <v>920</v>
      </c>
      <c r="D195" s="296" t="s">
        <v>170</v>
      </c>
      <c r="E195" s="297">
        <v>3.7</v>
      </c>
      <c r="F195" s="297">
        <v>0</v>
      </c>
      <c r="G195" s="298">
        <f>E195*F195</f>
        <v>0</v>
      </c>
      <c r="H195" s="299">
        <v>8.6099999999999996E-3</v>
      </c>
      <c r="I195" s="300">
        <f>E195*H195</f>
        <v>3.1857000000000003E-2</v>
      </c>
      <c r="J195" s="299">
        <v>0</v>
      </c>
      <c r="K195" s="300">
        <f>E195*J195</f>
        <v>0</v>
      </c>
      <c r="O195" s="292">
        <v>2</v>
      </c>
      <c r="AA195" s="261">
        <v>1</v>
      </c>
      <c r="AB195" s="261">
        <v>7</v>
      </c>
      <c r="AC195" s="261">
        <v>7</v>
      </c>
      <c r="AZ195" s="261">
        <v>2</v>
      </c>
      <c r="BA195" s="261">
        <f>IF(AZ195=1,G195,0)</f>
        <v>0</v>
      </c>
      <c r="BB195" s="261">
        <f>IF(AZ195=2,G195,0)</f>
        <v>0</v>
      </c>
      <c r="BC195" s="261">
        <f>IF(AZ195=3,G195,0)</f>
        <v>0</v>
      </c>
      <c r="BD195" s="261">
        <f>IF(AZ195=4,G195,0)</f>
        <v>0</v>
      </c>
      <c r="BE195" s="261">
        <f>IF(AZ195=5,G195,0)</f>
        <v>0</v>
      </c>
      <c r="CA195" s="292">
        <v>1</v>
      </c>
      <c r="CB195" s="292">
        <v>7</v>
      </c>
    </row>
    <row r="196" spans="1:80" x14ac:dyDescent="0.2">
      <c r="A196" s="301"/>
      <c r="B196" s="304"/>
      <c r="C196" s="305" t="s">
        <v>921</v>
      </c>
      <c r="D196" s="306"/>
      <c r="E196" s="307">
        <v>3.7</v>
      </c>
      <c r="F196" s="308"/>
      <c r="G196" s="309"/>
      <c r="H196" s="310"/>
      <c r="I196" s="302"/>
      <c r="J196" s="311"/>
      <c r="K196" s="302"/>
      <c r="M196" s="303" t="s">
        <v>921</v>
      </c>
      <c r="O196" s="292"/>
    </row>
    <row r="197" spans="1:80" x14ac:dyDescent="0.2">
      <c r="A197" s="293">
        <v>53</v>
      </c>
      <c r="B197" s="294" t="s">
        <v>672</v>
      </c>
      <c r="C197" s="295" t="s">
        <v>673</v>
      </c>
      <c r="D197" s="296" t="s">
        <v>116</v>
      </c>
      <c r="E197" s="297">
        <v>310.41000000000003</v>
      </c>
      <c r="F197" s="297">
        <v>0</v>
      </c>
      <c r="G197" s="298">
        <f>E197*F197</f>
        <v>0</v>
      </c>
      <c r="H197" s="299">
        <v>0</v>
      </c>
      <c r="I197" s="300">
        <f>E197*H197</f>
        <v>0</v>
      </c>
      <c r="J197" s="299">
        <v>-7.0000000000000001E-3</v>
      </c>
      <c r="K197" s="300">
        <f>E197*J197</f>
        <v>-2.1728700000000001</v>
      </c>
      <c r="O197" s="292">
        <v>2</v>
      </c>
      <c r="AA197" s="261">
        <v>1</v>
      </c>
      <c r="AB197" s="261">
        <v>0</v>
      </c>
      <c r="AC197" s="261">
        <v>0</v>
      </c>
      <c r="AZ197" s="261">
        <v>2</v>
      </c>
      <c r="BA197" s="261">
        <f>IF(AZ197=1,G197,0)</f>
        <v>0</v>
      </c>
      <c r="BB197" s="261">
        <f>IF(AZ197=2,G197,0)</f>
        <v>0</v>
      </c>
      <c r="BC197" s="261">
        <f>IF(AZ197=3,G197,0)</f>
        <v>0</v>
      </c>
      <c r="BD197" s="261">
        <f>IF(AZ197=4,G197,0)</f>
        <v>0</v>
      </c>
      <c r="BE197" s="261">
        <f>IF(AZ197=5,G197,0)</f>
        <v>0</v>
      </c>
      <c r="CA197" s="292">
        <v>1</v>
      </c>
      <c r="CB197" s="292">
        <v>0</v>
      </c>
    </row>
    <row r="198" spans="1:80" ht="22.5" x14ac:dyDescent="0.2">
      <c r="A198" s="301"/>
      <c r="B198" s="304"/>
      <c r="C198" s="305" t="s">
        <v>922</v>
      </c>
      <c r="D198" s="306"/>
      <c r="E198" s="307">
        <v>313.56</v>
      </c>
      <c r="F198" s="308"/>
      <c r="G198" s="309"/>
      <c r="H198" s="310"/>
      <c r="I198" s="302"/>
      <c r="J198" s="311"/>
      <c r="K198" s="302"/>
      <c r="M198" s="303" t="s">
        <v>922</v>
      </c>
      <c r="O198" s="292"/>
    </row>
    <row r="199" spans="1:80" ht="22.5" x14ac:dyDescent="0.2">
      <c r="A199" s="301"/>
      <c r="B199" s="304"/>
      <c r="C199" s="305" t="s">
        <v>923</v>
      </c>
      <c r="D199" s="306"/>
      <c r="E199" s="307">
        <v>-3.15</v>
      </c>
      <c r="F199" s="308"/>
      <c r="G199" s="309"/>
      <c r="H199" s="310"/>
      <c r="I199" s="302"/>
      <c r="J199" s="311"/>
      <c r="K199" s="302"/>
      <c r="M199" s="303" t="s">
        <v>923</v>
      </c>
      <c r="O199" s="292"/>
    </row>
    <row r="200" spans="1:80" ht="22.5" x14ac:dyDescent="0.2">
      <c r="A200" s="293">
        <v>54</v>
      </c>
      <c r="B200" s="294" t="s">
        <v>684</v>
      </c>
      <c r="C200" s="295" t="s">
        <v>924</v>
      </c>
      <c r="D200" s="296" t="s">
        <v>170</v>
      </c>
      <c r="E200" s="297">
        <v>12.34</v>
      </c>
      <c r="F200" s="297">
        <v>0</v>
      </c>
      <c r="G200" s="298">
        <f>E200*F200</f>
        <v>0</v>
      </c>
      <c r="H200" s="299">
        <v>4.8900000000000002E-3</v>
      </c>
      <c r="I200" s="300">
        <f>E200*H200</f>
        <v>6.0342600000000003E-2</v>
      </c>
      <c r="J200" s="299"/>
      <c r="K200" s="300">
        <f>E200*J200</f>
        <v>0</v>
      </c>
      <c r="O200" s="292">
        <v>2</v>
      </c>
      <c r="AA200" s="261">
        <v>12</v>
      </c>
      <c r="AB200" s="261">
        <v>0</v>
      </c>
      <c r="AC200" s="261">
        <v>128</v>
      </c>
      <c r="AZ200" s="261">
        <v>2</v>
      </c>
      <c r="BA200" s="261">
        <f>IF(AZ200=1,G200,0)</f>
        <v>0</v>
      </c>
      <c r="BB200" s="261">
        <f>IF(AZ200=2,G200,0)</f>
        <v>0</v>
      </c>
      <c r="BC200" s="261">
        <f>IF(AZ200=3,G200,0)</f>
        <v>0</v>
      </c>
      <c r="BD200" s="261">
        <f>IF(AZ200=4,G200,0)</f>
        <v>0</v>
      </c>
      <c r="BE200" s="261">
        <f>IF(AZ200=5,G200,0)</f>
        <v>0</v>
      </c>
      <c r="CA200" s="292">
        <v>12</v>
      </c>
      <c r="CB200" s="292">
        <v>0</v>
      </c>
    </row>
    <row r="201" spans="1:80" ht="22.5" x14ac:dyDescent="0.2">
      <c r="A201" s="293">
        <v>55</v>
      </c>
      <c r="B201" s="294" t="s">
        <v>684</v>
      </c>
      <c r="C201" s="295" t="s">
        <v>685</v>
      </c>
      <c r="D201" s="296" t="s">
        <v>170</v>
      </c>
      <c r="E201" s="297">
        <v>50</v>
      </c>
      <c r="F201" s="297">
        <v>0</v>
      </c>
      <c r="G201" s="298">
        <f>E201*F201</f>
        <v>0</v>
      </c>
      <c r="H201" s="299">
        <v>4.8900000000000002E-3</v>
      </c>
      <c r="I201" s="300">
        <f>E201*H201</f>
        <v>0.24450000000000002</v>
      </c>
      <c r="J201" s="299"/>
      <c r="K201" s="300">
        <f>E201*J201</f>
        <v>0</v>
      </c>
      <c r="O201" s="292">
        <v>2</v>
      </c>
      <c r="AA201" s="261">
        <v>12</v>
      </c>
      <c r="AB201" s="261">
        <v>0</v>
      </c>
      <c r="AC201" s="261">
        <v>7</v>
      </c>
      <c r="AZ201" s="261">
        <v>2</v>
      </c>
      <c r="BA201" s="261">
        <f>IF(AZ201=1,G201,0)</f>
        <v>0</v>
      </c>
      <c r="BB201" s="261">
        <f>IF(AZ201=2,G201,0)</f>
        <v>0</v>
      </c>
      <c r="BC201" s="261">
        <f>IF(AZ201=3,G201,0)</f>
        <v>0</v>
      </c>
      <c r="BD201" s="261">
        <f>IF(AZ201=4,G201,0)</f>
        <v>0</v>
      </c>
      <c r="BE201" s="261">
        <f>IF(AZ201=5,G201,0)</f>
        <v>0</v>
      </c>
      <c r="CA201" s="292">
        <v>12</v>
      </c>
      <c r="CB201" s="292">
        <v>0</v>
      </c>
    </row>
    <row r="202" spans="1:80" x14ac:dyDescent="0.2">
      <c r="A202" s="301"/>
      <c r="B202" s="304"/>
      <c r="C202" s="305" t="s">
        <v>925</v>
      </c>
      <c r="D202" s="306"/>
      <c r="E202" s="307">
        <v>0</v>
      </c>
      <c r="F202" s="308"/>
      <c r="G202" s="309"/>
      <c r="H202" s="310"/>
      <c r="I202" s="302"/>
      <c r="J202" s="311"/>
      <c r="K202" s="302"/>
      <c r="M202" s="303" t="s">
        <v>925</v>
      </c>
      <c r="O202" s="292"/>
    </row>
    <row r="203" spans="1:80" x14ac:dyDescent="0.2">
      <c r="A203" s="301"/>
      <c r="B203" s="304"/>
      <c r="C203" s="305" t="s">
        <v>926</v>
      </c>
      <c r="D203" s="306"/>
      <c r="E203" s="307">
        <v>50</v>
      </c>
      <c r="F203" s="308"/>
      <c r="G203" s="309"/>
      <c r="H203" s="310"/>
      <c r="I203" s="302"/>
      <c r="J203" s="311"/>
      <c r="K203" s="302"/>
      <c r="M203" s="303" t="s">
        <v>926</v>
      </c>
      <c r="O203" s="292"/>
    </row>
    <row r="204" spans="1:80" x14ac:dyDescent="0.2">
      <c r="A204" s="293">
        <v>56</v>
      </c>
      <c r="B204" s="294" t="s">
        <v>696</v>
      </c>
      <c r="C204" s="295" t="s">
        <v>697</v>
      </c>
      <c r="D204" s="296" t="s">
        <v>12</v>
      </c>
      <c r="E204" s="297"/>
      <c r="F204" s="297">
        <v>0</v>
      </c>
      <c r="G204" s="298">
        <f>E204*F204</f>
        <v>0</v>
      </c>
      <c r="H204" s="299">
        <v>0</v>
      </c>
      <c r="I204" s="300">
        <f>E204*H204</f>
        <v>0</v>
      </c>
      <c r="J204" s="299"/>
      <c r="K204" s="300">
        <f>E204*J204</f>
        <v>0</v>
      </c>
      <c r="O204" s="292">
        <v>2</v>
      </c>
      <c r="AA204" s="261">
        <v>7</v>
      </c>
      <c r="AB204" s="261">
        <v>1002</v>
      </c>
      <c r="AC204" s="261">
        <v>5</v>
      </c>
      <c r="AZ204" s="261">
        <v>2</v>
      </c>
      <c r="BA204" s="261">
        <f>IF(AZ204=1,G204,0)</f>
        <v>0</v>
      </c>
      <c r="BB204" s="261">
        <f>IF(AZ204=2,G204,0)</f>
        <v>0</v>
      </c>
      <c r="BC204" s="261">
        <f>IF(AZ204=3,G204,0)</f>
        <v>0</v>
      </c>
      <c r="BD204" s="261">
        <f>IF(AZ204=4,G204,0)</f>
        <v>0</v>
      </c>
      <c r="BE204" s="261">
        <f>IF(AZ204=5,G204,0)</f>
        <v>0</v>
      </c>
      <c r="CA204" s="292">
        <v>7</v>
      </c>
      <c r="CB204" s="292">
        <v>1002</v>
      </c>
    </row>
    <row r="205" spans="1:80" x14ac:dyDescent="0.2">
      <c r="A205" s="293">
        <v>57</v>
      </c>
      <c r="B205" s="294" t="s">
        <v>367</v>
      </c>
      <c r="C205" s="295" t="s">
        <v>368</v>
      </c>
      <c r="D205" s="296" t="s">
        <v>369</v>
      </c>
      <c r="E205" s="297">
        <v>2.1728700000000001</v>
      </c>
      <c r="F205" s="297">
        <v>0</v>
      </c>
      <c r="G205" s="298">
        <f>E205*F205</f>
        <v>0</v>
      </c>
      <c r="H205" s="299">
        <v>0</v>
      </c>
      <c r="I205" s="300">
        <f>E205*H205</f>
        <v>0</v>
      </c>
      <c r="J205" s="299"/>
      <c r="K205" s="300">
        <f>E205*J205</f>
        <v>0</v>
      </c>
      <c r="O205" s="292">
        <v>2</v>
      </c>
      <c r="AA205" s="261">
        <v>8</v>
      </c>
      <c r="AB205" s="261">
        <v>0</v>
      </c>
      <c r="AC205" s="261">
        <v>3</v>
      </c>
      <c r="AZ205" s="261">
        <v>2</v>
      </c>
      <c r="BA205" s="261">
        <f>IF(AZ205=1,G205,0)</f>
        <v>0</v>
      </c>
      <c r="BB205" s="261">
        <f>IF(AZ205=2,G205,0)</f>
        <v>0</v>
      </c>
      <c r="BC205" s="261">
        <f>IF(AZ205=3,G205,0)</f>
        <v>0</v>
      </c>
      <c r="BD205" s="261">
        <f>IF(AZ205=4,G205,0)</f>
        <v>0</v>
      </c>
      <c r="BE205" s="261">
        <f>IF(AZ205=5,G205,0)</f>
        <v>0</v>
      </c>
      <c r="CA205" s="292">
        <v>8</v>
      </c>
      <c r="CB205" s="292">
        <v>0</v>
      </c>
    </row>
    <row r="206" spans="1:80" x14ac:dyDescent="0.2">
      <c r="A206" s="293">
        <v>58</v>
      </c>
      <c r="B206" s="294" t="s">
        <v>370</v>
      </c>
      <c r="C206" s="295" t="s">
        <v>371</v>
      </c>
      <c r="D206" s="296" t="s">
        <v>369</v>
      </c>
      <c r="E206" s="297">
        <v>2.1728700000000001</v>
      </c>
      <c r="F206" s="297">
        <v>0</v>
      </c>
      <c r="G206" s="298">
        <f>E206*F206</f>
        <v>0</v>
      </c>
      <c r="H206" s="299">
        <v>0</v>
      </c>
      <c r="I206" s="300">
        <f>E206*H206</f>
        <v>0</v>
      </c>
      <c r="J206" s="299"/>
      <c r="K206" s="300">
        <f>E206*J206</f>
        <v>0</v>
      </c>
      <c r="O206" s="292">
        <v>2</v>
      </c>
      <c r="AA206" s="261">
        <v>8</v>
      </c>
      <c r="AB206" s="261">
        <v>1</v>
      </c>
      <c r="AC206" s="261">
        <v>3</v>
      </c>
      <c r="AZ206" s="261">
        <v>2</v>
      </c>
      <c r="BA206" s="261">
        <f>IF(AZ206=1,G206,0)</f>
        <v>0</v>
      </c>
      <c r="BB206" s="261">
        <f>IF(AZ206=2,G206,0)</f>
        <v>0</v>
      </c>
      <c r="BC206" s="261">
        <f>IF(AZ206=3,G206,0)</f>
        <v>0</v>
      </c>
      <c r="BD206" s="261">
        <f>IF(AZ206=4,G206,0)</f>
        <v>0</v>
      </c>
      <c r="BE206" s="261">
        <f>IF(AZ206=5,G206,0)</f>
        <v>0</v>
      </c>
      <c r="CA206" s="292">
        <v>8</v>
      </c>
      <c r="CB206" s="292">
        <v>1</v>
      </c>
    </row>
    <row r="207" spans="1:80" x14ac:dyDescent="0.2">
      <c r="A207" s="293">
        <v>59</v>
      </c>
      <c r="B207" s="294" t="s">
        <v>372</v>
      </c>
      <c r="C207" s="295" t="s">
        <v>373</v>
      </c>
      <c r="D207" s="296" t="s">
        <v>369</v>
      </c>
      <c r="E207" s="297">
        <v>21.7287</v>
      </c>
      <c r="F207" s="297">
        <v>0</v>
      </c>
      <c r="G207" s="298">
        <f>E207*F207</f>
        <v>0</v>
      </c>
      <c r="H207" s="299">
        <v>0</v>
      </c>
      <c r="I207" s="300">
        <f>E207*H207</f>
        <v>0</v>
      </c>
      <c r="J207" s="299"/>
      <c r="K207" s="300">
        <f>E207*J207</f>
        <v>0</v>
      </c>
      <c r="O207" s="292">
        <v>2</v>
      </c>
      <c r="AA207" s="261">
        <v>8</v>
      </c>
      <c r="AB207" s="261">
        <v>1</v>
      </c>
      <c r="AC207" s="261">
        <v>3</v>
      </c>
      <c r="AZ207" s="261">
        <v>2</v>
      </c>
      <c r="BA207" s="261">
        <f>IF(AZ207=1,G207,0)</f>
        <v>0</v>
      </c>
      <c r="BB207" s="261">
        <f>IF(AZ207=2,G207,0)</f>
        <v>0</v>
      </c>
      <c r="BC207" s="261">
        <f>IF(AZ207=3,G207,0)</f>
        <v>0</v>
      </c>
      <c r="BD207" s="261">
        <f>IF(AZ207=4,G207,0)</f>
        <v>0</v>
      </c>
      <c r="BE207" s="261">
        <f>IF(AZ207=5,G207,0)</f>
        <v>0</v>
      </c>
      <c r="CA207" s="292">
        <v>8</v>
      </c>
      <c r="CB207" s="292">
        <v>1</v>
      </c>
    </row>
    <row r="208" spans="1:80" x14ac:dyDescent="0.2">
      <c r="A208" s="293">
        <v>60</v>
      </c>
      <c r="B208" s="294" t="s">
        <v>374</v>
      </c>
      <c r="C208" s="295" t="s">
        <v>375</v>
      </c>
      <c r="D208" s="296" t="s">
        <v>369</v>
      </c>
      <c r="E208" s="297">
        <v>2.1728700000000001</v>
      </c>
      <c r="F208" s="297">
        <v>0</v>
      </c>
      <c r="G208" s="298">
        <f>E208*F208</f>
        <v>0</v>
      </c>
      <c r="H208" s="299">
        <v>0</v>
      </c>
      <c r="I208" s="300">
        <f>E208*H208</f>
        <v>0</v>
      </c>
      <c r="J208" s="299"/>
      <c r="K208" s="300">
        <f>E208*J208</f>
        <v>0</v>
      </c>
      <c r="O208" s="292">
        <v>2</v>
      </c>
      <c r="AA208" s="261">
        <v>8</v>
      </c>
      <c r="AB208" s="261">
        <v>1</v>
      </c>
      <c r="AC208" s="261">
        <v>3</v>
      </c>
      <c r="AZ208" s="261">
        <v>2</v>
      </c>
      <c r="BA208" s="261">
        <f>IF(AZ208=1,G208,0)</f>
        <v>0</v>
      </c>
      <c r="BB208" s="261">
        <f>IF(AZ208=2,G208,0)</f>
        <v>0</v>
      </c>
      <c r="BC208" s="261">
        <f>IF(AZ208=3,G208,0)</f>
        <v>0</v>
      </c>
      <c r="BD208" s="261">
        <f>IF(AZ208=4,G208,0)</f>
        <v>0</v>
      </c>
      <c r="BE208" s="261">
        <f>IF(AZ208=5,G208,0)</f>
        <v>0</v>
      </c>
      <c r="CA208" s="292">
        <v>8</v>
      </c>
      <c r="CB208" s="292">
        <v>1</v>
      </c>
    </row>
    <row r="209" spans="1:80" x14ac:dyDescent="0.2">
      <c r="A209" s="293">
        <v>61</v>
      </c>
      <c r="B209" s="294" t="s">
        <v>376</v>
      </c>
      <c r="C209" s="295" t="s">
        <v>377</v>
      </c>
      <c r="D209" s="296" t="s">
        <v>369</v>
      </c>
      <c r="E209" s="297">
        <v>6.5186099999999998</v>
      </c>
      <c r="F209" s="297">
        <v>0</v>
      </c>
      <c r="G209" s="298">
        <f>E209*F209</f>
        <v>0</v>
      </c>
      <c r="H209" s="299">
        <v>0</v>
      </c>
      <c r="I209" s="300">
        <f>E209*H209</f>
        <v>0</v>
      </c>
      <c r="J209" s="299"/>
      <c r="K209" s="300">
        <f>E209*J209</f>
        <v>0</v>
      </c>
      <c r="O209" s="292">
        <v>2</v>
      </c>
      <c r="AA209" s="261">
        <v>8</v>
      </c>
      <c r="AB209" s="261">
        <v>1</v>
      </c>
      <c r="AC209" s="261">
        <v>3</v>
      </c>
      <c r="AZ209" s="261">
        <v>2</v>
      </c>
      <c r="BA209" s="261">
        <f>IF(AZ209=1,G209,0)</f>
        <v>0</v>
      </c>
      <c r="BB209" s="261">
        <f>IF(AZ209=2,G209,0)</f>
        <v>0</v>
      </c>
      <c r="BC209" s="261">
        <f>IF(AZ209=3,G209,0)</f>
        <v>0</v>
      </c>
      <c r="BD209" s="261">
        <f>IF(AZ209=4,G209,0)</f>
        <v>0</v>
      </c>
      <c r="BE209" s="261">
        <f>IF(AZ209=5,G209,0)</f>
        <v>0</v>
      </c>
      <c r="CA209" s="292">
        <v>8</v>
      </c>
      <c r="CB209" s="292">
        <v>1</v>
      </c>
    </row>
    <row r="210" spans="1:80" x14ac:dyDescent="0.2">
      <c r="A210" s="312"/>
      <c r="B210" s="313" t="s">
        <v>101</v>
      </c>
      <c r="C210" s="314" t="s">
        <v>435</v>
      </c>
      <c r="D210" s="315"/>
      <c r="E210" s="316"/>
      <c r="F210" s="317"/>
      <c r="G210" s="318">
        <f>SUM(G194:G209)</f>
        <v>0</v>
      </c>
      <c r="H210" s="319"/>
      <c r="I210" s="320">
        <f>SUM(I194:I209)</f>
        <v>0.33669960000000004</v>
      </c>
      <c r="J210" s="319"/>
      <c r="K210" s="320">
        <f>SUM(K194:K209)</f>
        <v>-2.1728700000000001</v>
      </c>
      <c r="O210" s="292">
        <v>4</v>
      </c>
      <c r="BA210" s="321">
        <f>SUM(BA194:BA209)</f>
        <v>0</v>
      </c>
      <c r="BB210" s="321">
        <f>SUM(BB194:BB209)</f>
        <v>0</v>
      </c>
      <c r="BC210" s="321">
        <f>SUM(BC194:BC209)</f>
        <v>0</v>
      </c>
      <c r="BD210" s="321">
        <f>SUM(BD194:BD209)</f>
        <v>0</v>
      </c>
      <c r="BE210" s="321">
        <f>SUM(BE194:BE209)</f>
        <v>0</v>
      </c>
    </row>
    <row r="211" spans="1:80" x14ac:dyDescent="0.2">
      <c r="E211" s="261"/>
    </row>
    <row r="212" spans="1:80" x14ac:dyDescent="0.2">
      <c r="E212" s="261"/>
    </row>
    <row r="213" spans="1:80" x14ac:dyDescent="0.2">
      <c r="E213" s="261"/>
    </row>
    <row r="214" spans="1:80" x14ac:dyDescent="0.2">
      <c r="E214" s="261"/>
    </row>
    <row r="215" spans="1:80" x14ac:dyDescent="0.2">
      <c r="E215" s="261"/>
    </row>
    <row r="216" spans="1:80" x14ac:dyDescent="0.2">
      <c r="E216" s="261"/>
    </row>
    <row r="217" spans="1:80" x14ac:dyDescent="0.2">
      <c r="E217" s="261"/>
    </row>
    <row r="218" spans="1:80" x14ac:dyDescent="0.2">
      <c r="E218" s="261"/>
    </row>
    <row r="219" spans="1:80" x14ac:dyDescent="0.2">
      <c r="E219" s="261"/>
    </row>
    <row r="220" spans="1:80" x14ac:dyDescent="0.2">
      <c r="E220" s="261"/>
    </row>
    <row r="221" spans="1:80" x14ac:dyDescent="0.2">
      <c r="E221" s="261"/>
    </row>
    <row r="222" spans="1:80" x14ac:dyDescent="0.2">
      <c r="E222" s="261"/>
    </row>
    <row r="223" spans="1:80" x14ac:dyDescent="0.2">
      <c r="E223" s="261"/>
    </row>
    <row r="224" spans="1:80" x14ac:dyDescent="0.2">
      <c r="E224" s="261"/>
    </row>
    <row r="225" spans="1:7" x14ac:dyDescent="0.2">
      <c r="E225" s="261"/>
    </row>
    <row r="226" spans="1:7" x14ac:dyDescent="0.2">
      <c r="E226" s="261"/>
    </row>
    <row r="227" spans="1:7" x14ac:dyDescent="0.2">
      <c r="E227" s="261"/>
    </row>
    <row r="228" spans="1:7" x14ac:dyDescent="0.2">
      <c r="E228" s="261"/>
    </row>
    <row r="229" spans="1:7" x14ac:dyDescent="0.2">
      <c r="E229" s="261"/>
    </row>
    <row r="230" spans="1:7" x14ac:dyDescent="0.2">
      <c r="E230" s="261"/>
    </row>
    <row r="231" spans="1:7" x14ac:dyDescent="0.2">
      <c r="E231" s="261"/>
    </row>
    <row r="232" spans="1:7" x14ac:dyDescent="0.2">
      <c r="E232" s="261"/>
    </row>
    <row r="233" spans="1:7" x14ac:dyDescent="0.2">
      <c r="E233" s="261"/>
    </row>
    <row r="234" spans="1:7" x14ac:dyDescent="0.2">
      <c r="A234" s="311"/>
      <c r="B234" s="311"/>
      <c r="C234" s="311"/>
      <c r="D234" s="311"/>
      <c r="E234" s="311"/>
      <c r="F234" s="311"/>
      <c r="G234" s="311"/>
    </row>
    <row r="235" spans="1:7" x14ac:dyDescent="0.2">
      <c r="A235" s="311"/>
      <c r="B235" s="311"/>
      <c r="C235" s="311"/>
      <c r="D235" s="311"/>
      <c r="E235" s="311"/>
      <c r="F235" s="311"/>
      <c r="G235" s="311"/>
    </row>
    <row r="236" spans="1:7" x14ac:dyDescent="0.2">
      <c r="A236" s="311"/>
      <c r="B236" s="311"/>
      <c r="C236" s="311"/>
      <c r="D236" s="311"/>
      <c r="E236" s="311"/>
      <c r="F236" s="311"/>
      <c r="G236" s="311"/>
    </row>
    <row r="237" spans="1:7" x14ac:dyDescent="0.2">
      <c r="A237" s="311"/>
      <c r="B237" s="311"/>
      <c r="C237" s="311"/>
      <c r="D237" s="311"/>
      <c r="E237" s="311"/>
      <c r="F237" s="311"/>
      <c r="G237" s="311"/>
    </row>
    <row r="238" spans="1:7" x14ac:dyDescent="0.2">
      <c r="E238" s="261"/>
    </row>
    <row r="239" spans="1:7" x14ac:dyDescent="0.2">
      <c r="E239" s="261"/>
    </row>
    <row r="240" spans="1:7" x14ac:dyDescent="0.2">
      <c r="E240" s="261"/>
    </row>
    <row r="241" spans="5:5" x14ac:dyDescent="0.2">
      <c r="E241" s="261"/>
    </row>
    <row r="242" spans="5:5" x14ac:dyDescent="0.2">
      <c r="E242" s="261"/>
    </row>
    <row r="243" spans="5:5" x14ac:dyDescent="0.2">
      <c r="E243" s="261"/>
    </row>
    <row r="244" spans="5:5" x14ac:dyDescent="0.2">
      <c r="E244" s="261"/>
    </row>
    <row r="245" spans="5:5" x14ac:dyDescent="0.2">
      <c r="E245" s="261"/>
    </row>
    <row r="246" spans="5:5" x14ac:dyDescent="0.2">
      <c r="E246" s="261"/>
    </row>
    <row r="247" spans="5:5" x14ac:dyDescent="0.2">
      <c r="E247" s="261"/>
    </row>
    <row r="248" spans="5:5" x14ac:dyDescent="0.2">
      <c r="E248" s="261"/>
    </row>
    <row r="249" spans="5:5" x14ac:dyDescent="0.2">
      <c r="E249" s="261"/>
    </row>
    <row r="250" spans="5:5" x14ac:dyDescent="0.2">
      <c r="E250" s="261"/>
    </row>
    <row r="251" spans="5:5" x14ac:dyDescent="0.2">
      <c r="E251" s="261"/>
    </row>
    <row r="252" spans="5:5" x14ac:dyDescent="0.2">
      <c r="E252" s="261"/>
    </row>
    <row r="253" spans="5:5" x14ac:dyDescent="0.2">
      <c r="E253" s="261"/>
    </row>
    <row r="254" spans="5:5" x14ac:dyDescent="0.2">
      <c r="E254" s="261"/>
    </row>
    <row r="255" spans="5:5" x14ac:dyDescent="0.2">
      <c r="E255" s="261"/>
    </row>
    <row r="256" spans="5:5" x14ac:dyDescent="0.2">
      <c r="E256" s="261"/>
    </row>
    <row r="257" spans="1:7" x14ac:dyDescent="0.2">
      <c r="E257" s="261"/>
    </row>
    <row r="258" spans="1:7" x14ac:dyDescent="0.2">
      <c r="E258" s="261"/>
    </row>
    <row r="259" spans="1:7" x14ac:dyDescent="0.2">
      <c r="E259" s="261"/>
    </row>
    <row r="260" spans="1:7" x14ac:dyDescent="0.2">
      <c r="E260" s="261"/>
    </row>
    <row r="261" spans="1:7" x14ac:dyDescent="0.2">
      <c r="E261" s="261"/>
    </row>
    <row r="262" spans="1:7" x14ac:dyDescent="0.2">
      <c r="E262" s="261"/>
    </row>
    <row r="263" spans="1:7" x14ac:dyDescent="0.2">
      <c r="E263" s="261"/>
    </row>
    <row r="264" spans="1:7" x14ac:dyDescent="0.2">
      <c r="E264" s="261"/>
    </row>
    <row r="265" spans="1:7" x14ac:dyDescent="0.2">
      <c r="E265" s="261"/>
    </row>
    <row r="266" spans="1:7" x14ac:dyDescent="0.2">
      <c r="E266" s="261"/>
    </row>
    <row r="267" spans="1:7" x14ac:dyDescent="0.2">
      <c r="E267" s="261"/>
    </row>
    <row r="268" spans="1:7" x14ac:dyDescent="0.2">
      <c r="E268" s="261"/>
    </row>
    <row r="269" spans="1:7" x14ac:dyDescent="0.2">
      <c r="A269" s="322"/>
      <c r="B269" s="322"/>
    </row>
    <row r="270" spans="1:7" x14ac:dyDescent="0.2">
      <c r="A270" s="311"/>
      <c r="B270" s="311"/>
      <c r="C270" s="323"/>
      <c r="D270" s="323"/>
      <c r="E270" s="324"/>
      <c r="F270" s="323"/>
      <c r="G270" s="325"/>
    </row>
    <row r="271" spans="1:7" x14ac:dyDescent="0.2">
      <c r="A271" s="326"/>
      <c r="B271" s="326"/>
      <c r="C271" s="311"/>
      <c r="D271" s="311"/>
      <c r="E271" s="327"/>
      <c r="F271" s="311"/>
      <c r="G271" s="311"/>
    </row>
    <row r="272" spans="1:7" x14ac:dyDescent="0.2">
      <c r="A272" s="311"/>
      <c r="B272" s="311"/>
      <c r="C272" s="311"/>
      <c r="D272" s="311"/>
      <c r="E272" s="327"/>
      <c r="F272" s="311"/>
      <c r="G272" s="311"/>
    </row>
    <row r="273" spans="1:7" x14ac:dyDescent="0.2">
      <c r="A273" s="311"/>
      <c r="B273" s="311"/>
      <c r="C273" s="311"/>
      <c r="D273" s="311"/>
      <c r="E273" s="327"/>
      <c r="F273" s="311"/>
      <c r="G273" s="311"/>
    </row>
    <row r="274" spans="1:7" x14ac:dyDescent="0.2">
      <c r="A274" s="311"/>
      <c r="B274" s="311"/>
      <c r="C274" s="311"/>
      <c r="D274" s="311"/>
      <c r="E274" s="327"/>
      <c r="F274" s="311"/>
      <c r="G274" s="311"/>
    </row>
    <row r="275" spans="1:7" x14ac:dyDescent="0.2">
      <c r="A275" s="311"/>
      <c r="B275" s="311"/>
      <c r="C275" s="311"/>
      <c r="D275" s="311"/>
      <c r="E275" s="327"/>
      <c r="F275" s="311"/>
      <c r="G275" s="311"/>
    </row>
    <row r="276" spans="1:7" x14ac:dyDescent="0.2">
      <c r="A276" s="311"/>
      <c r="B276" s="311"/>
      <c r="C276" s="311"/>
      <c r="D276" s="311"/>
      <c r="E276" s="327"/>
      <c r="F276" s="311"/>
      <c r="G276" s="311"/>
    </row>
    <row r="277" spans="1:7" x14ac:dyDescent="0.2">
      <c r="A277" s="311"/>
      <c r="B277" s="311"/>
      <c r="C277" s="311"/>
      <c r="D277" s="311"/>
      <c r="E277" s="327"/>
      <c r="F277" s="311"/>
      <c r="G277" s="311"/>
    </row>
    <row r="278" spans="1:7" x14ac:dyDescent="0.2">
      <c r="A278" s="311"/>
      <c r="B278" s="311"/>
      <c r="C278" s="311"/>
      <c r="D278" s="311"/>
      <c r="E278" s="327"/>
      <c r="F278" s="311"/>
      <c r="G278" s="311"/>
    </row>
    <row r="279" spans="1:7" x14ac:dyDescent="0.2">
      <c r="A279" s="311"/>
      <c r="B279" s="311"/>
      <c r="C279" s="311"/>
      <c r="D279" s="311"/>
      <c r="E279" s="327"/>
      <c r="F279" s="311"/>
      <c r="G279" s="311"/>
    </row>
    <row r="280" spans="1:7" x14ac:dyDescent="0.2">
      <c r="A280" s="311"/>
      <c r="B280" s="311"/>
      <c r="C280" s="311"/>
      <c r="D280" s="311"/>
      <c r="E280" s="327"/>
      <c r="F280" s="311"/>
      <c r="G280" s="311"/>
    </row>
    <row r="281" spans="1:7" x14ac:dyDescent="0.2">
      <c r="A281" s="311"/>
      <c r="B281" s="311"/>
      <c r="C281" s="311"/>
      <c r="D281" s="311"/>
      <c r="E281" s="327"/>
      <c r="F281" s="311"/>
      <c r="G281" s="311"/>
    </row>
    <row r="282" spans="1:7" x14ac:dyDescent="0.2">
      <c r="A282" s="311"/>
      <c r="B282" s="311"/>
      <c r="C282" s="311"/>
      <c r="D282" s="311"/>
      <c r="E282" s="327"/>
      <c r="F282" s="311"/>
      <c r="G282" s="311"/>
    </row>
    <row r="283" spans="1:7" x14ac:dyDescent="0.2">
      <c r="A283" s="311"/>
      <c r="B283" s="311"/>
      <c r="C283" s="311"/>
      <c r="D283" s="311"/>
      <c r="E283" s="327"/>
      <c r="F283" s="311"/>
      <c r="G283" s="311"/>
    </row>
  </sheetData>
  <mergeCells count="133">
    <mergeCell ref="C196:D196"/>
    <mergeCell ref="C198:D198"/>
    <mergeCell ref="C199:D199"/>
    <mergeCell ref="C202:D202"/>
    <mergeCell ref="C203:D203"/>
    <mergeCell ref="C181:D181"/>
    <mergeCell ref="C182:D182"/>
    <mergeCell ref="C183:D183"/>
    <mergeCell ref="C184:D184"/>
    <mergeCell ref="C185:D185"/>
    <mergeCell ref="C186:D186"/>
    <mergeCell ref="C174:D174"/>
    <mergeCell ref="C175:D175"/>
    <mergeCell ref="C176:D176"/>
    <mergeCell ref="C177:D177"/>
    <mergeCell ref="C179:D179"/>
    <mergeCell ref="C180:D180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44:D144"/>
    <mergeCell ref="C146:D146"/>
    <mergeCell ref="C148:D148"/>
    <mergeCell ref="C168:D168"/>
    <mergeCell ref="C169:D169"/>
    <mergeCell ref="C170:D170"/>
    <mergeCell ref="C172:D172"/>
    <mergeCell ref="C130:D130"/>
    <mergeCell ref="C132:D132"/>
    <mergeCell ref="C134:D134"/>
    <mergeCell ref="C136:D136"/>
    <mergeCell ref="C137:D137"/>
    <mergeCell ref="C139:D139"/>
    <mergeCell ref="C124:D124"/>
    <mergeCell ref="C125:D125"/>
    <mergeCell ref="C126:D126"/>
    <mergeCell ref="C127:D127"/>
    <mergeCell ref="C128:D128"/>
    <mergeCell ref="C129:D129"/>
    <mergeCell ref="C114:D114"/>
    <mergeCell ref="C115:D115"/>
    <mergeCell ref="C117:D117"/>
    <mergeCell ref="C119:D119"/>
    <mergeCell ref="C121:D121"/>
    <mergeCell ref="C123:D123"/>
    <mergeCell ref="C108:D108"/>
    <mergeCell ref="C109:D109"/>
    <mergeCell ref="C110:D110"/>
    <mergeCell ref="C111:D111"/>
    <mergeCell ref="C112:D112"/>
    <mergeCell ref="C113:D113"/>
    <mergeCell ref="C89:D89"/>
    <mergeCell ref="C100:D100"/>
    <mergeCell ref="C102:D102"/>
    <mergeCell ref="C103:D103"/>
    <mergeCell ref="C104:D104"/>
    <mergeCell ref="C105:D105"/>
    <mergeCell ref="C106:D106"/>
    <mergeCell ref="C107:D107"/>
    <mergeCell ref="C83:D83"/>
    <mergeCell ref="C84:D84"/>
    <mergeCell ref="C85:D85"/>
    <mergeCell ref="C86:D86"/>
    <mergeCell ref="C87:D87"/>
    <mergeCell ref="C88:D88"/>
    <mergeCell ref="C77:D77"/>
    <mergeCell ref="C78:D78"/>
    <mergeCell ref="C79:D79"/>
    <mergeCell ref="C80:D80"/>
    <mergeCell ref="C81:D81"/>
    <mergeCell ref="C82:D82"/>
    <mergeCell ref="C70:D70"/>
    <mergeCell ref="C71:D71"/>
    <mergeCell ref="C72:D72"/>
    <mergeCell ref="C74:D74"/>
    <mergeCell ref="C75:D75"/>
    <mergeCell ref="C76:D76"/>
    <mergeCell ref="C64:D64"/>
    <mergeCell ref="C65:D65"/>
    <mergeCell ref="C66:D66"/>
    <mergeCell ref="C67:D67"/>
    <mergeCell ref="C68:D68"/>
    <mergeCell ref="C69:D69"/>
    <mergeCell ref="C58:D58"/>
    <mergeCell ref="C59:D59"/>
    <mergeCell ref="C60:D60"/>
    <mergeCell ref="C61:D61"/>
    <mergeCell ref="C62:D62"/>
    <mergeCell ref="C63:D63"/>
    <mergeCell ref="C48:D48"/>
    <mergeCell ref="C50:D50"/>
    <mergeCell ref="C52:D52"/>
    <mergeCell ref="C54:D54"/>
    <mergeCell ref="C56:D56"/>
    <mergeCell ref="C57:D57"/>
    <mergeCell ref="C42:D42"/>
    <mergeCell ref="C43:D43"/>
    <mergeCell ref="C44:D44"/>
    <mergeCell ref="C45:D45"/>
    <mergeCell ref="C46:D46"/>
    <mergeCell ref="C47:D47"/>
    <mergeCell ref="C35:D35"/>
    <mergeCell ref="C36:D36"/>
    <mergeCell ref="C37:D37"/>
    <mergeCell ref="C38:D38"/>
    <mergeCell ref="C40:D40"/>
    <mergeCell ref="C41:D41"/>
    <mergeCell ref="C29:D29"/>
    <mergeCell ref="C30:D30"/>
    <mergeCell ref="C31:D31"/>
    <mergeCell ref="C32:D32"/>
    <mergeCell ref="C33:D33"/>
    <mergeCell ref="C34:D34"/>
    <mergeCell ref="C15:D15"/>
    <mergeCell ref="C22:D22"/>
    <mergeCell ref="C23:D23"/>
    <mergeCell ref="C24:D24"/>
    <mergeCell ref="C25:D25"/>
    <mergeCell ref="C27:D27"/>
    <mergeCell ref="A1:G1"/>
    <mergeCell ref="A3:B3"/>
    <mergeCell ref="A4:B4"/>
    <mergeCell ref="E4:G4"/>
    <mergeCell ref="C9:D9"/>
    <mergeCell ref="C11:D11"/>
    <mergeCell ref="C12:D12"/>
    <mergeCell ref="C14:D1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/>
  <dimension ref="A1:BE51"/>
  <sheetViews>
    <sheetView topLeftCell="A34" zoomScaleNormal="100"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101" t="s">
        <v>102</v>
      </c>
      <c r="B1" s="102"/>
      <c r="C1" s="102"/>
      <c r="D1" s="102"/>
      <c r="E1" s="102"/>
      <c r="F1" s="102"/>
      <c r="G1" s="102"/>
    </row>
    <row r="2" spans="1:57" ht="12.75" customHeight="1" x14ac:dyDescent="0.2">
      <c r="A2" s="103" t="s">
        <v>32</v>
      </c>
      <c r="B2" s="104"/>
      <c r="C2" s="105" t="s">
        <v>695</v>
      </c>
      <c r="D2" s="105" t="s">
        <v>703</v>
      </c>
      <c r="E2" s="106"/>
      <c r="F2" s="107" t="s">
        <v>33</v>
      </c>
      <c r="G2" s="108"/>
    </row>
    <row r="3" spans="1:57" ht="3" hidden="1" customHeight="1" x14ac:dyDescent="0.2">
      <c r="A3" s="109"/>
      <c r="B3" s="110"/>
      <c r="C3" s="111"/>
      <c r="D3" s="111"/>
      <c r="E3" s="112"/>
      <c r="F3" s="113"/>
      <c r="G3" s="114"/>
    </row>
    <row r="4" spans="1:57" ht="12" customHeight="1" x14ac:dyDescent="0.2">
      <c r="A4" s="115" t="s">
        <v>34</v>
      </c>
      <c r="B4" s="110"/>
      <c r="C4" s="111"/>
      <c r="D4" s="111"/>
      <c r="E4" s="112"/>
      <c r="F4" s="113" t="s">
        <v>35</v>
      </c>
      <c r="G4" s="116"/>
    </row>
    <row r="5" spans="1:57" ht="12.95" customHeight="1" x14ac:dyDescent="0.2">
      <c r="A5" s="117" t="s">
        <v>788</v>
      </c>
      <c r="B5" s="118"/>
      <c r="C5" s="119" t="s">
        <v>789</v>
      </c>
      <c r="D5" s="120"/>
      <c r="E5" s="118"/>
      <c r="F5" s="113" t="s">
        <v>36</v>
      </c>
      <c r="G5" s="114"/>
    </row>
    <row r="6" spans="1:57" ht="12.95" customHeight="1" x14ac:dyDescent="0.2">
      <c r="A6" s="115" t="s">
        <v>37</v>
      </c>
      <c r="B6" s="110"/>
      <c r="C6" s="111"/>
      <c r="D6" s="111"/>
      <c r="E6" s="112"/>
      <c r="F6" s="121" t="s">
        <v>38</v>
      </c>
      <c r="G6" s="122"/>
      <c r="O6" s="123"/>
    </row>
    <row r="7" spans="1:57" ht="12.95" customHeight="1" x14ac:dyDescent="0.2">
      <c r="A7" s="124" t="s">
        <v>104</v>
      </c>
      <c r="B7" s="125"/>
      <c r="C7" s="126" t="s">
        <v>105</v>
      </c>
      <c r="D7" s="127"/>
      <c r="E7" s="127"/>
      <c r="F7" s="128" t="s">
        <v>39</v>
      </c>
      <c r="G7" s="122">
        <f>IF(G6=0,,ROUND((F30+F32)/G6,1))</f>
        <v>0</v>
      </c>
    </row>
    <row r="8" spans="1:57" x14ac:dyDescent="0.2">
      <c r="A8" s="129" t="s">
        <v>40</v>
      </c>
      <c r="B8" s="113"/>
      <c r="C8" s="130"/>
      <c r="D8" s="130"/>
      <c r="E8" s="131"/>
      <c r="F8" s="132" t="s">
        <v>41</v>
      </c>
      <c r="G8" s="133"/>
      <c r="H8" s="134"/>
      <c r="I8" s="135"/>
    </row>
    <row r="9" spans="1:57" x14ac:dyDescent="0.2">
      <c r="A9" s="129" t="s">
        <v>42</v>
      </c>
      <c r="B9" s="113"/>
      <c r="C9" s="130"/>
      <c r="D9" s="130"/>
      <c r="E9" s="131"/>
      <c r="F9" s="113"/>
      <c r="G9" s="136"/>
      <c r="H9" s="137"/>
    </row>
    <row r="10" spans="1:57" x14ac:dyDescent="0.2">
      <c r="A10" s="129" t="s">
        <v>43</v>
      </c>
      <c r="B10" s="113"/>
      <c r="C10" s="130" t="s">
        <v>492</v>
      </c>
      <c r="D10" s="130"/>
      <c r="E10" s="130"/>
      <c r="F10" s="138"/>
      <c r="G10" s="139"/>
      <c r="H10" s="140"/>
    </row>
    <row r="11" spans="1:57" ht="13.5" customHeight="1" x14ac:dyDescent="0.2">
      <c r="A11" s="129" t="s">
        <v>44</v>
      </c>
      <c r="B11" s="113"/>
      <c r="C11" s="130"/>
      <c r="D11" s="130"/>
      <c r="E11" s="130"/>
      <c r="F11" s="141" t="s">
        <v>45</v>
      </c>
      <c r="G11" s="142"/>
      <c r="H11" s="137"/>
      <c r="BA11" s="143"/>
      <c r="BB11" s="143"/>
      <c r="BC11" s="143"/>
      <c r="BD11" s="143"/>
      <c r="BE11" s="143"/>
    </row>
    <row r="12" spans="1:57" ht="12.75" customHeight="1" x14ac:dyDescent="0.2">
      <c r="A12" s="144" t="s">
        <v>46</v>
      </c>
      <c r="B12" s="110"/>
      <c r="C12" s="145"/>
      <c r="D12" s="145"/>
      <c r="E12" s="145"/>
      <c r="F12" s="146" t="s">
        <v>47</v>
      </c>
      <c r="G12" s="147"/>
      <c r="H12" s="137"/>
    </row>
    <row r="13" spans="1:57" ht="28.5" customHeight="1" thickBot="1" x14ac:dyDescent="0.25">
      <c r="A13" s="148" t="s">
        <v>48</v>
      </c>
      <c r="B13" s="149"/>
      <c r="C13" s="149"/>
      <c r="D13" s="149"/>
      <c r="E13" s="150"/>
      <c r="F13" s="150"/>
      <c r="G13" s="151"/>
      <c r="H13" s="137"/>
    </row>
    <row r="14" spans="1:57" ht="17.25" customHeight="1" thickBot="1" x14ac:dyDescent="0.25">
      <c r="A14" s="152" t="s">
        <v>49</v>
      </c>
      <c r="B14" s="153"/>
      <c r="C14" s="154"/>
      <c r="D14" s="155" t="s">
        <v>50</v>
      </c>
      <c r="E14" s="156"/>
      <c r="F14" s="156"/>
      <c r="G14" s="154"/>
    </row>
    <row r="15" spans="1:57" ht="15.95" customHeight="1" x14ac:dyDescent="0.2">
      <c r="A15" s="157"/>
      <c r="B15" s="158" t="s">
        <v>51</v>
      </c>
      <c r="C15" s="159">
        <f>'02 3 Rek'!E13</f>
        <v>0</v>
      </c>
      <c r="D15" s="160" t="str">
        <f>'02 3 Rek'!A18</f>
        <v>Ztížené výrobní podmínky</v>
      </c>
      <c r="E15" s="161"/>
      <c r="F15" s="162"/>
      <c r="G15" s="159">
        <f>'02 3 Rek'!I18</f>
        <v>0</v>
      </c>
    </row>
    <row r="16" spans="1:57" ht="15.95" customHeight="1" x14ac:dyDescent="0.2">
      <c r="A16" s="157" t="s">
        <v>52</v>
      </c>
      <c r="B16" s="158" t="s">
        <v>53</v>
      </c>
      <c r="C16" s="159">
        <f>'02 3 Rek'!F13</f>
        <v>0</v>
      </c>
      <c r="D16" s="109" t="str">
        <f>'02 3 Rek'!A19</f>
        <v>Oborová přirážka</v>
      </c>
      <c r="E16" s="163"/>
      <c r="F16" s="164"/>
      <c r="G16" s="159">
        <f>'02 3 Rek'!I19</f>
        <v>0</v>
      </c>
    </row>
    <row r="17" spans="1:7" ht="15.95" customHeight="1" x14ac:dyDescent="0.2">
      <c r="A17" s="157" t="s">
        <v>54</v>
      </c>
      <c r="B17" s="158" t="s">
        <v>55</v>
      </c>
      <c r="C17" s="159">
        <f>'02 3 Rek'!H13</f>
        <v>0</v>
      </c>
      <c r="D17" s="109" t="str">
        <f>'02 3 Rek'!A20</f>
        <v>Přesun stavebních kapacit</v>
      </c>
      <c r="E17" s="163"/>
      <c r="F17" s="164"/>
      <c r="G17" s="159">
        <f>'02 3 Rek'!I20</f>
        <v>0</v>
      </c>
    </row>
    <row r="18" spans="1:7" ht="15.95" customHeight="1" x14ac:dyDescent="0.2">
      <c r="A18" s="165" t="s">
        <v>56</v>
      </c>
      <c r="B18" s="166" t="s">
        <v>57</v>
      </c>
      <c r="C18" s="159">
        <f>'02 3 Rek'!G13</f>
        <v>0</v>
      </c>
      <c r="D18" s="109" t="str">
        <f>'02 3 Rek'!A21</f>
        <v>Mimostaveništní doprava</v>
      </c>
      <c r="E18" s="163"/>
      <c r="F18" s="164"/>
      <c r="G18" s="159">
        <f>'02 3 Rek'!I21</f>
        <v>0</v>
      </c>
    </row>
    <row r="19" spans="1:7" ht="15.95" customHeight="1" x14ac:dyDescent="0.2">
      <c r="A19" s="167" t="s">
        <v>58</v>
      </c>
      <c r="B19" s="158"/>
      <c r="C19" s="159">
        <f>SUM(C15:C18)</f>
        <v>0</v>
      </c>
      <c r="D19" s="109" t="str">
        <f>'02 3 Rek'!A22</f>
        <v>Zařízení staveniště</v>
      </c>
      <c r="E19" s="163"/>
      <c r="F19" s="164"/>
      <c r="G19" s="159">
        <f>'02 3 Rek'!I22</f>
        <v>0</v>
      </c>
    </row>
    <row r="20" spans="1:7" ht="15.95" customHeight="1" x14ac:dyDescent="0.2">
      <c r="A20" s="167"/>
      <c r="B20" s="158"/>
      <c r="C20" s="159"/>
      <c r="D20" s="109" t="str">
        <f>'02 3 Rek'!A23</f>
        <v>Provoz investora</v>
      </c>
      <c r="E20" s="163"/>
      <c r="F20" s="164"/>
      <c r="G20" s="159">
        <f>'02 3 Rek'!I23</f>
        <v>0</v>
      </c>
    </row>
    <row r="21" spans="1:7" ht="15.95" customHeight="1" x14ac:dyDescent="0.2">
      <c r="A21" s="167" t="s">
        <v>29</v>
      </c>
      <c r="B21" s="158"/>
      <c r="C21" s="159">
        <f>'02 3 Rek'!I13</f>
        <v>0</v>
      </c>
      <c r="D21" s="109" t="str">
        <f>'02 3 Rek'!A24</f>
        <v>Kompletační činnost (IČD)</v>
      </c>
      <c r="E21" s="163"/>
      <c r="F21" s="164"/>
      <c r="G21" s="159">
        <f>'02 3 Rek'!I24</f>
        <v>0</v>
      </c>
    </row>
    <row r="22" spans="1:7" ht="15.95" customHeight="1" x14ac:dyDescent="0.2">
      <c r="A22" s="168" t="s">
        <v>59</v>
      </c>
      <c r="B22" s="137"/>
      <c r="C22" s="159">
        <f>C19+C21</f>
        <v>0</v>
      </c>
      <c r="D22" s="109" t="s">
        <v>60</v>
      </c>
      <c r="E22" s="163"/>
      <c r="F22" s="164"/>
      <c r="G22" s="159">
        <f>G23-SUM(G15:G21)</f>
        <v>0</v>
      </c>
    </row>
    <row r="23" spans="1:7" ht="15.95" customHeight="1" thickBot="1" x14ac:dyDescent="0.25">
      <c r="A23" s="169" t="s">
        <v>61</v>
      </c>
      <c r="B23" s="170"/>
      <c r="C23" s="171">
        <f>C22+G23</f>
        <v>0</v>
      </c>
      <c r="D23" s="172" t="s">
        <v>62</v>
      </c>
      <c r="E23" s="173"/>
      <c r="F23" s="174"/>
      <c r="G23" s="159">
        <f>'02 3 Rek'!H26</f>
        <v>0</v>
      </c>
    </row>
    <row r="24" spans="1:7" x14ac:dyDescent="0.2">
      <c r="A24" s="175" t="s">
        <v>63</v>
      </c>
      <c r="B24" s="176"/>
      <c r="C24" s="177"/>
      <c r="D24" s="176" t="s">
        <v>64</v>
      </c>
      <c r="E24" s="176"/>
      <c r="F24" s="178" t="s">
        <v>65</v>
      </c>
      <c r="G24" s="179"/>
    </row>
    <row r="25" spans="1:7" x14ac:dyDescent="0.2">
      <c r="A25" s="168" t="s">
        <v>66</v>
      </c>
      <c r="B25" s="137"/>
      <c r="C25" s="180"/>
      <c r="D25" s="137" t="s">
        <v>66</v>
      </c>
      <c r="F25" s="181" t="s">
        <v>66</v>
      </c>
      <c r="G25" s="182"/>
    </row>
    <row r="26" spans="1:7" ht="37.5" customHeight="1" x14ac:dyDescent="0.2">
      <c r="A26" s="168" t="s">
        <v>67</v>
      </c>
      <c r="B26" s="183"/>
      <c r="C26" s="180"/>
      <c r="D26" s="137" t="s">
        <v>67</v>
      </c>
      <c r="F26" s="181" t="s">
        <v>67</v>
      </c>
      <c r="G26" s="182"/>
    </row>
    <row r="27" spans="1:7" x14ac:dyDescent="0.2">
      <c r="A27" s="168"/>
      <c r="B27" s="184"/>
      <c r="C27" s="180"/>
      <c r="D27" s="137"/>
      <c r="F27" s="181"/>
      <c r="G27" s="182"/>
    </row>
    <row r="28" spans="1:7" x14ac:dyDescent="0.2">
      <c r="A28" s="168" t="s">
        <v>68</v>
      </c>
      <c r="B28" s="137"/>
      <c r="C28" s="180"/>
      <c r="D28" s="181" t="s">
        <v>69</v>
      </c>
      <c r="E28" s="180"/>
      <c r="F28" s="185" t="s">
        <v>69</v>
      </c>
      <c r="G28" s="182"/>
    </row>
    <row r="29" spans="1:7" ht="69" customHeight="1" x14ac:dyDescent="0.2">
      <c r="A29" s="168"/>
      <c r="B29" s="137"/>
      <c r="C29" s="186"/>
      <c r="D29" s="187"/>
      <c r="E29" s="186"/>
      <c r="F29" s="137"/>
      <c r="G29" s="182"/>
    </row>
    <row r="30" spans="1:7" x14ac:dyDescent="0.2">
      <c r="A30" s="188" t="s">
        <v>11</v>
      </c>
      <c r="B30" s="189"/>
      <c r="C30" s="190">
        <v>21</v>
      </c>
      <c r="D30" s="189" t="s">
        <v>70</v>
      </c>
      <c r="E30" s="191"/>
      <c r="F30" s="192">
        <f>C23-F32</f>
        <v>0</v>
      </c>
      <c r="G30" s="193"/>
    </row>
    <row r="31" spans="1:7" x14ac:dyDescent="0.2">
      <c r="A31" s="188" t="s">
        <v>71</v>
      </c>
      <c r="B31" s="189"/>
      <c r="C31" s="190">
        <f>C30</f>
        <v>21</v>
      </c>
      <c r="D31" s="189" t="s">
        <v>72</v>
      </c>
      <c r="E31" s="191"/>
      <c r="F31" s="192">
        <f>ROUND(PRODUCT(F30,C31/100),0)</f>
        <v>0</v>
      </c>
      <c r="G31" s="193"/>
    </row>
    <row r="32" spans="1:7" x14ac:dyDescent="0.2">
      <c r="A32" s="188" t="s">
        <v>11</v>
      </c>
      <c r="B32" s="189"/>
      <c r="C32" s="190">
        <v>0</v>
      </c>
      <c r="D32" s="189" t="s">
        <v>72</v>
      </c>
      <c r="E32" s="191"/>
      <c r="F32" s="192">
        <v>0</v>
      </c>
      <c r="G32" s="193"/>
    </row>
    <row r="33" spans="1:8" x14ac:dyDescent="0.2">
      <c r="A33" s="188" t="s">
        <v>71</v>
      </c>
      <c r="B33" s="194"/>
      <c r="C33" s="195">
        <f>C32</f>
        <v>0</v>
      </c>
      <c r="D33" s="189" t="s">
        <v>72</v>
      </c>
      <c r="E33" s="164"/>
      <c r="F33" s="192">
        <f>ROUND(PRODUCT(F32,C33/100),0)</f>
        <v>0</v>
      </c>
      <c r="G33" s="193"/>
    </row>
    <row r="34" spans="1:8" s="201" customFormat="1" ht="19.5" customHeight="1" thickBot="1" x14ac:dyDescent="0.3">
      <c r="A34" s="196" t="s">
        <v>73</v>
      </c>
      <c r="B34" s="197"/>
      <c r="C34" s="197"/>
      <c r="D34" s="197"/>
      <c r="E34" s="198"/>
      <c r="F34" s="199">
        <f>ROUND(SUM(F30:F33),0)</f>
        <v>0</v>
      </c>
      <c r="G34" s="200"/>
    </row>
    <row r="36" spans="1:8" x14ac:dyDescent="0.2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 x14ac:dyDescent="0.2">
      <c r="A37" s="2"/>
      <c r="B37" s="202"/>
      <c r="C37" s="202"/>
      <c r="D37" s="202"/>
      <c r="E37" s="202"/>
      <c r="F37" s="202"/>
      <c r="G37" s="202"/>
      <c r="H37" s="1" t="s">
        <v>1</v>
      </c>
    </row>
    <row r="38" spans="1:8" ht="12.75" customHeight="1" x14ac:dyDescent="0.2">
      <c r="A38" s="203"/>
      <c r="B38" s="202"/>
      <c r="C38" s="202"/>
      <c r="D38" s="202"/>
      <c r="E38" s="202"/>
      <c r="F38" s="202"/>
      <c r="G38" s="202"/>
      <c r="H38" s="1" t="s">
        <v>1</v>
      </c>
    </row>
    <row r="39" spans="1:8" x14ac:dyDescent="0.2">
      <c r="A39" s="203"/>
      <c r="B39" s="202"/>
      <c r="C39" s="202"/>
      <c r="D39" s="202"/>
      <c r="E39" s="202"/>
      <c r="F39" s="202"/>
      <c r="G39" s="202"/>
      <c r="H39" s="1" t="s">
        <v>1</v>
      </c>
    </row>
    <row r="40" spans="1:8" x14ac:dyDescent="0.2">
      <c r="A40" s="203"/>
      <c r="B40" s="202"/>
      <c r="C40" s="202"/>
      <c r="D40" s="202"/>
      <c r="E40" s="202"/>
      <c r="F40" s="202"/>
      <c r="G40" s="202"/>
      <c r="H40" s="1" t="s">
        <v>1</v>
      </c>
    </row>
    <row r="41" spans="1:8" x14ac:dyDescent="0.2">
      <c r="A41" s="203"/>
      <c r="B41" s="202"/>
      <c r="C41" s="202"/>
      <c r="D41" s="202"/>
      <c r="E41" s="202"/>
      <c r="F41" s="202"/>
      <c r="G41" s="202"/>
      <c r="H41" s="1" t="s">
        <v>1</v>
      </c>
    </row>
    <row r="42" spans="1:8" x14ac:dyDescent="0.2">
      <c r="A42" s="203"/>
      <c r="B42" s="202"/>
      <c r="C42" s="202"/>
      <c r="D42" s="202"/>
      <c r="E42" s="202"/>
      <c r="F42" s="202"/>
      <c r="G42" s="202"/>
      <c r="H42" s="1" t="s">
        <v>1</v>
      </c>
    </row>
    <row r="43" spans="1:8" x14ac:dyDescent="0.2">
      <c r="A43" s="203"/>
      <c r="B43" s="202"/>
      <c r="C43" s="202"/>
      <c r="D43" s="202"/>
      <c r="E43" s="202"/>
      <c r="F43" s="202"/>
      <c r="G43" s="202"/>
      <c r="H43" s="1" t="s">
        <v>1</v>
      </c>
    </row>
    <row r="44" spans="1:8" ht="12.75" customHeight="1" x14ac:dyDescent="0.2">
      <c r="A44" s="203"/>
      <c r="B44" s="202"/>
      <c r="C44" s="202"/>
      <c r="D44" s="202"/>
      <c r="E44" s="202"/>
      <c r="F44" s="202"/>
      <c r="G44" s="202"/>
      <c r="H44" s="1" t="s">
        <v>1</v>
      </c>
    </row>
    <row r="45" spans="1:8" ht="12.75" customHeight="1" x14ac:dyDescent="0.2">
      <c r="A45" s="203"/>
      <c r="B45" s="202"/>
      <c r="C45" s="202"/>
      <c r="D45" s="202"/>
      <c r="E45" s="202"/>
      <c r="F45" s="202"/>
      <c r="G45" s="202"/>
      <c r="H45" s="1" t="s">
        <v>1</v>
      </c>
    </row>
    <row r="46" spans="1:8" x14ac:dyDescent="0.2">
      <c r="B46" s="204"/>
      <c r="C46" s="204"/>
      <c r="D46" s="204"/>
      <c r="E46" s="204"/>
      <c r="F46" s="204"/>
      <c r="G46" s="204"/>
    </row>
    <row r="47" spans="1:8" x14ac:dyDescent="0.2">
      <c r="B47" s="204"/>
      <c r="C47" s="204"/>
      <c r="D47" s="204"/>
      <c r="E47" s="204"/>
      <c r="F47" s="204"/>
      <c r="G47" s="204"/>
    </row>
    <row r="48" spans="1:8" x14ac:dyDescent="0.2">
      <c r="B48" s="204"/>
      <c r="C48" s="204"/>
      <c r="D48" s="204"/>
      <c r="E48" s="204"/>
      <c r="F48" s="204"/>
      <c r="G48" s="204"/>
    </row>
    <row r="49" spans="2:7" x14ac:dyDescent="0.2">
      <c r="B49" s="204"/>
      <c r="C49" s="204"/>
      <c r="D49" s="204"/>
      <c r="E49" s="204"/>
      <c r="F49" s="204"/>
      <c r="G49" s="204"/>
    </row>
    <row r="50" spans="2:7" x14ac:dyDescent="0.2">
      <c r="B50" s="204"/>
      <c r="C50" s="204"/>
      <c r="D50" s="204"/>
      <c r="E50" s="204"/>
      <c r="F50" s="204"/>
      <c r="G50" s="204"/>
    </row>
    <row r="51" spans="2:7" x14ac:dyDescent="0.2">
      <c r="B51" s="204"/>
      <c r="C51" s="204"/>
      <c r="D51" s="204"/>
      <c r="E51" s="204"/>
      <c r="F51" s="204"/>
      <c r="G51" s="204"/>
    </row>
  </sheetData>
  <mergeCells count="18">
    <mergeCell ref="B46:G46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C8:E8"/>
    <mergeCell ref="C9:E9"/>
    <mergeCell ref="C10:E10"/>
    <mergeCell ref="C11:E11"/>
    <mergeCell ref="C12:E12"/>
    <mergeCell ref="A23:B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6"/>
  <dimension ref="A1:BE77"/>
  <sheetViews>
    <sheetView workbookViewId="0">
      <selection sqref="A1:B1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205" t="s">
        <v>2</v>
      </c>
      <c r="B1" s="206"/>
      <c r="C1" s="207" t="s">
        <v>106</v>
      </c>
      <c r="D1" s="208"/>
      <c r="E1" s="209"/>
      <c r="F1" s="208"/>
      <c r="G1" s="210" t="s">
        <v>75</v>
      </c>
      <c r="H1" s="211" t="s">
        <v>695</v>
      </c>
      <c r="I1" s="212"/>
    </row>
    <row r="2" spans="1:57" ht="13.5" thickBot="1" x14ac:dyDescent="0.25">
      <c r="A2" s="213" t="s">
        <v>76</v>
      </c>
      <c r="B2" s="214"/>
      <c r="C2" s="215" t="s">
        <v>790</v>
      </c>
      <c r="D2" s="216"/>
      <c r="E2" s="217"/>
      <c r="F2" s="216"/>
      <c r="G2" s="218" t="s">
        <v>703</v>
      </c>
      <c r="H2" s="219"/>
      <c r="I2" s="220"/>
    </row>
    <row r="3" spans="1:57" ht="13.5" thickTop="1" x14ac:dyDescent="0.2">
      <c r="F3" s="137"/>
    </row>
    <row r="4" spans="1:57" ht="19.5" customHeight="1" x14ac:dyDescent="0.25">
      <c r="A4" s="221" t="s">
        <v>77</v>
      </c>
      <c r="B4" s="222"/>
      <c r="C4" s="222"/>
      <c r="D4" s="222"/>
      <c r="E4" s="223"/>
      <c r="F4" s="222"/>
      <c r="G4" s="222"/>
      <c r="H4" s="222"/>
      <c r="I4" s="222"/>
    </row>
    <row r="5" spans="1:57" ht="13.5" thickBot="1" x14ac:dyDescent="0.25"/>
    <row r="6" spans="1:57" s="137" customFormat="1" ht="13.5" thickBot="1" x14ac:dyDescent="0.25">
      <c r="A6" s="224"/>
      <c r="B6" s="225" t="s">
        <v>78</v>
      </c>
      <c r="C6" s="225"/>
      <c r="D6" s="226"/>
      <c r="E6" s="227" t="s">
        <v>25</v>
      </c>
      <c r="F6" s="228" t="s">
        <v>26</v>
      </c>
      <c r="G6" s="228" t="s">
        <v>27</v>
      </c>
      <c r="H6" s="228" t="s">
        <v>28</v>
      </c>
      <c r="I6" s="229" t="s">
        <v>29</v>
      </c>
    </row>
    <row r="7" spans="1:57" s="137" customFormat="1" x14ac:dyDescent="0.2">
      <c r="A7" s="328" t="str">
        <f>'02 3 Pol'!B7</f>
        <v>18</v>
      </c>
      <c r="B7" s="70" t="str">
        <f>'02 3 Pol'!C7</f>
        <v>Povrchové úpravy terénu</v>
      </c>
      <c r="D7" s="230"/>
      <c r="E7" s="329">
        <f>'02 3 Pol'!BA10</f>
        <v>0</v>
      </c>
      <c r="F7" s="330">
        <f>'02 3 Pol'!BB10</f>
        <v>0</v>
      </c>
      <c r="G7" s="330">
        <f>'02 3 Pol'!BC10</f>
        <v>0</v>
      </c>
      <c r="H7" s="330">
        <f>'02 3 Pol'!BD10</f>
        <v>0</v>
      </c>
      <c r="I7" s="331">
        <f>'02 3 Pol'!BE10</f>
        <v>0</v>
      </c>
    </row>
    <row r="8" spans="1:57" s="137" customFormat="1" x14ac:dyDescent="0.2">
      <c r="A8" s="328" t="str">
        <f>'02 3 Pol'!B11</f>
        <v>3</v>
      </c>
      <c r="B8" s="70" t="str">
        <f>'02 3 Pol'!C11</f>
        <v>Svislé a kompletní konstrukce</v>
      </c>
      <c r="D8" s="230"/>
      <c r="E8" s="329">
        <f>'02 3 Pol'!BA22</f>
        <v>0</v>
      </c>
      <c r="F8" s="330">
        <f>'02 3 Pol'!BB22</f>
        <v>0</v>
      </c>
      <c r="G8" s="330">
        <f>'02 3 Pol'!BC22</f>
        <v>0</v>
      </c>
      <c r="H8" s="330">
        <f>'02 3 Pol'!BD22</f>
        <v>0</v>
      </c>
      <c r="I8" s="331">
        <f>'02 3 Pol'!BE22</f>
        <v>0</v>
      </c>
    </row>
    <row r="9" spans="1:57" s="137" customFormat="1" x14ac:dyDescent="0.2">
      <c r="A9" s="328" t="str">
        <f>'02 3 Pol'!B23</f>
        <v>5a</v>
      </c>
      <c r="B9" s="70" t="str">
        <f>'02 3 Pol'!C23</f>
        <v>Okapový chodník</v>
      </c>
      <c r="D9" s="230"/>
      <c r="E9" s="329">
        <f>'02 3 Pol'!BA50</f>
        <v>0</v>
      </c>
      <c r="F9" s="330">
        <f>'02 3 Pol'!BB50</f>
        <v>0</v>
      </c>
      <c r="G9" s="330">
        <f>'02 3 Pol'!BC50</f>
        <v>0</v>
      </c>
      <c r="H9" s="330">
        <f>'02 3 Pol'!BD50</f>
        <v>0</v>
      </c>
      <c r="I9" s="331">
        <f>'02 3 Pol'!BE50</f>
        <v>0</v>
      </c>
    </row>
    <row r="10" spans="1:57" s="137" customFormat="1" x14ac:dyDescent="0.2">
      <c r="A10" s="328" t="str">
        <f>'02 3 Pol'!B51</f>
        <v>61</v>
      </c>
      <c r="B10" s="70" t="str">
        <f>'02 3 Pol'!C51</f>
        <v>Upravy povrchů vnitřní</v>
      </c>
      <c r="D10" s="230"/>
      <c r="E10" s="329">
        <f>'02 3 Pol'!BA58</f>
        <v>0</v>
      </c>
      <c r="F10" s="330">
        <f>'02 3 Pol'!BB58</f>
        <v>0</v>
      </c>
      <c r="G10" s="330">
        <f>'02 3 Pol'!BC58</f>
        <v>0</v>
      </c>
      <c r="H10" s="330">
        <f>'02 3 Pol'!BD58</f>
        <v>0</v>
      </c>
      <c r="I10" s="331">
        <f>'02 3 Pol'!BE58</f>
        <v>0</v>
      </c>
    </row>
    <row r="11" spans="1:57" s="137" customFormat="1" x14ac:dyDescent="0.2">
      <c r="A11" s="328" t="str">
        <f>'02 3 Pol'!B59</f>
        <v>99</v>
      </c>
      <c r="B11" s="70" t="str">
        <f>'02 3 Pol'!C59</f>
        <v>Staveništní přesun hmot</v>
      </c>
      <c r="D11" s="230"/>
      <c r="E11" s="329">
        <f>'02 3 Pol'!BA61</f>
        <v>0</v>
      </c>
      <c r="F11" s="330">
        <f>'02 3 Pol'!BB61</f>
        <v>0</v>
      </c>
      <c r="G11" s="330">
        <f>'02 3 Pol'!BC61</f>
        <v>0</v>
      </c>
      <c r="H11" s="330">
        <f>'02 3 Pol'!BD61</f>
        <v>0</v>
      </c>
      <c r="I11" s="331">
        <f>'02 3 Pol'!BE61</f>
        <v>0</v>
      </c>
    </row>
    <row r="12" spans="1:57" s="137" customFormat="1" ht="13.5" thickBot="1" x14ac:dyDescent="0.25">
      <c r="A12" s="328" t="str">
        <f>'02 3 Pol'!B62</f>
        <v>784</v>
      </c>
      <c r="B12" s="70" t="str">
        <f>'02 3 Pol'!C62</f>
        <v>Malby</v>
      </c>
      <c r="D12" s="230"/>
      <c r="E12" s="329">
        <f>'02 3 Pol'!BA81</f>
        <v>0</v>
      </c>
      <c r="F12" s="330">
        <f>'02 3 Pol'!BB81</f>
        <v>0</v>
      </c>
      <c r="G12" s="330">
        <f>'02 3 Pol'!BC81</f>
        <v>0</v>
      </c>
      <c r="H12" s="330">
        <f>'02 3 Pol'!BD81</f>
        <v>0</v>
      </c>
      <c r="I12" s="331">
        <f>'02 3 Pol'!BE81</f>
        <v>0</v>
      </c>
    </row>
    <row r="13" spans="1:57" s="14" customFormat="1" ht="13.5" thickBot="1" x14ac:dyDescent="0.25">
      <c r="A13" s="231"/>
      <c r="B13" s="232" t="s">
        <v>79</v>
      </c>
      <c r="C13" s="232"/>
      <c r="D13" s="233"/>
      <c r="E13" s="234">
        <f>SUM(E7:E12)</f>
        <v>0</v>
      </c>
      <c r="F13" s="235">
        <f>SUM(F7:F12)</f>
        <v>0</v>
      </c>
      <c r="G13" s="235">
        <f>SUM(G7:G12)</f>
        <v>0</v>
      </c>
      <c r="H13" s="235">
        <f>SUM(H7:H12)</f>
        <v>0</v>
      </c>
      <c r="I13" s="236">
        <f>SUM(I7:I12)</f>
        <v>0</v>
      </c>
    </row>
    <row r="14" spans="1:57" x14ac:dyDescent="0.2">
      <c r="A14" s="137"/>
      <c r="B14" s="137"/>
      <c r="C14" s="137"/>
      <c r="D14" s="137"/>
      <c r="E14" s="137"/>
      <c r="F14" s="137"/>
      <c r="G14" s="137"/>
      <c r="H14" s="137"/>
      <c r="I14" s="137"/>
    </row>
    <row r="15" spans="1:57" ht="19.5" customHeight="1" x14ac:dyDescent="0.25">
      <c r="A15" s="222" t="s">
        <v>80</v>
      </c>
      <c r="B15" s="222"/>
      <c r="C15" s="222"/>
      <c r="D15" s="222"/>
      <c r="E15" s="222"/>
      <c r="F15" s="222"/>
      <c r="G15" s="237"/>
      <c r="H15" s="222"/>
      <c r="I15" s="222"/>
      <c r="BA15" s="143"/>
      <c r="BB15" s="143"/>
      <c r="BC15" s="143"/>
      <c r="BD15" s="143"/>
      <c r="BE15" s="143"/>
    </row>
    <row r="16" spans="1:57" ht="13.5" thickBot="1" x14ac:dyDescent="0.25"/>
    <row r="17" spans="1:53" x14ac:dyDescent="0.2">
      <c r="A17" s="175" t="s">
        <v>81</v>
      </c>
      <c r="B17" s="176"/>
      <c r="C17" s="176"/>
      <c r="D17" s="238"/>
      <c r="E17" s="239" t="s">
        <v>82</v>
      </c>
      <c r="F17" s="240" t="s">
        <v>12</v>
      </c>
      <c r="G17" s="241" t="s">
        <v>83</v>
      </c>
      <c r="H17" s="242"/>
      <c r="I17" s="243" t="s">
        <v>82</v>
      </c>
    </row>
    <row r="18" spans="1:53" x14ac:dyDescent="0.2">
      <c r="A18" s="167" t="s">
        <v>483</v>
      </c>
      <c r="B18" s="158"/>
      <c r="C18" s="158"/>
      <c r="D18" s="244"/>
      <c r="E18" s="245"/>
      <c r="F18" s="246"/>
      <c r="G18" s="247">
        <v>0</v>
      </c>
      <c r="H18" s="248"/>
      <c r="I18" s="249">
        <f>E18+F18*G18/100</f>
        <v>0</v>
      </c>
      <c r="BA18" s="1">
        <v>0</v>
      </c>
    </row>
    <row r="19" spans="1:53" x14ac:dyDescent="0.2">
      <c r="A19" s="167" t="s">
        <v>484</v>
      </c>
      <c r="B19" s="158"/>
      <c r="C19" s="158"/>
      <c r="D19" s="244"/>
      <c r="E19" s="245"/>
      <c r="F19" s="246"/>
      <c r="G19" s="247">
        <v>0</v>
      </c>
      <c r="H19" s="248"/>
      <c r="I19" s="249">
        <f>E19+F19*G19/100</f>
        <v>0</v>
      </c>
      <c r="BA19" s="1">
        <v>0</v>
      </c>
    </row>
    <row r="20" spans="1:53" x14ac:dyDescent="0.2">
      <c r="A20" s="167" t="s">
        <v>485</v>
      </c>
      <c r="B20" s="158"/>
      <c r="C20" s="158"/>
      <c r="D20" s="244"/>
      <c r="E20" s="245"/>
      <c r="F20" s="246"/>
      <c r="G20" s="247">
        <v>0</v>
      </c>
      <c r="H20" s="248"/>
      <c r="I20" s="249">
        <f>E20+F20*G20/100</f>
        <v>0</v>
      </c>
      <c r="BA20" s="1">
        <v>0</v>
      </c>
    </row>
    <row r="21" spans="1:53" x14ac:dyDescent="0.2">
      <c r="A21" s="167" t="s">
        <v>486</v>
      </c>
      <c r="B21" s="158"/>
      <c r="C21" s="158"/>
      <c r="D21" s="244"/>
      <c r="E21" s="245"/>
      <c r="F21" s="246"/>
      <c r="G21" s="247">
        <v>0</v>
      </c>
      <c r="H21" s="248"/>
      <c r="I21" s="249">
        <f>E21+F21*G21/100</f>
        <v>0</v>
      </c>
      <c r="BA21" s="1">
        <v>0</v>
      </c>
    </row>
    <row r="22" spans="1:53" x14ac:dyDescent="0.2">
      <c r="A22" s="167" t="s">
        <v>487</v>
      </c>
      <c r="B22" s="158"/>
      <c r="C22" s="158"/>
      <c r="D22" s="244"/>
      <c r="E22" s="245"/>
      <c r="F22" s="246"/>
      <c r="G22" s="247">
        <v>0</v>
      </c>
      <c r="H22" s="248"/>
      <c r="I22" s="249">
        <f>E22+F22*G22/100</f>
        <v>0</v>
      </c>
      <c r="BA22" s="1">
        <v>1</v>
      </c>
    </row>
    <row r="23" spans="1:53" x14ac:dyDescent="0.2">
      <c r="A23" s="167" t="s">
        <v>488</v>
      </c>
      <c r="B23" s="158"/>
      <c r="C23" s="158"/>
      <c r="D23" s="244"/>
      <c r="E23" s="245"/>
      <c r="F23" s="246"/>
      <c r="G23" s="247">
        <v>0</v>
      </c>
      <c r="H23" s="248"/>
      <c r="I23" s="249">
        <f>E23+F23*G23/100</f>
        <v>0</v>
      </c>
      <c r="BA23" s="1">
        <v>1</v>
      </c>
    </row>
    <row r="24" spans="1:53" x14ac:dyDescent="0.2">
      <c r="A24" s="167" t="s">
        <v>489</v>
      </c>
      <c r="B24" s="158"/>
      <c r="C24" s="158"/>
      <c r="D24" s="244"/>
      <c r="E24" s="245"/>
      <c r="F24" s="246"/>
      <c r="G24" s="247">
        <v>0</v>
      </c>
      <c r="H24" s="248"/>
      <c r="I24" s="249">
        <f>E24+F24*G24/100</f>
        <v>0</v>
      </c>
      <c r="BA24" s="1">
        <v>2</v>
      </c>
    </row>
    <row r="25" spans="1:53" x14ac:dyDescent="0.2">
      <c r="A25" s="167" t="s">
        <v>490</v>
      </c>
      <c r="B25" s="158"/>
      <c r="C25" s="158"/>
      <c r="D25" s="244"/>
      <c r="E25" s="245"/>
      <c r="F25" s="246"/>
      <c r="G25" s="247">
        <v>0</v>
      </c>
      <c r="H25" s="248"/>
      <c r="I25" s="249">
        <f>E25+F25*G25/100</f>
        <v>0</v>
      </c>
      <c r="BA25" s="1">
        <v>2</v>
      </c>
    </row>
    <row r="26" spans="1:53" ht="13.5" thickBot="1" x14ac:dyDescent="0.25">
      <c r="A26" s="250"/>
      <c r="B26" s="251" t="s">
        <v>84</v>
      </c>
      <c r="C26" s="252"/>
      <c r="D26" s="253"/>
      <c r="E26" s="254"/>
      <c r="F26" s="255"/>
      <c r="G26" s="255"/>
      <c r="H26" s="256">
        <f>SUM(I18:I25)</f>
        <v>0</v>
      </c>
      <c r="I26" s="257"/>
    </row>
    <row r="28" spans="1:53" x14ac:dyDescent="0.2">
      <c r="B28" s="14"/>
      <c r="F28" s="258"/>
      <c r="G28" s="259"/>
      <c r="H28" s="259"/>
      <c r="I28" s="54"/>
    </row>
    <row r="29" spans="1:53" x14ac:dyDescent="0.2">
      <c r="F29" s="258"/>
      <c r="G29" s="259"/>
      <c r="H29" s="259"/>
      <c r="I29" s="54"/>
    </row>
    <row r="30" spans="1:53" x14ac:dyDescent="0.2">
      <c r="F30" s="258"/>
      <c r="G30" s="259"/>
      <c r="H30" s="259"/>
      <c r="I30" s="54"/>
    </row>
    <row r="31" spans="1:53" x14ac:dyDescent="0.2">
      <c r="F31" s="258"/>
      <c r="G31" s="259"/>
      <c r="H31" s="259"/>
      <c r="I31" s="54"/>
    </row>
    <row r="32" spans="1:53" x14ac:dyDescent="0.2">
      <c r="F32" s="258"/>
      <c r="G32" s="259"/>
      <c r="H32" s="259"/>
      <c r="I32" s="54"/>
    </row>
    <row r="33" spans="6:9" x14ac:dyDescent="0.2">
      <c r="F33" s="258"/>
      <c r="G33" s="259"/>
      <c r="H33" s="259"/>
      <c r="I33" s="54"/>
    </row>
    <row r="34" spans="6:9" x14ac:dyDescent="0.2">
      <c r="F34" s="258"/>
      <c r="G34" s="259"/>
      <c r="H34" s="259"/>
      <c r="I34" s="54"/>
    </row>
    <row r="35" spans="6:9" x14ac:dyDescent="0.2">
      <c r="F35" s="258"/>
      <c r="G35" s="259"/>
      <c r="H35" s="259"/>
      <c r="I35" s="54"/>
    </row>
    <row r="36" spans="6:9" x14ac:dyDescent="0.2">
      <c r="F36" s="258"/>
      <c r="G36" s="259"/>
      <c r="H36" s="259"/>
      <c r="I36" s="54"/>
    </row>
    <row r="37" spans="6:9" x14ac:dyDescent="0.2">
      <c r="F37" s="258"/>
      <c r="G37" s="259"/>
      <c r="H37" s="259"/>
      <c r="I37" s="54"/>
    </row>
    <row r="38" spans="6:9" x14ac:dyDescent="0.2">
      <c r="F38" s="258"/>
      <c r="G38" s="259"/>
      <c r="H38" s="259"/>
      <c r="I38" s="54"/>
    </row>
    <row r="39" spans="6:9" x14ac:dyDescent="0.2">
      <c r="F39" s="258"/>
      <c r="G39" s="259"/>
      <c r="H39" s="259"/>
      <c r="I39" s="54"/>
    </row>
    <row r="40" spans="6:9" x14ac:dyDescent="0.2">
      <c r="F40" s="258"/>
      <c r="G40" s="259"/>
      <c r="H40" s="259"/>
      <c r="I40" s="54"/>
    </row>
    <row r="41" spans="6:9" x14ac:dyDescent="0.2">
      <c r="F41" s="258"/>
      <c r="G41" s="259"/>
      <c r="H41" s="259"/>
      <c r="I41" s="54"/>
    </row>
    <row r="42" spans="6:9" x14ac:dyDescent="0.2">
      <c r="F42" s="258"/>
      <c r="G42" s="259"/>
      <c r="H42" s="259"/>
      <c r="I42" s="54"/>
    </row>
    <row r="43" spans="6:9" x14ac:dyDescent="0.2">
      <c r="F43" s="258"/>
      <c r="G43" s="259"/>
      <c r="H43" s="259"/>
      <c r="I43" s="54"/>
    </row>
    <row r="44" spans="6:9" x14ac:dyDescent="0.2">
      <c r="F44" s="258"/>
      <c r="G44" s="259"/>
      <c r="H44" s="259"/>
      <c r="I44" s="54"/>
    </row>
    <row r="45" spans="6:9" x14ac:dyDescent="0.2">
      <c r="F45" s="258"/>
      <c r="G45" s="259"/>
      <c r="H45" s="259"/>
      <c r="I45" s="54"/>
    </row>
    <row r="46" spans="6:9" x14ac:dyDescent="0.2">
      <c r="F46" s="258"/>
      <c r="G46" s="259"/>
      <c r="H46" s="259"/>
      <c r="I46" s="54"/>
    </row>
    <row r="47" spans="6:9" x14ac:dyDescent="0.2">
      <c r="F47" s="258"/>
      <c r="G47" s="259"/>
      <c r="H47" s="259"/>
      <c r="I47" s="54"/>
    </row>
    <row r="48" spans="6:9" x14ac:dyDescent="0.2">
      <c r="F48" s="258"/>
      <c r="G48" s="259"/>
      <c r="H48" s="259"/>
      <c r="I48" s="54"/>
    </row>
    <row r="49" spans="6:9" x14ac:dyDescent="0.2">
      <c r="F49" s="258"/>
      <c r="G49" s="259"/>
      <c r="H49" s="259"/>
      <c r="I49" s="54"/>
    </row>
    <row r="50" spans="6:9" x14ac:dyDescent="0.2">
      <c r="F50" s="258"/>
      <c r="G50" s="259"/>
      <c r="H50" s="259"/>
      <c r="I50" s="54"/>
    </row>
    <row r="51" spans="6:9" x14ac:dyDescent="0.2">
      <c r="F51" s="258"/>
      <c r="G51" s="259"/>
      <c r="H51" s="259"/>
      <c r="I51" s="54"/>
    </row>
    <row r="52" spans="6:9" x14ac:dyDescent="0.2">
      <c r="F52" s="258"/>
      <c r="G52" s="259"/>
      <c r="H52" s="259"/>
      <c r="I52" s="54"/>
    </row>
    <row r="53" spans="6:9" x14ac:dyDescent="0.2">
      <c r="F53" s="258"/>
      <c r="G53" s="259"/>
      <c r="H53" s="259"/>
      <c r="I53" s="54"/>
    </row>
    <row r="54" spans="6:9" x14ac:dyDescent="0.2">
      <c r="F54" s="258"/>
      <c r="G54" s="259"/>
      <c r="H54" s="259"/>
      <c r="I54" s="54"/>
    </row>
    <row r="55" spans="6:9" x14ac:dyDescent="0.2">
      <c r="F55" s="258"/>
      <c r="G55" s="259"/>
      <c r="H55" s="259"/>
      <c r="I55" s="54"/>
    </row>
    <row r="56" spans="6:9" x14ac:dyDescent="0.2">
      <c r="F56" s="258"/>
      <c r="G56" s="259"/>
      <c r="H56" s="259"/>
      <c r="I56" s="54"/>
    </row>
    <row r="57" spans="6:9" x14ac:dyDescent="0.2">
      <c r="F57" s="258"/>
      <c r="G57" s="259"/>
      <c r="H57" s="259"/>
      <c r="I57" s="54"/>
    </row>
    <row r="58" spans="6:9" x14ac:dyDescent="0.2">
      <c r="F58" s="258"/>
      <c r="G58" s="259"/>
      <c r="H58" s="259"/>
      <c r="I58" s="54"/>
    </row>
    <row r="59" spans="6:9" x14ac:dyDescent="0.2">
      <c r="F59" s="258"/>
      <c r="G59" s="259"/>
      <c r="H59" s="259"/>
      <c r="I59" s="54"/>
    </row>
    <row r="60" spans="6:9" x14ac:dyDescent="0.2">
      <c r="F60" s="258"/>
      <c r="G60" s="259"/>
      <c r="H60" s="259"/>
      <c r="I60" s="54"/>
    </row>
    <row r="61" spans="6:9" x14ac:dyDescent="0.2">
      <c r="F61" s="258"/>
      <c r="G61" s="259"/>
      <c r="H61" s="259"/>
      <c r="I61" s="54"/>
    </row>
    <row r="62" spans="6:9" x14ac:dyDescent="0.2">
      <c r="F62" s="258"/>
      <c r="G62" s="259"/>
      <c r="H62" s="259"/>
      <c r="I62" s="54"/>
    </row>
    <row r="63" spans="6:9" x14ac:dyDescent="0.2">
      <c r="F63" s="258"/>
      <c r="G63" s="259"/>
      <c r="H63" s="259"/>
      <c r="I63" s="54"/>
    </row>
    <row r="64" spans="6:9" x14ac:dyDescent="0.2">
      <c r="F64" s="258"/>
      <c r="G64" s="259"/>
      <c r="H64" s="259"/>
      <c r="I64" s="54"/>
    </row>
    <row r="65" spans="6:9" x14ac:dyDescent="0.2">
      <c r="F65" s="258"/>
      <c r="G65" s="259"/>
      <c r="H65" s="259"/>
      <c r="I65" s="54"/>
    </row>
    <row r="66" spans="6:9" x14ac:dyDescent="0.2">
      <c r="F66" s="258"/>
      <c r="G66" s="259"/>
      <c r="H66" s="259"/>
      <c r="I66" s="54"/>
    </row>
    <row r="67" spans="6:9" x14ac:dyDescent="0.2">
      <c r="F67" s="258"/>
      <c r="G67" s="259"/>
      <c r="H67" s="259"/>
      <c r="I67" s="54"/>
    </row>
    <row r="68" spans="6:9" x14ac:dyDescent="0.2">
      <c r="F68" s="258"/>
      <c r="G68" s="259"/>
      <c r="H68" s="259"/>
      <c r="I68" s="54"/>
    </row>
    <row r="69" spans="6:9" x14ac:dyDescent="0.2">
      <c r="F69" s="258"/>
      <c r="G69" s="259"/>
      <c r="H69" s="259"/>
      <c r="I69" s="54"/>
    </row>
    <row r="70" spans="6:9" x14ac:dyDescent="0.2">
      <c r="F70" s="258"/>
      <c r="G70" s="259"/>
      <c r="H70" s="259"/>
      <c r="I70" s="54"/>
    </row>
    <row r="71" spans="6:9" x14ac:dyDescent="0.2">
      <c r="F71" s="258"/>
      <c r="G71" s="259"/>
      <c r="H71" s="259"/>
      <c r="I71" s="54"/>
    </row>
    <row r="72" spans="6:9" x14ac:dyDescent="0.2">
      <c r="F72" s="258"/>
      <c r="G72" s="259"/>
      <c r="H72" s="259"/>
      <c r="I72" s="54"/>
    </row>
    <row r="73" spans="6:9" x14ac:dyDescent="0.2">
      <c r="F73" s="258"/>
      <c r="G73" s="259"/>
      <c r="H73" s="259"/>
      <c r="I73" s="54"/>
    </row>
    <row r="74" spans="6:9" x14ac:dyDescent="0.2">
      <c r="F74" s="258"/>
      <c r="G74" s="259"/>
      <c r="H74" s="259"/>
      <c r="I74" s="54"/>
    </row>
    <row r="75" spans="6:9" x14ac:dyDescent="0.2">
      <c r="F75" s="258"/>
      <c r="G75" s="259"/>
      <c r="H75" s="259"/>
      <c r="I75" s="54"/>
    </row>
    <row r="76" spans="6:9" x14ac:dyDescent="0.2">
      <c r="F76" s="258"/>
      <c r="G76" s="259"/>
      <c r="H76" s="259"/>
      <c r="I76" s="54"/>
    </row>
    <row r="77" spans="6:9" x14ac:dyDescent="0.2">
      <c r="F77" s="258"/>
      <c r="G77" s="259"/>
      <c r="H77" s="259"/>
      <c r="I77" s="54"/>
    </row>
  </sheetData>
  <mergeCells count="4">
    <mergeCell ref="A1:B1"/>
    <mergeCell ref="A2:B2"/>
    <mergeCell ref="G2:I2"/>
    <mergeCell ref="H26:I26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CB154"/>
  <sheetViews>
    <sheetView showGridLines="0" showZeros="0" zoomScaleNormal="100" zoomScaleSheetLayoutView="100" workbookViewId="0">
      <selection activeCell="J1" sqref="J1:J65536 K1:K65536"/>
    </sheetView>
  </sheetViews>
  <sheetFormatPr defaultRowHeight="12.75" x14ac:dyDescent="0.2"/>
  <cols>
    <col min="1" max="1" width="4.42578125" style="261" customWidth="1"/>
    <col min="2" max="2" width="11.5703125" style="261" customWidth="1"/>
    <col min="3" max="3" width="40.42578125" style="261" customWidth="1"/>
    <col min="4" max="4" width="5.5703125" style="261" customWidth="1"/>
    <col min="5" max="5" width="8.5703125" style="275" customWidth="1"/>
    <col min="6" max="6" width="9.85546875" style="261" customWidth="1"/>
    <col min="7" max="7" width="13.85546875" style="261" customWidth="1"/>
    <col min="8" max="8" width="11.7109375" style="261" hidden="1" customWidth="1"/>
    <col min="9" max="9" width="11.5703125" style="261" hidden="1" customWidth="1"/>
    <col min="10" max="10" width="11" style="261" hidden="1" customWidth="1"/>
    <col min="11" max="11" width="10.42578125" style="261" hidden="1" customWidth="1"/>
    <col min="12" max="12" width="75.42578125" style="261" customWidth="1"/>
    <col min="13" max="13" width="45.28515625" style="261" customWidth="1"/>
    <col min="14" max="16384" width="9.140625" style="261"/>
  </cols>
  <sheetData>
    <row r="1" spans="1:80" ht="15.75" x14ac:dyDescent="0.25">
      <c r="A1" s="260" t="s">
        <v>103</v>
      </c>
      <c r="B1" s="260"/>
      <c r="C1" s="260"/>
      <c r="D1" s="260"/>
      <c r="E1" s="260"/>
      <c r="F1" s="260"/>
      <c r="G1" s="260"/>
    </row>
    <row r="2" spans="1:80" ht="14.25" customHeight="1" thickBot="1" x14ac:dyDescent="0.25">
      <c r="B2" s="262"/>
      <c r="C2" s="263"/>
      <c r="D2" s="263"/>
      <c r="E2" s="264"/>
      <c r="F2" s="263"/>
      <c r="G2" s="263"/>
    </row>
    <row r="3" spans="1:80" ht="13.5" thickTop="1" x14ac:dyDescent="0.2">
      <c r="A3" s="205" t="s">
        <v>2</v>
      </c>
      <c r="B3" s="206"/>
      <c r="C3" s="207" t="s">
        <v>106</v>
      </c>
      <c r="D3" s="265"/>
      <c r="E3" s="266" t="s">
        <v>85</v>
      </c>
      <c r="F3" s="267" t="str">
        <f>'02 3 Rek'!H1</f>
        <v>3</v>
      </c>
      <c r="G3" s="268"/>
    </row>
    <row r="4" spans="1:80" ht="13.5" thickBot="1" x14ac:dyDescent="0.25">
      <c r="A4" s="269" t="s">
        <v>76</v>
      </c>
      <c r="B4" s="214"/>
      <c r="C4" s="215" t="s">
        <v>790</v>
      </c>
      <c r="D4" s="270"/>
      <c r="E4" s="271" t="str">
        <f>'02 3 Rek'!G2</f>
        <v>Související práce - Rozpočtové náklady</v>
      </c>
      <c r="F4" s="272"/>
      <c r="G4" s="273"/>
    </row>
    <row r="5" spans="1:80" ht="13.5" thickTop="1" x14ac:dyDescent="0.2">
      <c r="A5" s="274"/>
      <c r="G5" s="276"/>
    </row>
    <row r="6" spans="1:80" ht="27" customHeight="1" x14ac:dyDescent="0.2">
      <c r="A6" s="277" t="s">
        <v>86</v>
      </c>
      <c r="B6" s="278" t="s">
        <v>87</v>
      </c>
      <c r="C6" s="278" t="s">
        <v>88</v>
      </c>
      <c r="D6" s="278" t="s">
        <v>89</v>
      </c>
      <c r="E6" s="279" t="s">
        <v>90</v>
      </c>
      <c r="F6" s="278" t="s">
        <v>91</v>
      </c>
      <c r="G6" s="280" t="s">
        <v>92</v>
      </c>
      <c r="H6" s="281" t="s">
        <v>93</v>
      </c>
      <c r="I6" s="281" t="s">
        <v>94</v>
      </c>
      <c r="J6" s="281" t="s">
        <v>95</v>
      </c>
      <c r="K6" s="281" t="s">
        <v>96</v>
      </c>
    </row>
    <row r="7" spans="1:80" x14ac:dyDescent="0.2">
      <c r="A7" s="282" t="s">
        <v>97</v>
      </c>
      <c r="B7" s="283" t="s">
        <v>704</v>
      </c>
      <c r="C7" s="284" t="s">
        <v>705</v>
      </c>
      <c r="D7" s="285"/>
      <c r="E7" s="286"/>
      <c r="F7" s="286"/>
      <c r="G7" s="287"/>
      <c r="H7" s="288"/>
      <c r="I7" s="289"/>
      <c r="J7" s="290"/>
      <c r="K7" s="291"/>
      <c r="O7" s="292">
        <v>1</v>
      </c>
    </row>
    <row r="8" spans="1:80" x14ac:dyDescent="0.2">
      <c r="A8" s="293">
        <v>1</v>
      </c>
      <c r="B8" s="294" t="s">
        <v>707</v>
      </c>
      <c r="C8" s="295" t="s">
        <v>708</v>
      </c>
      <c r="D8" s="296" t="s">
        <v>116</v>
      </c>
      <c r="E8" s="297">
        <v>141.30000000000001</v>
      </c>
      <c r="F8" s="297">
        <v>0</v>
      </c>
      <c r="G8" s="298">
        <f>E8*F8</f>
        <v>0</v>
      </c>
      <c r="H8" s="299">
        <v>3.0000000000000001E-5</v>
      </c>
      <c r="I8" s="300">
        <f>E8*H8</f>
        <v>4.2390000000000006E-3</v>
      </c>
      <c r="J8" s="299">
        <v>0</v>
      </c>
      <c r="K8" s="300">
        <f>E8*J8</f>
        <v>0</v>
      </c>
      <c r="O8" s="292">
        <v>2</v>
      </c>
      <c r="AA8" s="261">
        <v>2</v>
      </c>
      <c r="AB8" s="261">
        <v>1</v>
      </c>
      <c r="AC8" s="261">
        <v>1</v>
      </c>
      <c r="AZ8" s="261">
        <v>1</v>
      </c>
      <c r="BA8" s="261">
        <f>IF(AZ8=1,G8,0)</f>
        <v>0</v>
      </c>
      <c r="BB8" s="261">
        <f>IF(AZ8=2,G8,0)</f>
        <v>0</v>
      </c>
      <c r="BC8" s="261">
        <f>IF(AZ8=3,G8,0)</f>
        <v>0</v>
      </c>
      <c r="BD8" s="261">
        <f>IF(AZ8=4,G8,0)</f>
        <v>0</v>
      </c>
      <c r="BE8" s="261">
        <f>IF(AZ8=5,G8,0)</f>
        <v>0</v>
      </c>
      <c r="CA8" s="292">
        <v>2</v>
      </c>
      <c r="CB8" s="292">
        <v>1</v>
      </c>
    </row>
    <row r="9" spans="1:80" x14ac:dyDescent="0.2">
      <c r="A9" s="301"/>
      <c r="B9" s="304"/>
      <c r="C9" s="305" t="s">
        <v>927</v>
      </c>
      <c r="D9" s="306"/>
      <c r="E9" s="307">
        <v>141.30000000000001</v>
      </c>
      <c r="F9" s="308"/>
      <c r="G9" s="309"/>
      <c r="H9" s="310"/>
      <c r="I9" s="302"/>
      <c r="J9" s="311"/>
      <c r="K9" s="302"/>
      <c r="M9" s="303" t="s">
        <v>927</v>
      </c>
      <c r="O9" s="292"/>
    </row>
    <row r="10" spans="1:80" x14ac:dyDescent="0.2">
      <c r="A10" s="312"/>
      <c r="B10" s="313" t="s">
        <v>101</v>
      </c>
      <c r="C10" s="314" t="s">
        <v>706</v>
      </c>
      <c r="D10" s="315"/>
      <c r="E10" s="316"/>
      <c r="F10" s="317"/>
      <c r="G10" s="318">
        <f>SUM(G7:G9)</f>
        <v>0</v>
      </c>
      <c r="H10" s="319"/>
      <c r="I10" s="320">
        <f>SUM(I7:I9)</f>
        <v>4.2390000000000006E-3</v>
      </c>
      <c r="J10" s="319"/>
      <c r="K10" s="320">
        <f>SUM(K7:K9)</f>
        <v>0</v>
      </c>
      <c r="O10" s="292">
        <v>4</v>
      </c>
      <c r="BA10" s="321">
        <f>SUM(BA7:BA9)</f>
        <v>0</v>
      </c>
      <c r="BB10" s="321">
        <f>SUM(BB7:BB9)</f>
        <v>0</v>
      </c>
      <c r="BC10" s="321">
        <f>SUM(BC7:BC9)</f>
        <v>0</v>
      </c>
      <c r="BD10" s="321">
        <f>SUM(BD7:BD9)</f>
        <v>0</v>
      </c>
      <c r="BE10" s="321">
        <f>SUM(BE7:BE9)</f>
        <v>0</v>
      </c>
    </row>
    <row r="11" spans="1:80" x14ac:dyDescent="0.2">
      <c r="A11" s="282" t="s">
        <v>97</v>
      </c>
      <c r="B11" s="283" t="s">
        <v>695</v>
      </c>
      <c r="C11" s="284" t="s">
        <v>712</v>
      </c>
      <c r="D11" s="285"/>
      <c r="E11" s="286"/>
      <c r="F11" s="286"/>
      <c r="G11" s="287"/>
      <c r="H11" s="288"/>
      <c r="I11" s="289"/>
      <c r="J11" s="290"/>
      <c r="K11" s="291"/>
      <c r="O11" s="292">
        <v>1</v>
      </c>
    </row>
    <row r="12" spans="1:80" ht="22.5" x14ac:dyDescent="0.2">
      <c r="A12" s="293">
        <v>2</v>
      </c>
      <c r="B12" s="294" t="s">
        <v>714</v>
      </c>
      <c r="C12" s="295" t="s">
        <v>715</v>
      </c>
      <c r="D12" s="296" t="s">
        <v>347</v>
      </c>
      <c r="E12" s="297">
        <v>24</v>
      </c>
      <c r="F12" s="297">
        <v>0</v>
      </c>
      <c r="G12" s="298">
        <f>E12*F12</f>
        <v>0</v>
      </c>
      <c r="H12" s="299">
        <v>0</v>
      </c>
      <c r="I12" s="300">
        <f>E12*H12</f>
        <v>0</v>
      </c>
      <c r="J12" s="299"/>
      <c r="K12" s="300">
        <f>E12*J12</f>
        <v>0</v>
      </c>
      <c r="O12" s="292">
        <v>2</v>
      </c>
      <c r="AA12" s="261">
        <v>11</v>
      </c>
      <c r="AB12" s="261">
        <v>3</v>
      </c>
      <c r="AC12" s="261">
        <v>1</v>
      </c>
      <c r="AZ12" s="261">
        <v>1</v>
      </c>
      <c r="BA12" s="261">
        <f>IF(AZ12=1,G12,0)</f>
        <v>0</v>
      </c>
      <c r="BB12" s="261">
        <f>IF(AZ12=2,G12,0)</f>
        <v>0</v>
      </c>
      <c r="BC12" s="261">
        <f>IF(AZ12=3,G12,0)</f>
        <v>0</v>
      </c>
      <c r="BD12" s="261">
        <f>IF(AZ12=4,G12,0)</f>
        <v>0</v>
      </c>
      <c r="BE12" s="261">
        <f>IF(AZ12=5,G12,0)</f>
        <v>0</v>
      </c>
      <c r="CA12" s="292">
        <v>11</v>
      </c>
      <c r="CB12" s="292">
        <v>3</v>
      </c>
    </row>
    <row r="13" spans="1:80" x14ac:dyDescent="0.2">
      <c r="A13" s="301"/>
      <c r="B13" s="304"/>
      <c r="C13" s="305" t="s">
        <v>812</v>
      </c>
      <c r="D13" s="306"/>
      <c r="E13" s="307">
        <v>0</v>
      </c>
      <c r="F13" s="308"/>
      <c r="G13" s="309"/>
      <c r="H13" s="310"/>
      <c r="I13" s="302"/>
      <c r="J13" s="311"/>
      <c r="K13" s="302"/>
      <c r="M13" s="303" t="s">
        <v>812</v>
      </c>
      <c r="O13" s="292"/>
    </row>
    <row r="14" spans="1:80" x14ac:dyDescent="0.2">
      <c r="A14" s="301"/>
      <c r="B14" s="304"/>
      <c r="C14" s="305" t="s">
        <v>928</v>
      </c>
      <c r="D14" s="306"/>
      <c r="E14" s="307">
        <v>0</v>
      </c>
      <c r="F14" s="308"/>
      <c r="G14" s="309"/>
      <c r="H14" s="310"/>
      <c r="I14" s="302"/>
      <c r="J14" s="311"/>
      <c r="K14" s="302"/>
      <c r="M14" s="303" t="s">
        <v>928</v>
      </c>
      <c r="O14" s="292"/>
    </row>
    <row r="15" spans="1:80" x14ac:dyDescent="0.2">
      <c r="A15" s="301"/>
      <c r="B15" s="304"/>
      <c r="C15" s="305" t="s">
        <v>929</v>
      </c>
      <c r="D15" s="306"/>
      <c r="E15" s="307">
        <v>24</v>
      </c>
      <c r="F15" s="308"/>
      <c r="G15" s="309"/>
      <c r="H15" s="310"/>
      <c r="I15" s="302"/>
      <c r="J15" s="311"/>
      <c r="K15" s="302"/>
      <c r="M15" s="303" t="s">
        <v>929</v>
      </c>
      <c r="O15" s="292"/>
    </row>
    <row r="16" spans="1:80" ht="22.5" x14ac:dyDescent="0.2">
      <c r="A16" s="293">
        <v>3</v>
      </c>
      <c r="B16" s="294" t="s">
        <v>719</v>
      </c>
      <c r="C16" s="295" t="s">
        <v>720</v>
      </c>
      <c r="D16" s="296" t="s">
        <v>721</v>
      </c>
      <c r="E16" s="297">
        <v>29.217600000000001</v>
      </c>
      <c r="F16" s="297">
        <v>0</v>
      </c>
      <c r="G16" s="298">
        <f>E16*F16</f>
        <v>0</v>
      </c>
      <c r="H16" s="299">
        <v>0.14802000000000001</v>
      </c>
      <c r="I16" s="300">
        <f>E16*H16</f>
        <v>4.3247891520000001</v>
      </c>
      <c r="J16" s="299">
        <v>0</v>
      </c>
      <c r="K16" s="300">
        <f>E16*J16</f>
        <v>0</v>
      </c>
      <c r="O16" s="292">
        <v>2</v>
      </c>
      <c r="AA16" s="261">
        <v>1</v>
      </c>
      <c r="AB16" s="261">
        <v>0</v>
      </c>
      <c r="AC16" s="261">
        <v>0</v>
      </c>
      <c r="AZ16" s="261">
        <v>1</v>
      </c>
      <c r="BA16" s="261">
        <f>IF(AZ16=1,G16,0)</f>
        <v>0</v>
      </c>
      <c r="BB16" s="261">
        <f>IF(AZ16=2,G16,0)</f>
        <v>0</v>
      </c>
      <c r="BC16" s="261">
        <f>IF(AZ16=3,G16,0)</f>
        <v>0</v>
      </c>
      <c r="BD16" s="261">
        <f>IF(AZ16=4,G16,0)</f>
        <v>0</v>
      </c>
      <c r="BE16" s="261">
        <f>IF(AZ16=5,G16,0)</f>
        <v>0</v>
      </c>
      <c r="CA16" s="292">
        <v>1</v>
      </c>
      <c r="CB16" s="292">
        <v>0</v>
      </c>
    </row>
    <row r="17" spans="1:80" x14ac:dyDescent="0.2">
      <c r="A17" s="301"/>
      <c r="B17" s="304"/>
      <c r="C17" s="305" t="s">
        <v>812</v>
      </c>
      <c r="D17" s="306"/>
      <c r="E17" s="307">
        <v>0</v>
      </c>
      <c r="F17" s="308"/>
      <c r="G17" s="309"/>
      <c r="H17" s="310"/>
      <c r="I17" s="302"/>
      <c r="J17" s="311"/>
      <c r="K17" s="302"/>
      <c r="M17" s="303" t="s">
        <v>812</v>
      </c>
      <c r="O17" s="292"/>
    </row>
    <row r="18" spans="1:80" x14ac:dyDescent="0.2">
      <c r="A18" s="301"/>
      <c r="B18" s="304"/>
      <c r="C18" s="305" t="s">
        <v>930</v>
      </c>
      <c r="D18" s="306"/>
      <c r="E18" s="307">
        <v>6.3</v>
      </c>
      <c r="F18" s="308"/>
      <c r="G18" s="309"/>
      <c r="H18" s="310"/>
      <c r="I18" s="302"/>
      <c r="J18" s="311"/>
      <c r="K18" s="302"/>
      <c r="M18" s="303" t="s">
        <v>930</v>
      </c>
      <c r="O18" s="292"/>
    </row>
    <row r="19" spans="1:80" x14ac:dyDescent="0.2">
      <c r="A19" s="301"/>
      <c r="B19" s="304"/>
      <c r="C19" s="305" t="s">
        <v>931</v>
      </c>
      <c r="D19" s="306"/>
      <c r="E19" s="307">
        <v>53.1</v>
      </c>
      <c r="F19" s="308"/>
      <c r="G19" s="309"/>
      <c r="H19" s="310"/>
      <c r="I19" s="302"/>
      <c r="J19" s="311"/>
      <c r="K19" s="302"/>
      <c r="M19" s="303" t="s">
        <v>931</v>
      </c>
      <c r="O19" s="292"/>
    </row>
    <row r="20" spans="1:80" x14ac:dyDescent="0.2">
      <c r="A20" s="301"/>
      <c r="B20" s="304"/>
      <c r="C20" s="305" t="s">
        <v>932</v>
      </c>
      <c r="D20" s="306"/>
      <c r="E20" s="307">
        <v>-33.782400000000003</v>
      </c>
      <c r="F20" s="308"/>
      <c r="G20" s="309"/>
      <c r="H20" s="310"/>
      <c r="I20" s="302"/>
      <c r="J20" s="311"/>
      <c r="K20" s="302"/>
      <c r="M20" s="303" t="s">
        <v>932</v>
      </c>
      <c r="O20" s="292"/>
    </row>
    <row r="21" spans="1:80" x14ac:dyDescent="0.2">
      <c r="A21" s="301"/>
      <c r="B21" s="304"/>
      <c r="C21" s="305" t="s">
        <v>933</v>
      </c>
      <c r="D21" s="306"/>
      <c r="E21" s="307">
        <v>3.6</v>
      </c>
      <c r="F21" s="308"/>
      <c r="G21" s="309"/>
      <c r="H21" s="310"/>
      <c r="I21" s="302"/>
      <c r="J21" s="311"/>
      <c r="K21" s="302"/>
      <c r="M21" s="303" t="s">
        <v>933</v>
      </c>
      <c r="O21" s="292"/>
    </row>
    <row r="22" spans="1:80" x14ac:dyDescent="0.2">
      <c r="A22" s="312"/>
      <c r="B22" s="313" t="s">
        <v>101</v>
      </c>
      <c r="C22" s="314" t="s">
        <v>713</v>
      </c>
      <c r="D22" s="315"/>
      <c r="E22" s="316"/>
      <c r="F22" s="317"/>
      <c r="G22" s="318">
        <f>SUM(G11:G21)</f>
        <v>0</v>
      </c>
      <c r="H22" s="319"/>
      <c r="I22" s="320">
        <f>SUM(I11:I21)</f>
        <v>4.3247891520000001</v>
      </c>
      <c r="J22" s="319"/>
      <c r="K22" s="320">
        <f>SUM(K11:K21)</f>
        <v>0</v>
      </c>
      <c r="O22" s="292">
        <v>4</v>
      </c>
      <c r="BA22" s="321">
        <f>SUM(BA11:BA21)</f>
        <v>0</v>
      </c>
      <c r="BB22" s="321">
        <f>SUM(BB11:BB21)</f>
        <v>0</v>
      </c>
      <c r="BC22" s="321">
        <f>SUM(BC11:BC21)</f>
        <v>0</v>
      </c>
      <c r="BD22" s="321">
        <f>SUM(BD11:BD21)</f>
        <v>0</v>
      </c>
      <c r="BE22" s="321">
        <f>SUM(BE11:BE21)</f>
        <v>0</v>
      </c>
    </row>
    <row r="23" spans="1:80" x14ac:dyDescent="0.2">
      <c r="A23" s="282" t="s">
        <v>97</v>
      </c>
      <c r="B23" s="283" t="s">
        <v>729</v>
      </c>
      <c r="C23" s="284" t="s">
        <v>730</v>
      </c>
      <c r="D23" s="285"/>
      <c r="E23" s="286"/>
      <c r="F23" s="286"/>
      <c r="G23" s="287"/>
      <c r="H23" s="288"/>
      <c r="I23" s="289"/>
      <c r="J23" s="290"/>
      <c r="K23" s="291"/>
      <c r="O23" s="292">
        <v>1</v>
      </c>
    </row>
    <row r="24" spans="1:80" x14ac:dyDescent="0.2">
      <c r="A24" s="293">
        <v>4</v>
      </c>
      <c r="B24" s="294" t="s">
        <v>732</v>
      </c>
      <c r="C24" s="295" t="s">
        <v>733</v>
      </c>
      <c r="D24" s="296" t="s">
        <v>116</v>
      </c>
      <c r="E24" s="297">
        <v>23.4</v>
      </c>
      <c r="F24" s="297">
        <v>0</v>
      </c>
      <c r="G24" s="298">
        <f>E24*F24</f>
        <v>0</v>
      </c>
      <c r="H24" s="299">
        <v>0</v>
      </c>
      <c r="I24" s="300">
        <f>E24*H24</f>
        <v>0</v>
      </c>
      <c r="J24" s="299">
        <v>-0.13800000000000001</v>
      </c>
      <c r="K24" s="300">
        <f>E24*J24</f>
        <v>-3.2292000000000001</v>
      </c>
      <c r="O24" s="292">
        <v>2</v>
      </c>
      <c r="AA24" s="261">
        <v>1</v>
      </c>
      <c r="AB24" s="261">
        <v>1</v>
      </c>
      <c r="AC24" s="261">
        <v>1</v>
      </c>
      <c r="AZ24" s="261">
        <v>1</v>
      </c>
      <c r="BA24" s="261">
        <f>IF(AZ24=1,G24,0)</f>
        <v>0</v>
      </c>
      <c r="BB24" s="261">
        <f>IF(AZ24=2,G24,0)</f>
        <v>0</v>
      </c>
      <c r="BC24" s="261">
        <f>IF(AZ24=3,G24,0)</f>
        <v>0</v>
      </c>
      <c r="BD24" s="261">
        <f>IF(AZ24=4,G24,0)</f>
        <v>0</v>
      </c>
      <c r="BE24" s="261">
        <f>IF(AZ24=5,G24,0)</f>
        <v>0</v>
      </c>
      <c r="CA24" s="292">
        <v>1</v>
      </c>
      <c r="CB24" s="292">
        <v>1</v>
      </c>
    </row>
    <row r="25" spans="1:80" x14ac:dyDescent="0.2">
      <c r="A25" s="301"/>
      <c r="B25" s="304"/>
      <c r="C25" s="305" t="s">
        <v>934</v>
      </c>
      <c r="D25" s="306"/>
      <c r="E25" s="307">
        <v>23.4</v>
      </c>
      <c r="F25" s="308"/>
      <c r="G25" s="309"/>
      <c r="H25" s="310"/>
      <c r="I25" s="302"/>
      <c r="J25" s="311"/>
      <c r="K25" s="302"/>
      <c r="M25" s="303" t="s">
        <v>934</v>
      </c>
      <c r="O25" s="292"/>
    </row>
    <row r="26" spans="1:80" x14ac:dyDescent="0.2">
      <c r="A26" s="293">
        <v>5</v>
      </c>
      <c r="B26" s="294" t="s">
        <v>339</v>
      </c>
      <c r="C26" s="295" t="s">
        <v>340</v>
      </c>
      <c r="D26" s="296" t="s">
        <v>116</v>
      </c>
      <c r="E26" s="297">
        <v>23.4</v>
      </c>
      <c r="F26" s="297">
        <v>0</v>
      </c>
      <c r="G26" s="298">
        <f>E26*F26</f>
        <v>0</v>
      </c>
      <c r="H26" s="299">
        <v>0</v>
      </c>
      <c r="I26" s="300">
        <f>E26*H26</f>
        <v>0</v>
      </c>
      <c r="J26" s="299">
        <v>0</v>
      </c>
      <c r="K26" s="300">
        <f>E26*J26</f>
        <v>0</v>
      </c>
      <c r="O26" s="292">
        <v>2</v>
      </c>
      <c r="AA26" s="261">
        <v>1</v>
      </c>
      <c r="AB26" s="261">
        <v>1</v>
      </c>
      <c r="AC26" s="261">
        <v>1</v>
      </c>
      <c r="AZ26" s="261">
        <v>1</v>
      </c>
      <c r="BA26" s="261">
        <f>IF(AZ26=1,G26,0)</f>
        <v>0</v>
      </c>
      <c r="BB26" s="261">
        <f>IF(AZ26=2,G26,0)</f>
        <v>0</v>
      </c>
      <c r="BC26" s="261">
        <f>IF(AZ26=3,G26,0)</f>
        <v>0</v>
      </c>
      <c r="BD26" s="261">
        <f>IF(AZ26=4,G26,0)</f>
        <v>0</v>
      </c>
      <c r="BE26" s="261">
        <f>IF(AZ26=5,G26,0)</f>
        <v>0</v>
      </c>
      <c r="CA26" s="292">
        <v>1</v>
      </c>
      <c r="CB26" s="292">
        <v>1</v>
      </c>
    </row>
    <row r="27" spans="1:80" x14ac:dyDescent="0.2">
      <c r="A27" s="301"/>
      <c r="B27" s="304"/>
      <c r="C27" s="305" t="s">
        <v>934</v>
      </c>
      <c r="D27" s="306"/>
      <c r="E27" s="307">
        <v>23.4</v>
      </c>
      <c r="F27" s="308"/>
      <c r="G27" s="309"/>
      <c r="H27" s="310"/>
      <c r="I27" s="302"/>
      <c r="J27" s="311"/>
      <c r="K27" s="302"/>
      <c r="M27" s="303" t="s">
        <v>934</v>
      </c>
      <c r="O27" s="292"/>
    </row>
    <row r="28" spans="1:80" x14ac:dyDescent="0.2">
      <c r="A28" s="293">
        <v>6</v>
      </c>
      <c r="B28" s="294" t="s">
        <v>735</v>
      </c>
      <c r="C28" s="295" t="s">
        <v>736</v>
      </c>
      <c r="D28" s="296" t="s">
        <v>116</v>
      </c>
      <c r="E28" s="297">
        <v>23.4</v>
      </c>
      <c r="F28" s="297">
        <v>0</v>
      </c>
      <c r="G28" s="298">
        <f>E28*F28</f>
        <v>0</v>
      </c>
      <c r="H28" s="299">
        <v>0.21299999999999999</v>
      </c>
      <c r="I28" s="300">
        <f>E28*H28</f>
        <v>4.9841999999999995</v>
      </c>
      <c r="J28" s="299">
        <v>0</v>
      </c>
      <c r="K28" s="300">
        <f>E28*J28</f>
        <v>0</v>
      </c>
      <c r="O28" s="292">
        <v>2</v>
      </c>
      <c r="AA28" s="261">
        <v>1</v>
      </c>
      <c r="AB28" s="261">
        <v>1</v>
      </c>
      <c r="AC28" s="261">
        <v>1</v>
      </c>
      <c r="AZ28" s="261">
        <v>1</v>
      </c>
      <c r="BA28" s="261">
        <f>IF(AZ28=1,G28,0)</f>
        <v>0</v>
      </c>
      <c r="BB28" s="261">
        <f>IF(AZ28=2,G28,0)</f>
        <v>0</v>
      </c>
      <c r="BC28" s="261">
        <f>IF(AZ28=3,G28,0)</f>
        <v>0</v>
      </c>
      <c r="BD28" s="261">
        <f>IF(AZ28=4,G28,0)</f>
        <v>0</v>
      </c>
      <c r="BE28" s="261">
        <f>IF(AZ28=5,G28,0)</f>
        <v>0</v>
      </c>
      <c r="CA28" s="292">
        <v>1</v>
      </c>
      <c r="CB28" s="292">
        <v>1</v>
      </c>
    </row>
    <row r="29" spans="1:80" x14ac:dyDescent="0.2">
      <c r="A29" s="301"/>
      <c r="B29" s="304"/>
      <c r="C29" s="305" t="s">
        <v>935</v>
      </c>
      <c r="D29" s="306"/>
      <c r="E29" s="307">
        <v>23.4</v>
      </c>
      <c r="F29" s="308"/>
      <c r="G29" s="309"/>
      <c r="H29" s="310"/>
      <c r="I29" s="302"/>
      <c r="J29" s="311"/>
      <c r="K29" s="302"/>
      <c r="M29" s="303" t="s">
        <v>935</v>
      </c>
      <c r="O29" s="292"/>
    </row>
    <row r="30" spans="1:80" x14ac:dyDescent="0.2">
      <c r="A30" s="293">
        <v>7</v>
      </c>
      <c r="B30" s="294" t="s">
        <v>738</v>
      </c>
      <c r="C30" s="295" t="s">
        <v>739</v>
      </c>
      <c r="D30" s="296" t="s">
        <v>116</v>
      </c>
      <c r="E30" s="297">
        <v>23.4</v>
      </c>
      <c r="F30" s="297">
        <v>0</v>
      </c>
      <c r="G30" s="298">
        <f>E30*F30</f>
        <v>0</v>
      </c>
      <c r="H30" s="299">
        <v>7.1999999999999995E-2</v>
      </c>
      <c r="I30" s="300">
        <f>E30*H30</f>
        <v>1.6847999999999999</v>
      </c>
      <c r="J30" s="299">
        <v>0</v>
      </c>
      <c r="K30" s="300">
        <f>E30*J30</f>
        <v>0</v>
      </c>
      <c r="O30" s="292">
        <v>2</v>
      </c>
      <c r="AA30" s="261">
        <v>1</v>
      </c>
      <c r="AB30" s="261">
        <v>1</v>
      </c>
      <c r="AC30" s="261">
        <v>1</v>
      </c>
      <c r="AZ30" s="261">
        <v>1</v>
      </c>
      <c r="BA30" s="261">
        <f>IF(AZ30=1,G30,0)</f>
        <v>0</v>
      </c>
      <c r="BB30" s="261">
        <f>IF(AZ30=2,G30,0)</f>
        <v>0</v>
      </c>
      <c r="BC30" s="261">
        <f>IF(AZ30=3,G30,0)</f>
        <v>0</v>
      </c>
      <c r="BD30" s="261">
        <f>IF(AZ30=4,G30,0)</f>
        <v>0</v>
      </c>
      <c r="BE30" s="261">
        <f>IF(AZ30=5,G30,0)</f>
        <v>0</v>
      </c>
      <c r="CA30" s="292">
        <v>1</v>
      </c>
      <c r="CB30" s="292">
        <v>1</v>
      </c>
    </row>
    <row r="31" spans="1:80" x14ac:dyDescent="0.2">
      <c r="A31" s="301"/>
      <c r="B31" s="304"/>
      <c r="C31" s="305" t="s">
        <v>936</v>
      </c>
      <c r="D31" s="306"/>
      <c r="E31" s="307">
        <v>23.4</v>
      </c>
      <c r="F31" s="308"/>
      <c r="G31" s="309"/>
      <c r="H31" s="310"/>
      <c r="I31" s="302"/>
      <c r="J31" s="311"/>
      <c r="K31" s="302"/>
      <c r="M31" s="303" t="s">
        <v>936</v>
      </c>
      <c r="O31" s="292"/>
    </row>
    <row r="32" spans="1:80" x14ac:dyDescent="0.2">
      <c r="A32" s="293">
        <v>8</v>
      </c>
      <c r="B32" s="294" t="s">
        <v>741</v>
      </c>
      <c r="C32" s="295" t="s">
        <v>742</v>
      </c>
      <c r="D32" s="296" t="s">
        <v>170</v>
      </c>
      <c r="E32" s="297">
        <v>46.8</v>
      </c>
      <c r="F32" s="297">
        <v>0</v>
      </c>
      <c r="G32" s="298">
        <f>E32*F32</f>
        <v>0</v>
      </c>
      <c r="H32" s="299">
        <v>0.10598</v>
      </c>
      <c r="I32" s="300">
        <f>E32*H32</f>
        <v>4.9598639999999996</v>
      </c>
      <c r="J32" s="299">
        <v>0</v>
      </c>
      <c r="K32" s="300">
        <f>E32*J32</f>
        <v>0</v>
      </c>
      <c r="O32" s="292">
        <v>2</v>
      </c>
      <c r="AA32" s="261">
        <v>1</v>
      </c>
      <c r="AB32" s="261">
        <v>1</v>
      </c>
      <c r="AC32" s="261">
        <v>1</v>
      </c>
      <c r="AZ32" s="261">
        <v>1</v>
      </c>
      <c r="BA32" s="261">
        <f>IF(AZ32=1,G32,0)</f>
        <v>0</v>
      </c>
      <c r="BB32" s="261">
        <f>IF(AZ32=2,G32,0)</f>
        <v>0</v>
      </c>
      <c r="BC32" s="261">
        <f>IF(AZ32=3,G32,0)</f>
        <v>0</v>
      </c>
      <c r="BD32" s="261">
        <f>IF(AZ32=4,G32,0)</f>
        <v>0</v>
      </c>
      <c r="BE32" s="261">
        <f>IF(AZ32=5,G32,0)</f>
        <v>0</v>
      </c>
      <c r="CA32" s="292">
        <v>1</v>
      </c>
      <c r="CB32" s="292">
        <v>1</v>
      </c>
    </row>
    <row r="33" spans="1:80" x14ac:dyDescent="0.2">
      <c r="A33" s="301"/>
      <c r="B33" s="304"/>
      <c r="C33" s="305" t="s">
        <v>937</v>
      </c>
      <c r="D33" s="306"/>
      <c r="E33" s="307">
        <v>46.8</v>
      </c>
      <c r="F33" s="308"/>
      <c r="G33" s="309"/>
      <c r="H33" s="310"/>
      <c r="I33" s="302"/>
      <c r="J33" s="311"/>
      <c r="K33" s="302"/>
      <c r="M33" s="303" t="s">
        <v>937</v>
      </c>
      <c r="O33" s="292"/>
    </row>
    <row r="34" spans="1:80" x14ac:dyDescent="0.2">
      <c r="A34" s="293">
        <v>9</v>
      </c>
      <c r="B34" s="294" t="s">
        <v>744</v>
      </c>
      <c r="C34" s="295" t="s">
        <v>745</v>
      </c>
      <c r="D34" s="296" t="s">
        <v>347</v>
      </c>
      <c r="E34" s="297">
        <v>52</v>
      </c>
      <c r="F34" s="297">
        <v>0</v>
      </c>
      <c r="G34" s="298">
        <f>E34*F34</f>
        <v>0</v>
      </c>
      <c r="H34" s="299">
        <v>2.7E-2</v>
      </c>
      <c r="I34" s="300">
        <f>E34*H34</f>
        <v>1.4039999999999999</v>
      </c>
      <c r="J34" s="299"/>
      <c r="K34" s="300">
        <f>E34*J34</f>
        <v>0</v>
      </c>
      <c r="O34" s="292">
        <v>2</v>
      </c>
      <c r="AA34" s="261">
        <v>3</v>
      </c>
      <c r="AB34" s="261">
        <v>1</v>
      </c>
      <c r="AC34" s="261">
        <v>59217330</v>
      </c>
      <c r="AZ34" s="261">
        <v>1</v>
      </c>
      <c r="BA34" s="261">
        <f>IF(AZ34=1,G34,0)</f>
        <v>0</v>
      </c>
      <c r="BB34" s="261">
        <f>IF(AZ34=2,G34,0)</f>
        <v>0</v>
      </c>
      <c r="BC34" s="261">
        <f>IF(AZ34=3,G34,0)</f>
        <v>0</v>
      </c>
      <c r="BD34" s="261">
        <f>IF(AZ34=4,G34,0)</f>
        <v>0</v>
      </c>
      <c r="BE34" s="261">
        <f>IF(AZ34=5,G34,0)</f>
        <v>0</v>
      </c>
      <c r="CA34" s="292">
        <v>3</v>
      </c>
      <c r="CB34" s="292">
        <v>1</v>
      </c>
    </row>
    <row r="35" spans="1:80" x14ac:dyDescent="0.2">
      <c r="A35" s="301"/>
      <c r="B35" s="304"/>
      <c r="C35" s="335" t="s">
        <v>385</v>
      </c>
      <c r="D35" s="306"/>
      <c r="E35" s="334">
        <v>0</v>
      </c>
      <c r="F35" s="308"/>
      <c r="G35" s="309"/>
      <c r="H35" s="310"/>
      <c r="I35" s="302"/>
      <c r="J35" s="311"/>
      <c r="K35" s="302"/>
      <c r="M35" s="303" t="s">
        <v>385</v>
      </c>
      <c r="O35" s="292"/>
    </row>
    <row r="36" spans="1:80" x14ac:dyDescent="0.2">
      <c r="A36" s="301"/>
      <c r="B36" s="304"/>
      <c r="C36" s="335" t="s">
        <v>937</v>
      </c>
      <c r="D36" s="306"/>
      <c r="E36" s="334">
        <v>46.8</v>
      </c>
      <c r="F36" s="308"/>
      <c r="G36" s="309"/>
      <c r="H36" s="310"/>
      <c r="I36" s="302"/>
      <c r="J36" s="311"/>
      <c r="K36" s="302"/>
      <c r="M36" s="303" t="s">
        <v>937</v>
      </c>
      <c r="O36" s="292"/>
    </row>
    <row r="37" spans="1:80" x14ac:dyDescent="0.2">
      <c r="A37" s="301"/>
      <c r="B37" s="304"/>
      <c r="C37" s="335" t="s">
        <v>938</v>
      </c>
      <c r="D37" s="306"/>
      <c r="E37" s="334">
        <v>51.48</v>
      </c>
      <c r="F37" s="308"/>
      <c r="G37" s="309"/>
      <c r="H37" s="310"/>
      <c r="I37" s="302"/>
      <c r="J37" s="311"/>
      <c r="K37" s="302"/>
      <c r="M37" s="303" t="s">
        <v>938</v>
      </c>
      <c r="O37" s="292"/>
    </row>
    <row r="38" spans="1:80" x14ac:dyDescent="0.2">
      <c r="A38" s="301"/>
      <c r="B38" s="304"/>
      <c r="C38" s="335" t="s">
        <v>391</v>
      </c>
      <c r="D38" s="306"/>
      <c r="E38" s="334">
        <v>98.28</v>
      </c>
      <c r="F38" s="308"/>
      <c r="G38" s="309"/>
      <c r="H38" s="310"/>
      <c r="I38" s="302"/>
      <c r="J38" s="311"/>
      <c r="K38" s="302"/>
      <c r="M38" s="303" t="s">
        <v>391</v>
      </c>
      <c r="O38" s="292"/>
    </row>
    <row r="39" spans="1:80" x14ac:dyDescent="0.2">
      <c r="A39" s="301"/>
      <c r="B39" s="304"/>
      <c r="C39" s="305" t="s">
        <v>939</v>
      </c>
      <c r="D39" s="306"/>
      <c r="E39" s="307">
        <v>52</v>
      </c>
      <c r="F39" s="308"/>
      <c r="G39" s="309"/>
      <c r="H39" s="310"/>
      <c r="I39" s="302"/>
      <c r="J39" s="311"/>
      <c r="K39" s="302"/>
      <c r="M39" s="303">
        <v>52</v>
      </c>
      <c r="O39" s="292"/>
    </row>
    <row r="40" spans="1:80" x14ac:dyDescent="0.2">
      <c r="A40" s="293">
        <v>10</v>
      </c>
      <c r="B40" s="294" t="s">
        <v>748</v>
      </c>
      <c r="C40" s="295" t="s">
        <v>749</v>
      </c>
      <c r="D40" s="296" t="s">
        <v>116</v>
      </c>
      <c r="E40" s="297">
        <v>25.74</v>
      </c>
      <c r="F40" s="297">
        <v>0</v>
      </c>
      <c r="G40" s="298">
        <f>E40*F40</f>
        <v>0</v>
      </c>
      <c r="H40" s="299">
        <v>9.6600000000000005E-2</v>
      </c>
      <c r="I40" s="300">
        <f>E40*H40</f>
        <v>2.4864839999999999</v>
      </c>
      <c r="J40" s="299"/>
      <c r="K40" s="300">
        <f>E40*J40</f>
        <v>0</v>
      </c>
      <c r="O40" s="292">
        <v>2</v>
      </c>
      <c r="AA40" s="261">
        <v>3</v>
      </c>
      <c r="AB40" s="261">
        <v>1</v>
      </c>
      <c r="AC40" s="261">
        <v>59245315</v>
      </c>
      <c r="AZ40" s="261">
        <v>1</v>
      </c>
      <c r="BA40" s="261">
        <f>IF(AZ40=1,G40,0)</f>
        <v>0</v>
      </c>
      <c r="BB40" s="261">
        <f>IF(AZ40=2,G40,0)</f>
        <v>0</v>
      </c>
      <c r="BC40" s="261">
        <f>IF(AZ40=3,G40,0)</f>
        <v>0</v>
      </c>
      <c r="BD40" s="261">
        <f>IF(AZ40=4,G40,0)</f>
        <v>0</v>
      </c>
      <c r="BE40" s="261">
        <f>IF(AZ40=5,G40,0)</f>
        <v>0</v>
      </c>
      <c r="CA40" s="292">
        <v>3</v>
      </c>
      <c r="CB40" s="292">
        <v>1</v>
      </c>
    </row>
    <row r="41" spans="1:80" x14ac:dyDescent="0.2">
      <c r="A41" s="301"/>
      <c r="B41" s="304"/>
      <c r="C41" s="335" t="s">
        <v>385</v>
      </c>
      <c r="D41" s="306"/>
      <c r="E41" s="334">
        <v>0</v>
      </c>
      <c r="F41" s="308"/>
      <c r="G41" s="309"/>
      <c r="H41" s="310"/>
      <c r="I41" s="302"/>
      <c r="J41" s="311"/>
      <c r="K41" s="302"/>
      <c r="M41" s="303" t="s">
        <v>385</v>
      </c>
      <c r="O41" s="292"/>
    </row>
    <row r="42" spans="1:80" x14ac:dyDescent="0.2">
      <c r="A42" s="301"/>
      <c r="B42" s="304"/>
      <c r="C42" s="335" t="s">
        <v>940</v>
      </c>
      <c r="D42" s="306"/>
      <c r="E42" s="334">
        <v>23.4</v>
      </c>
      <c r="F42" s="308"/>
      <c r="G42" s="309"/>
      <c r="H42" s="310"/>
      <c r="I42" s="302"/>
      <c r="J42" s="311"/>
      <c r="K42" s="302"/>
      <c r="M42" s="303" t="s">
        <v>940</v>
      </c>
      <c r="O42" s="292"/>
    </row>
    <row r="43" spans="1:80" x14ac:dyDescent="0.2">
      <c r="A43" s="301"/>
      <c r="B43" s="304"/>
      <c r="C43" s="335" t="s">
        <v>391</v>
      </c>
      <c r="D43" s="306"/>
      <c r="E43" s="334">
        <v>23.4</v>
      </c>
      <c r="F43" s="308"/>
      <c r="G43" s="309"/>
      <c r="H43" s="310"/>
      <c r="I43" s="302"/>
      <c r="J43" s="311"/>
      <c r="K43" s="302"/>
      <c r="M43" s="303" t="s">
        <v>391</v>
      </c>
      <c r="O43" s="292"/>
    </row>
    <row r="44" spans="1:80" x14ac:dyDescent="0.2">
      <c r="A44" s="301"/>
      <c r="B44" s="304"/>
      <c r="C44" s="305" t="s">
        <v>941</v>
      </c>
      <c r="D44" s="306"/>
      <c r="E44" s="307">
        <v>25.74</v>
      </c>
      <c r="F44" s="308"/>
      <c r="G44" s="309"/>
      <c r="H44" s="310"/>
      <c r="I44" s="302"/>
      <c r="J44" s="311"/>
      <c r="K44" s="302"/>
      <c r="M44" s="303" t="s">
        <v>941</v>
      </c>
      <c r="O44" s="292"/>
    </row>
    <row r="45" spans="1:80" x14ac:dyDescent="0.2">
      <c r="A45" s="293">
        <v>11</v>
      </c>
      <c r="B45" s="294" t="s">
        <v>370</v>
      </c>
      <c r="C45" s="295" t="s">
        <v>371</v>
      </c>
      <c r="D45" s="296" t="s">
        <v>369</v>
      </c>
      <c r="E45" s="297">
        <v>3.2292000000000001</v>
      </c>
      <c r="F45" s="297">
        <v>0</v>
      </c>
      <c r="G45" s="298">
        <f>E45*F45</f>
        <v>0</v>
      </c>
      <c r="H45" s="299">
        <v>0</v>
      </c>
      <c r="I45" s="300">
        <f>E45*H45</f>
        <v>0</v>
      </c>
      <c r="J45" s="299"/>
      <c r="K45" s="300">
        <f>E45*J45</f>
        <v>0</v>
      </c>
      <c r="O45" s="292">
        <v>2</v>
      </c>
      <c r="AA45" s="261">
        <v>8</v>
      </c>
      <c r="AB45" s="261">
        <v>1</v>
      </c>
      <c r="AC45" s="261">
        <v>3</v>
      </c>
      <c r="AZ45" s="261">
        <v>1</v>
      </c>
      <c r="BA45" s="261">
        <f>IF(AZ45=1,G45,0)</f>
        <v>0</v>
      </c>
      <c r="BB45" s="261">
        <f>IF(AZ45=2,G45,0)</f>
        <v>0</v>
      </c>
      <c r="BC45" s="261">
        <f>IF(AZ45=3,G45,0)</f>
        <v>0</v>
      </c>
      <c r="BD45" s="261">
        <f>IF(AZ45=4,G45,0)</f>
        <v>0</v>
      </c>
      <c r="BE45" s="261">
        <f>IF(AZ45=5,G45,0)</f>
        <v>0</v>
      </c>
      <c r="CA45" s="292">
        <v>8</v>
      </c>
      <c r="CB45" s="292">
        <v>1</v>
      </c>
    </row>
    <row r="46" spans="1:80" x14ac:dyDescent="0.2">
      <c r="A46" s="293">
        <v>12</v>
      </c>
      <c r="B46" s="294" t="s">
        <v>372</v>
      </c>
      <c r="C46" s="295" t="s">
        <v>373</v>
      </c>
      <c r="D46" s="296" t="s">
        <v>369</v>
      </c>
      <c r="E46" s="297">
        <v>32.292000000000002</v>
      </c>
      <c r="F46" s="297">
        <v>0</v>
      </c>
      <c r="G46" s="298">
        <f>E46*F46</f>
        <v>0</v>
      </c>
      <c r="H46" s="299">
        <v>0</v>
      </c>
      <c r="I46" s="300">
        <f>E46*H46</f>
        <v>0</v>
      </c>
      <c r="J46" s="299"/>
      <c r="K46" s="300">
        <f>E46*J46</f>
        <v>0</v>
      </c>
      <c r="O46" s="292">
        <v>2</v>
      </c>
      <c r="AA46" s="261">
        <v>8</v>
      </c>
      <c r="AB46" s="261">
        <v>1</v>
      </c>
      <c r="AC46" s="261">
        <v>3</v>
      </c>
      <c r="AZ46" s="261">
        <v>1</v>
      </c>
      <c r="BA46" s="261">
        <f>IF(AZ46=1,G46,0)</f>
        <v>0</v>
      </c>
      <c r="BB46" s="261">
        <f>IF(AZ46=2,G46,0)</f>
        <v>0</v>
      </c>
      <c r="BC46" s="261">
        <f>IF(AZ46=3,G46,0)</f>
        <v>0</v>
      </c>
      <c r="BD46" s="261">
        <f>IF(AZ46=4,G46,0)</f>
        <v>0</v>
      </c>
      <c r="BE46" s="261">
        <f>IF(AZ46=5,G46,0)</f>
        <v>0</v>
      </c>
      <c r="CA46" s="292">
        <v>8</v>
      </c>
      <c r="CB46" s="292">
        <v>1</v>
      </c>
    </row>
    <row r="47" spans="1:80" x14ac:dyDescent="0.2">
      <c r="A47" s="293">
        <v>13</v>
      </c>
      <c r="B47" s="294" t="s">
        <v>374</v>
      </c>
      <c r="C47" s="295" t="s">
        <v>375</v>
      </c>
      <c r="D47" s="296" t="s">
        <v>369</v>
      </c>
      <c r="E47" s="297">
        <v>3.2292000000000001</v>
      </c>
      <c r="F47" s="297">
        <v>0</v>
      </c>
      <c r="G47" s="298">
        <f>E47*F47</f>
        <v>0</v>
      </c>
      <c r="H47" s="299">
        <v>0</v>
      </c>
      <c r="I47" s="300">
        <f>E47*H47</f>
        <v>0</v>
      </c>
      <c r="J47" s="299"/>
      <c r="K47" s="300">
        <f>E47*J47</f>
        <v>0</v>
      </c>
      <c r="O47" s="292">
        <v>2</v>
      </c>
      <c r="AA47" s="261">
        <v>8</v>
      </c>
      <c r="AB47" s="261">
        <v>1</v>
      </c>
      <c r="AC47" s="261">
        <v>3</v>
      </c>
      <c r="AZ47" s="261">
        <v>1</v>
      </c>
      <c r="BA47" s="261">
        <f>IF(AZ47=1,G47,0)</f>
        <v>0</v>
      </c>
      <c r="BB47" s="261">
        <f>IF(AZ47=2,G47,0)</f>
        <v>0</v>
      </c>
      <c r="BC47" s="261">
        <f>IF(AZ47=3,G47,0)</f>
        <v>0</v>
      </c>
      <c r="BD47" s="261">
        <f>IF(AZ47=4,G47,0)</f>
        <v>0</v>
      </c>
      <c r="BE47" s="261">
        <f>IF(AZ47=5,G47,0)</f>
        <v>0</v>
      </c>
      <c r="CA47" s="292">
        <v>8</v>
      </c>
      <c r="CB47" s="292">
        <v>1</v>
      </c>
    </row>
    <row r="48" spans="1:80" x14ac:dyDescent="0.2">
      <c r="A48" s="293">
        <v>14</v>
      </c>
      <c r="B48" s="294" t="s">
        <v>376</v>
      </c>
      <c r="C48" s="295" t="s">
        <v>377</v>
      </c>
      <c r="D48" s="296" t="s">
        <v>369</v>
      </c>
      <c r="E48" s="297">
        <v>9.6875999999999998</v>
      </c>
      <c r="F48" s="297">
        <v>0</v>
      </c>
      <c r="G48" s="298">
        <f>E48*F48</f>
        <v>0</v>
      </c>
      <c r="H48" s="299">
        <v>0</v>
      </c>
      <c r="I48" s="300">
        <f>E48*H48</f>
        <v>0</v>
      </c>
      <c r="J48" s="299"/>
      <c r="K48" s="300">
        <f>E48*J48</f>
        <v>0</v>
      </c>
      <c r="O48" s="292">
        <v>2</v>
      </c>
      <c r="AA48" s="261">
        <v>8</v>
      </c>
      <c r="AB48" s="261">
        <v>1</v>
      </c>
      <c r="AC48" s="261">
        <v>3</v>
      </c>
      <c r="AZ48" s="261">
        <v>1</v>
      </c>
      <c r="BA48" s="261">
        <f>IF(AZ48=1,G48,0)</f>
        <v>0</v>
      </c>
      <c r="BB48" s="261">
        <f>IF(AZ48=2,G48,0)</f>
        <v>0</v>
      </c>
      <c r="BC48" s="261">
        <f>IF(AZ48=3,G48,0)</f>
        <v>0</v>
      </c>
      <c r="BD48" s="261">
        <f>IF(AZ48=4,G48,0)</f>
        <v>0</v>
      </c>
      <c r="BE48" s="261">
        <f>IF(AZ48=5,G48,0)</f>
        <v>0</v>
      </c>
      <c r="CA48" s="292">
        <v>8</v>
      </c>
      <c r="CB48" s="292">
        <v>1</v>
      </c>
    </row>
    <row r="49" spans="1:80" x14ac:dyDescent="0.2">
      <c r="A49" s="293">
        <v>15</v>
      </c>
      <c r="B49" s="294" t="s">
        <v>378</v>
      </c>
      <c r="C49" s="295" t="s">
        <v>379</v>
      </c>
      <c r="D49" s="296" t="s">
        <v>369</v>
      </c>
      <c r="E49" s="297">
        <v>3.2292000000000001</v>
      </c>
      <c r="F49" s="297">
        <v>0</v>
      </c>
      <c r="G49" s="298">
        <f>E49*F49</f>
        <v>0</v>
      </c>
      <c r="H49" s="299">
        <v>0</v>
      </c>
      <c r="I49" s="300">
        <f>E49*H49</f>
        <v>0</v>
      </c>
      <c r="J49" s="299"/>
      <c r="K49" s="300">
        <f>E49*J49</f>
        <v>0</v>
      </c>
      <c r="O49" s="292">
        <v>2</v>
      </c>
      <c r="AA49" s="261">
        <v>8</v>
      </c>
      <c r="AB49" s="261">
        <v>0</v>
      </c>
      <c r="AC49" s="261">
        <v>3</v>
      </c>
      <c r="AZ49" s="261">
        <v>1</v>
      </c>
      <c r="BA49" s="261">
        <f>IF(AZ49=1,G49,0)</f>
        <v>0</v>
      </c>
      <c r="BB49" s="261">
        <f>IF(AZ49=2,G49,0)</f>
        <v>0</v>
      </c>
      <c r="BC49" s="261">
        <f>IF(AZ49=3,G49,0)</f>
        <v>0</v>
      </c>
      <c r="BD49" s="261">
        <f>IF(AZ49=4,G49,0)</f>
        <v>0</v>
      </c>
      <c r="BE49" s="261">
        <f>IF(AZ49=5,G49,0)</f>
        <v>0</v>
      </c>
      <c r="CA49" s="292">
        <v>8</v>
      </c>
      <c r="CB49" s="292">
        <v>0</v>
      </c>
    </row>
    <row r="50" spans="1:80" x14ac:dyDescent="0.2">
      <c r="A50" s="312"/>
      <c r="B50" s="313" t="s">
        <v>101</v>
      </c>
      <c r="C50" s="314" t="s">
        <v>731</v>
      </c>
      <c r="D50" s="315"/>
      <c r="E50" s="316"/>
      <c r="F50" s="317"/>
      <c r="G50" s="318">
        <f>SUM(G23:G49)</f>
        <v>0</v>
      </c>
      <c r="H50" s="319"/>
      <c r="I50" s="320">
        <f>SUM(I23:I49)</f>
        <v>15.519348000000001</v>
      </c>
      <c r="J50" s="319"/>
      <c r="K50" s="320">
        <f>SUM(K23:K49)</f>
        <v>-3.2292000000000001</v>
      </c>
      <c r="O50" s="292">
        <v>4</v>
      </c>
      <c r="BA50" s="321">
        <f>SUM(BA23:BA49)</f>
        <v>0</v>
      </c>
      <c r="BB50" s="321">
        <f>SUM(BB23:BB49)</f>
        <v>0</v>
      </c>
      <c r="BC50" s="321">
        <f>SUM(BC23:BC49)</f>
        <v>0</v>
      </c>
      <c r="BD50" s="321">
        <f>SUM(BD23:BD49)</f>
        <v>0</v>
      </c>
      <c r="BE50" s="321">
        <f>SUM(BE23:BE49)</f>
        <v>0</v>
      </c>
    </row>
    <row r="51" spans="1:80" x14ac:dyDescent="0.2">
      <c r="A51" s="282" t="s">
        <v>97</v>
      </c>
      <c r="B51" s="283" t="s">
        <v>752</v>
      </c>
      <c r="C51" s="284" t="s">
        <v>753</v>
      </c>
      <c r="D51" s="285"/>
      <c r="E51" s="286"/>
      <c r="F51" s="286"/>
      <c r="G51" s="287"/>
      <c r="H51" s="288"/>
      <c r="I51" s="289"/>
      <c r="J51" s="290"/>
      <c r="K51" s="291"/>
      <c r="O51" s="292">
        <v>1</v>
      </c>
    </row>
    <row r="52" spans="1:80" x14ac:dyDescent="0.2">
      <c r="A52" s="293">
        <v>16</v>
      </c>
      <c r="B52" s="294" t="s">
        <v>755</v>
      </c>
      <c r="C52" s="295" t="s">
        <v>756</v>
      </c>
      <c r="D52" s="296" t="s">
        <v>116</v>
      </c>
      <c r="E52" s="297">
        <v>29.217600000000001</v>
      </c>
      <c r="F52" s="297">
        <v>0</v>
      </c>
      <c r="G52" s="298">
        <f>E52*F52</f>
        <v>0</v>
      </c>
      <c r="H52" s="299">
        <v>2.7980000000000001E-2</v>
      </c>
      <c r="I52" s="300">
        <f>E52*H52</f>
        <v>0.81750844800000011</v>
      </c>
      <c r="J52" s="299">
        <v>0</v>
      </c>
      <c r="K52" s="300">
        <f>E52*J52</f>
        <v>0</v>
      </c>
      <c r="O52" s="292">
        <v>2</v>
      </c>
      <c r="AA52" s="261">
        <v>1</v>
      </c>
      <c r="AB52" s="261">
        <v>1</v>
      </c>
      <c r="AC52" s="261">
        <v>1</v>
      </c>
      <c r="AZ52" s="261">
        <v>1</v>
      </c>
      <c r="BA52" s="261">
        <f>IF(AZ52=1,G52,0)</f>
        <v>0</v>
      </c>
      <c r="BB52" s="261">
        <f>IF(AZ52=2,G52,0)</f>
        <v>0</v>
      </c>
      <c r="BC52" s="261">
        <f>IF(AZ52=3,G52,0)</f>
        <v>0</v>
      </c>
      <c r="BD52" s="261">
        <f>IF(AZ52=4,G52,0)</f>
        <v>0</v>
      </c>
      <c r="BE52" s="261">
        <f>IF(AZ52=5,G52,0)</f>
        <v>0</v>
      </c>
      <c r="CA52" s="292">
        <v>1</v>
      </c>
      <c r="CB52" s="292">
        <v>1</v>
      </c>
    </row>
    <row r="53" spans="1:80" x14ac:dyDescent="0.2">
      <c r="A53" s="301"/>
      <c r="B53" s="304"/>
      <c r="C53" s="305" t="s">
        <v>812</v>
      </c>
      <c r="D53" s="306"/>
      <c r="E53" s="307">
        <v>0</v>
      </c>
      <c r="F53" s="308"/>
      <c r="G53" s="309"/>
      <c r="H53" s="310"/>
      <c r="I53" s="302"/>
      <c r="J53" s="311"/>
      <c r="K53" s="302"/>
      <c r="M53" s="303" t="s">
        <v>812</v>
      </c>
      <c r="O53" s="292"/>
    </row>
    <row r="54" spans="1:80" x14ac:dyDescent="0.2">
      <c r="A54" s="301"/>
      <c r="B54" s="304"/>
      <c r="C54" s="305" t="s">
        <v>930</v>
      </c>
      <c r="D54" s="306"/>
      <c r="E54" s="307">
        <v>6.3</v>
      </c>
      <c r="F54" s="308"/>
      <c r="G54" s="309"/>
      <c r="H54" s="310"/>
      <c r="I54" s="302"/>
      <c r="J54" s="311"/>
      <c r="K54" s="302"/>
      <c r="M54" s="303" t="s">
        <v>930</v>
      </c>
      <c r="O54" s="292"/>
    </row>
    <row r="55" spans="1:80" x14ac:dyDescent="0.2">
      <c r="A55" s="301"/>
      <c r="B55" s="304"/>
      <c r="C55" s="305" t="s">
        <v>931</v>
      </c>
      <c r="D55" s="306"/>
      <c r="E55" s="307">
        <v>53.1</v>
      </c>
      <c r="F55" s="308"/>
      <c r="G55" s="309"/>
      <c r="H55" s="310"/>
      <c r="I55" s="302"/>
      <c r="J55" s="311"/>
      <c r="K55" s="302"/>
      <c r="M55" s="303" t="s">
        <v>931</v>
      </c>
      <c r="O55" s="292"/>
    </row>
    <row r="56" spans="1:80" x14ac:dyDescent="0.2">
      <c r="A56" s="301"/>
      <c r="B56" s="304"/>
      <c r="C56" s="305" t="s">
        <v>932</v>
      </c>
      <c r="D56" s="306"/>
      <c r="E56" s="307">
        <v>-33.782400000000003</v>
      </c>
      <c r="F56" s="308"/>
      <c r="G56" s="309"/>
      <c r="H56" s="310"/>
      <c r="I56" s="302"/>
      <c r="J56" s="311"/>
      <c r="K56" s="302"/>
      <c r="M56" s="303" t="s">
        <v>932</v>
      </c>
      <c r="O56" s="292"/>
    </row>
    <row r="57" spans="1:80" x14ac:dyDescent="0.2">
      <c r="A57" s="301"/>
      <c r="B57" s="304"/>
      <c r="C57" s="305" t="s">
        <v>933</v>
      </c>
      <c r="D57" s="306"/>
      <c r="E57" s="307">
        <v>3.6</v>
      </c>
      <c r="F57" s="308"/>
      <c r="G57" s="309"/>
      <c r="H57" s="310"/>
      <c r="I57" s="302"/>
      <c r="J57" s="311"/>
      <c r="K57" s="302"/>
      <c r="M57" s="303" t="s">
        <v>933</v>
      </c>
      <c r="O57" s="292"/>
    </row>
    <row r="58" spans="1:80" x14ac:dyDescent="0.2">
      <c r="A58" s="312"/>
      <c r="B58" s="313" t="s">
        <v>101</v>
      </c>
      <c r="C58" s="314" t="s">
        <v>754</v>
      </c>
      <c r="D58" s="315"/>
      <c r="E58" s="316"/>
      <c r="F58" s="317"/>
      <c r="G58" s="318">
        <f>SUM(G51:G57)</f>
        <v>0</v>
      </c>
      <c r="H58" s="319"/>
      <c r="I58" s="320">
        <f>SUM(I51:I57)</f>
        <v>0.81750844800000011</v>
      </c>
      <c r="J58" s="319"/>
      <c r="K58" s="320">
        <f>SUM(K51:K57)</f>
        <v>0</v>
      </c>
      <c r="O58" s="292">
        <v>4</v>
      </c>
      <c r="BA58" s="321">
        <f>SUM(BA51:BA57)</f>
        <v>0</v>
      </c>
      <c r="BB58" s="321">
        <f>SUM(BB51:BB57)</f>
        <v>0</v>
      </c>
      <c r="BC58" s="321">
        <f>SUM(BC51:BC57)</f>
        <v>0</v>
      </c>
      <c r="BD58" s="321">
        <f>SUM(BD51:BD57)</f>
        <v>0</v>
      </c>
      <c r="BE58" s="321">
        <f>SUM(BE51:BE57)</f>
        <v>0</v>
      </c>
    </row>
    <row r="59" spans="1:80" x14ac:dyDescent="0.2">
      <c r="A59" s="282" t="s">
        <v>97</v>
      </c>
      <c r="B59" s="283" t="s">
        <v>419</v>
      </c>
      <c r="C59" s="284" t="s">
        <v>420</v>
      </c>
      <c r="D59" s="285"/>
      <c r="E59" s="286"/>
      <c r="F59" s="286"/>
      <c r="G59" s="287"/>
      <c r="H59" s="288"/>
      <c r="I59" s="289"/>
      <c r="J59" s="290"/>
      <c r="K59" s="291"/>
      <c r="O59" s="292">
        <v>1</v>
      </c>
    </row>
    <row r="60" spans="1:80" x14ac:dyDescent="0.2">
      <c r="A60" s="293">
        <v>17</v>
      </c>
      <c r="B60" s="294" t="s">
        <v>525</v>
      </c>
      <c r="C60" s="295" t="s">
        <v>526</v>
      </c>
      <c r="D60" s="296" t="s">
        <v>369</v>
      </c>
      <c r="E60" s="297">
        <v>20.6616456</v>
      </c>
      <c r="F60" s="297">
        <v>0</v>
      </c>
      <c r="G60" s="298">
        <f>E60*F60</f>
        <v>0</v>
      </c>
      <c r="H60" s="299">
        <v>0</v>
      </c>
      <c r="I60" s="300">
        <f>E60*H60</f>
        <v>0</v>
      </c>
      <c r="J60" s="299"/>
      <c r="K60" s="300">
        <f>E60*J60</f>
        <v>0</v>
      </c>
      <c r="O60" s="292">
        <v>2</v>
      </c>
      <c r="AA60" s="261">
        <v>7</v>
      </c>
      <c r="AB60" s="261">
        <v>1</v>
      </c>
      <c r="AC60" s="261">
        <v>2</v>
      </c>
      <c r="AZ60" s="261">
        <v>1</v>
      </c>
      <c r="BA60" s="261">
        <f>IF(AZ60=1,G60,0)</f>
        <v>0</v>
      </c>
      <c r="BB60" s="261">
        <f>IF(AZ60=2,G60,0)</f>
        <v>0</v>
      </c>
      <c r="BC60" s="261">
        <f>IF(AZ60=3,G60,0)</f>
        <v>0</v>
      </c>
      <c r="BD60" s="261">
        <f>IF(AZ60=4,G60,0)</f>
        <v>0</v>
      </c>
      <c r="BE60" s="261">
        <f>IF(AZ60=5,G60,0)</f>
        <v>0</v>
      </c>
      <c r="CA60" s="292">
        <v>7</v>
      </c>
      <c r="CB60" s="292">
        <v>1</v>
      </c>
    </row>
    <row r="61" spans="1:80" x14ac:dyDescent="0.2">
      <c r="A61" s="312"/>
      <c r="B61" s="313" t="s">
        <v>101</v>
      </c>
      <c r="C61" s="314" t="s">
        <v>421</v>
      </c>
      <c r="D61" s="315"/>
      <c r="E61" s="316"/>
      <c r="F61" s="317"/>
      <c r="G61" s="318">
        <f>SUM(G59:G60)</f>
        <v>0</v>
      </c>
      <c r="H61" s="319"/>
      <c r="I61" s="320">
        <f>SUM(I59:I60)</f>
        <v>0</v>
      </c>
      <c r="J61" s="319"/>
      <c r="K61" s="320">
        <f>SUM(K59:K60)</f>
        <v>0</v>
      </c>
      <c r="O61" s="292">
        <v>4</v>
      </c>
      <c r="BA61" s="321">
        <f>SUM(BA59:BA60)</f>
        <v>0</v>
      </c>
      <c r="BB61" s="321">
        <f>SUM(BB59:BB60)</f>
        <v>0</v>
      </c>
      <c r="BC61" s="321">
        <f>SUM(BC59:BC60)</f>
        <v>0</v>
      </c>
      <c r="BD61" s="321">
        <f>SUM(BD59:BD60)</f>
        <v>0</v>
      </c>
      <c r="BE61" s="321">
        <f>SUM(BE59:BE60)</f>
        <v>0</v>
      </c>
    </row>
    <row r="62" spans="1:80" x14ac:dyDescent="0.2">
      <c r="A62" s="282" t="s">
        <v>97</v>
      </c>
      <c r="B62" s="283" t="s">
        <v>776</v>
      </c>
      <c r="C62" s="284" t="s">
        <v>777</v>
      </c>
      <c r="D62" s="285"/>
      <c r="E62" s="286"/>
      <c r="F62" s="286"/>
      <c r="G62" s="287"/>
      <c r="H62" s="288"/>
      <c r="I62" s="289"/>
      <c r="J62" s="290"/>
      <c r="K62" s="291"/>
      <c r="O62" s="292">
        <v>1</v>
      </c>
    </row>
    <row r="63" spans="1:80" ht="22.5" x14ac:dyDescent="0.2">
      <c r="A63" s="293">
        <v>18</v>
      </c>
      <c r="B63" s="294" t="s">
        <v>779</v>
      </c>
      <c r="C63" s="295" t="s">
        <v>780</v>
      </c>
      <c r="D63" s="296" t="s">
        <v>116</v>
      </c>
      <c r="E63" s="297">
        <v>134.8963</v>
      </c>
      <c r="F63" s="297">
        <v>0</v>
      </c>
      <c r="G63" s="298">
        <f>E63*F63</f>
        <v>0</v>
      </c>
      <c r="H63" s="299">
        <v>3.8999999999999999E-4</v>
      </c>
      <c r="I63" s="300">
        <f>E63*H63</f>
        <v>5.2609556999999994E-2</v>
      </c>
      <c r="J63" s="299">
        <v>0</v>
      </c>
      <c r="K63" s="300">
        <f>E63*J63</f>
        <v>0</v>
      </c>
      <c r="O63" s="292">
        <v>2</v>
      </c>
      <c r="AA63" s="261">
        <v>1</v>
      </c>
      <c r="AB63" s="261">
        <v>7</v>
      </c>
      <c r="AC63" s="261">
        <v>7</v>
      </c>
      <c r="AZ63" s="261">
        <v>2</v>
      </c>
      <c r="BA63" s="261">
        <f>IF(AZ63=1,G63,0)</f>
        <v>0</v>
      </c>
      <c r="BB63" s="261">
        <f>IF(AZ63=2,G63,0)</f>
        <v>0</v>
      </c>
      <c r="BC63" s="261">
        <f>IF(AZ63=3,G63,0)</f>
        <v>0</v>
      </c>
      <c r="BD63" s="261">
        <f>IF(AZ63=4,G63,0)</f>
        <v>0</v>
      </c>
      <c r="BE63" s="261">
        <f>IF(AZ63=5,G63,0)</f>
        <v>0</v>
      </c>
      <c r="CA63" s="292">
        <v>1</v>
      </c>
      <c r="CB63" s="292">
        <v>7</v>
      </c>
    </row>
    <row r="64" spans="1:80" x14ac:dyDescent="0.2">
      <c r="A64" s="301"/>
      <c r="B64" s="304"/>
      <c r="C64" s="305" t="s">
        <v>942</v>
      </c>
      <c r="D64" s="306"/>
      <c r="E64" s="307">
        <v>0</v>
      </c>
      <c r="F64" s="308"/>
      <c r="G64" s="309"/>
      <c r="H64" s="310"/>
      <c r="I64" s="302"/>
      <c r="J64" s="311"/>
      <c r="K64" s="302"/>
      <c r="M64" s="303" t="s">
        <v>942</v>
      </c>
      <c r="O64" s="292"/>
    </row>
    <row r="65" spans="1:15" x14ac:dyDescent="0.2">
      <c r="A65" s="301"/>
      <c r="B65" s="304"/>
      <c r="C65" s="305" t="s">
        <v>943</v>
      </c>
      <c r="D65" s="306"/>
      <c r="E65" s="307">
        <v>0</v>
      </c>
      <c r="F65" s="308"/>
      <c r="G65" s="309"/>
      <c r="H65" s="310"/>
      <c r="I65" s="302"/>
      <c r="J65" s="311"/>
      <c r="K65" s="302"/>
      <c r="M65" s="303" t="s">
        <v>943</v>
      </c>
      <c r="O65" s="292"/>
    </row>
    <row r="66" spans="1:15" ht="22.5" x14ac:dyDescent="0.2">
      <c r="A66" s="301"/>
      <c r="B66" s="304"/>
      <c r="C66" s="305" t="s">
        <v>944</v>
      </c>
      <c r="D66" s="306"/>
      <c r="E66" s="307">
        <v>21.83</v>
      </c>
      <c r="F66" s="308"/>
      <c r="G66" s="309"/>
      <c r="H66" s="310"/>
      <c r="I66" s="302"/>
      <c r="J66" s="311"/>
      <c r="K66" s="302"/>
      <c r="M66" s="303" t="s">
        <v>944</v>
      </c>
      <c r="O66" s="292"/>
    </row>
    <row r="67" spans="1:15" x14ac:dyDescent="0.2">
      <c r="A67" s="301"/>
      <c r="B67" s="304"/>
      <c r="C67" s="305" t="s">
        <v>945</v>
      </c>
      <c r="D67" s="306"/>
      <c r="E67" s="307">
        <v>50.74</v>
      </c>
      <c r="F67" s="308"/>
      <c r="G67" s="309"/>
      <c r="H67" s="310"/>
      <c r="I67" s="302"/>
      <c r="J67" s="311"/>
      <c r="K67" s="302"/>
      <c r="M67" s="303" t="s">
        <v>945</v>
      </c>
      <c r="O67" s="292"/>
    </row>
    <row r="68" spans="1:15" ht="22.5" x14ac:dyDescent="0.2">
      <c r="A68" s="301"/>
      <c r="B68" s="304"/>
      <c r="C68" s="305" t="s">
        <v>946</v>
      </c>
      <c r="D68" s="306"/>
      <c r="E68" s="307">
        <v>-33.5946</v>
      </c>
      <c r="F68" s="308"/>
      <c r="G68" s="309"/>
      <c r="H68" s="310"/>
      <c r="I68" s="302"/>
      <c r="J68" s="311"/>
      <c r="K68" s="302"/>
      <c r="M68" s="303" t="s">
        <v>946</v>
      </c>
      <c r="O68" s="292"/>
    </row>
    <row r="69" spans="1:15" x14ac:dyDescent="0.2">
      <c r="A69" s="301"/>
      <c r="B69" s="304"/>
      <c r="C69" s="333" t="s">
        <v>174</v>
      </c>
      <c r="D69" s="306"/>
      <c r="E69" s="332">
        <v>38.975399999999993</v>
      </c>
      <c r="F69" s="308"/>
      <c r="G69" s="309"/>
      <c r="H69" s="310"/>
      <c r="I69" s="302"/>
      <c r="J69" s="311"/>
      <c r="K69" s="302"/>
      <c r="M69" s="303" t="s">
        <v>174</v>
      </c>
      <c r="O69" s="292"/>
    </row>
    <row r="70" spans="1:15" ht="22.5" x14ac:dyDescent="0.2">
      <c r="A70" s="301"/>
      <c r="B70" s="304"/>
      <c r="C70" s="305" t="s">
        <v>947</v>
      </c>
      <c r="D70" s="306"/>
      <c r="E70" s="307">
        <v>32.155000000000001</v>
      </c>
      <c r="F70" s="308"/>
      <c r="G70" s="309"/>
      <c r="H70" s="310"/>
      <c r="I70" s="302"/>
      <c r="J70" s="311"/>
      <c r="K70" s="302"/>
      <c r="M70" s="303" t="s">
        <v>947</v>
      </c>
      <c r="O70" s="292"/>
    </row>
    <row r="71" spans="1:15" ht="22.5" x14ac:dyDescent="0.2">
      <c r="A71" s="301"/>
      <c r="B71" s="304"/>
      <c r="C71" s="305" t="s">
        <v>948</v>
      </c>
      <c r="D71" s="306"/>
      <c r="E71" s="307">
        <v>28.91</v>
      </c>
      <c r="F71" s="308"/>
      <c r="G71" s="309"/>
      <c r="H71" s="310"/>
      <c r="I71" s="302"/>
      <c r="J71" s="311"/>
      <c r="K71" s="302"/>
      <c r="M71" s="303" t="s">
        <v>948</v>
      </c>
      <c r="O71" s="292"/>
    </row>
    <row r="72" spans="1:15" ht="22.5" x14ac:dyDescent="0.2">
      <c r="A72" s="301"/>
      <c r="B72" s="304"/>
      <c r="C72" s="305" t="s">
        <v>949</v>
      </c>
      <c r="D72" s="306"/>
      <c r="E72" s="307">
        <v>22.464200000000002</v>
      </c>
      <c r="F72" s="308"/>
      <c r="G72" s="309"/>
      <c r="H72" s="310"/>
      <c r="I72" s="302"/>
      <c r="J72" s="311"/>
      <c r="K72" s="302"/>
      <c r="M72" s="303" t="s">
        <v>949</v>
      </c>
      <c r="O72" s="292"/>
    </row>
    <row r="73" spans="1:15" x14ac:dyDescent="0.2">
      <c r="A73" s="301"/>
      <c r="B73" s="304"/>
      <c r="C73" s="305" t="s">
        <v>950</v>
      </c>
      <c r="D73" s="306"/>
      <c r="E73" s="307">
        <v>-51.571199999999997</v>
      </c>
      <c r="F73" s="308"/>
      <c r="G73" s="309"/>
      <c r="H73" s="310"/>
      <c r="I73" s="302"/>
      <c r="J73" s="311"/>
      <c r="K73" s="302"/>
      <c r="M73" s="303" t="s">
        <v>950</v>
      </c>
      <c r="O73" s="292"/>
    </row>
    <row r="74" spans="1:15" x14ac:dyDescent="0.2">
      <c r="A74" s="301"/>
      <c r="B74" s="304"/>
      <c r="C74" s="333" t="s">
        <v>174</v>
      </c>
      <c r="D74" s="306"/>
      <c r="E74" s="332">
        <v>31.958000000000006</v>
      </c>
      <c r="F74" s="308"/>
      <c r="G74" s="309"/>
      <c r="H74" s="310"/>
      <c r="I74" s="302"/>
      <c r="J74" s="311"/>
      <c r="K74" s="302"/>
      <c r="M74" s="303" t="s">
        <v>174</v>
      </c>
      <c r="O74" s="292"/>
    </row>
    <row r="75" spans="1:15" x14ac:dyDescent="0.2">
      <c r="A75" s="301"/>
      <c r="B75" s="304"/>
      <c r="C75" s="305" t="s">
        <v>951</v>
      </c>
      <c r="D75" s="306"/>
      <c r="E75" s="307">
        <v>0</v>
      </c>
      <c r="F75" s="308"/>
      <c r="G75" s="309"/>
      <c r="H75" s="310"/>
      <c r="I75" s="302"/>
      <c r="J75" s="311"/>
      <c r="K75" s="302"/>
      <c r="M75" s="303" t="s">
        <v>951</v>
      </c>
      <c r="O75" s="292"/>
    </row>
    <row r="76" spans="1:15" x14ac:dyDescent="0.2">
      <c r="A76" s="301"/>
      <c r="B76" s="304"/>
      <c r="C76" s="305" t="s">
        <v>952</v>
      </c>
      <c r="D76" s="306"/>
      <c r="E76" s="307">
        <v>73.986000000000004</v>
      </c>
      <c r="F76" s="308"/>
      <c r="G76" s="309"/>
      <c r="H76" s="310"/>
      <c r="I76" s="302"/>
      <c r="J76" s="311"/>
      <c r="K76" s="302"/>
      <c r="M76" s="303" t="s">
        <v>952</v>
      </c>
      <c r="O76" s="292"/>
    </row>
    <row r="77" spans="1:15" x14ac:dyDescent="0.2">
      <c r="A77" s="301"/>
      <c r="B77" s="304"/>
      <c r="C77" s="305" t="s">
        <v>953</v>
      </c>
      <c r="D77" s="306"/>
      <c r="E77" s="307">
        <v>-33.782400000000003</v>
      </c>
      <c r="F77" s="308"/>
      <c r="G77" s="309"/>
      <c r="H77" s="310"/>
      <c r="I77" s="302"/>
      <c r="J77" s="311"/>
      <c r="K77" s="302"/>
      <c r="M77" s="303" t="s">
        <v>953</v>
      </c>
      <c r="O77" s="292"/>
    </row>
    <row r="78" spans="1:15" ht="22.5" x14ac:dyDescent="0.2">
      <c r="A78" s="301"/>
      <c r="B78" s="304"/>
      <c r="C78" s="305" t="s">
        <v>954</v>
      </c>
      <c r="D78" s="306"/>
      <c r="E78" s="307">
        <v>68.528499999999994</v>
      </c>
      <c r="F78" s="308"/>
      <c r="G78" s="309"/>
      <c r="H78" s="310"/>
      <c r="I78" s="302"/>
      <c r="J78" s="311"/>
      <c r="K78" s="302"/>
      <c r="M78" s="303" t="s">
        <v>954</v>
      </c>
      <c r="O78" s="292"/>
    </row>
    <row r="79" spans="1:15" ht="22.5" x14ac:dyDescent="0.2">
      <c r="A79" s="301"/>
      <c r="B79" s="304"/>
      <c r="C79" s="305" t="s">
        <v>955</v>
      </c>
      <c r="D79" s="306"/>
      <c r="E79" s="307">
        <v>-44.769300000000001</v>
      </c>
      <c r="F79" s="308"/>
      <c r="G79" s="309"/>
      <c r="H79" s="310"/>
      <c r="I79" s="302"/>
      <c r="J79" s="311"/>
      <c r="K79" s="302"/>
      <c r="M79" s="303" t="s">
        <v>955</v>
      </c>
      <c r="O79" s="292"/>
    </row>
    <row r="80" spans="1:15" x14ac:dyDescent="0.2">
      <c r="A80" s="301"/>
      <c r="B80" s="304"/>
      <c r="C80" s="333" t="s">
        <v>174</v>
      </c>
      <c r="D80" s="306"/>
      <c r="E80" s="332">
        <v>63.962800000000001</v>
      </c>
      <c r="F80" s="308"/>
      <c r="G80" s="309"/>
      <c r="H80" s="310"/>
      <c r="I80" s="302"/>
      <c r="J80" s="311"/>
      <c r="K80" s="302"/>
      <c r="M80" s="303" t="s">
        <v>174</v>
      </c>
      <c r="O80" s="292"/>
    </row>
    <row r="81" spans="1:57" x14ac:dyDescent="0.2">
      <c r="A81" s="312"/>
      <c r="B81" s="313" t="s">
        <v>101</v>
      </c>
      <c r="C81" s="314" t="s">
        <v>778</v>
      </c>
      <c r="D81" s="315"/>
      <c r="E81" s="316"/>
      <c r="F81" s="317"/>
      <c r="G81" s="318">
        <f>SUM(G62:G80)</f>
        <v>0</v>
      </c>
      <c r="H81" s="319"/>
      <c r="I81" s="320">
        <f>SUM(I62:I80)</f>
        <v>5.2609556999999994E-2</v>
      </c>
      <c r="J81" s="319"/>
      <c r="K81" s="320">
        <f>SUM(K62:K80)</f>
        <v>0</v>
      </c>
      <c r="O81" s="292">
        <v>4</v>
      </c>
      <c r="BA81" s="321">
        <f>SUM(BA62:BA80)</f>
        <v>0</v>
      </c>
      <c r="BB81" s="321">
        <f>SUM(BB62:BB80)</f>
        <v>0</v>
      </c>
      <c r="BC81" s="321">
        <f>SUM(BC62:BC80)</f>
        <v>0</v>
      </c>
      <c r="BD81" s="321">
        <f>SUM(BD62:BD80)</f>
        <v>0</v>
      </c>
      <c r="BE81" s="321">
        <f>SUM(BE62:BE80)</f>
        <v>0</v>
      </c>
    </row>
    <row r="82" spans="1:57" x14ac:dyDescent="0.2">
      <c r="E82" s="261"/>
    </row>
    <row r="83" spans="1:57" x14ac:dyDescent="0.2">
      <c r="E83" s="261"/>
    </row>
    <row r="84" spans="1:57" x14ac:dyDescent="0.2">
      <c r="E84" s="261"/>
    </row>
    <row r="85" spans="1:57" x14ac:dyDescent="0.2">
      <c r="E85" s="261"/>
    </row>
    <row r="86" spans="1:57" x14ac:dyDescent="0.2">
      <c r="E86" s="261"/>
    </row>
    <row r="87" spans="1:57" x14ac:dyDescent="0.2">
      <c r="E87" s="261"/>
    </row>
    <row r="88" spans="1:57" x14ac:dyDescent="0.2">
      <c r="E88" s="261"/>
    </row>
    <row r="89" spans="1:57" x14ac:dyDescent="0.2">
      <c r="E89" s="261"/>
    </row>
    <row r="90" spans="1:57" x14ac:dyDescent="0.2">
      <c r="E90" s="261"/>
    </row>
    <row r="91" spans="1:57" x14ac:dyDescent="0.2">
      <c r="E91" s="261"/>
    </row>
    <row r="92" spans="1:57" x14ac:dyDescent="0.2">
      <c r="E92" s="261"/>
    </row>
    <row r="93" spans="1:57" x14ac:dyDescent="0.2">
      <c r="E93" s="261"/>
    </row>
    <row r="94" spans="1:57" x14ac:dyDescent="0.2">
      <c r="E94" s="261"/>
    </row>
    <row r="95" spans="1:57" x14ac:dyDescent="0.2">
      <c r="E95" s="261"/>
    </row>
    <row r="96" spans="1:57" x14ac:dyDescent="0.2">
      <c r="E96" s="261"/>
    </row>
    <row r="97" spans="1:7" x14ac:dyDescent="0.2">
      <c r="E97" s="261"/>
    </row>
    <row r="98" spans="1:7" x14ac:dyDescent="0.2">
      <c r="E98" s="261"/>
    </row>
    <row r="99" spans="1:7" x14ac:dyDescent="0.2">
      <c r="E99" s="261"/>
    </row>
    <row r="100" spans="1:7" x14ac:dyDescent="0.2">
      <c r="E100" s="261"/>
    </row>
    <row r="101" spans="1:7" x14ac:dyDescent="0.2">
      <c r="E101" s="261"/>
    </row>
    <row r="102" spans="1:7" x14ac:dyDescent="0.2">
      <c r="E102" s="261"/>
    </row>
    <row r="103" spans="1:7" x14ac:dyDescent="0.2">
      <c r="E103" s="261"/>
    </row>
    <row r="104" spans="1:7" x14ac:dyDescent="0.2">
      <c r="E104" s="261"/>
    </row>
    <row r="105" spans="1:7" x14ac:dyDescent="0.2">
      <c r="A105" s="311"/>
      <c r="B105" s="311"/>
      <c r="C105" s="311"/>
      <c r="D105" s="311"/>
      <c r="E105" s="311"/>
      <c r="F105" s="311"/>
      <c r="G105" s="311"/>
    </row>
    <row r="106" spans="1:7" x14ac:dyDescent="0.2">
      <c r="A106" s="311"/>
      <c r="B106" s="311"/>
      <c r="C106" s="311"/>
      <c r="D106" s="311"/>
      <c r="E106" s="311"/>
      <c r="F106" s="311"/>
      <c r="G106" s="311"/>
    </row>
    <row r="107" spans="1:7" x14ac:dyDescent="0.2">
      <c r="A107" s="311"/>
      <c r="B107" s="311"/>
      <c r="C107" s="311"/>
      <c r="D107" s="311"/>
      <c r="E107" s="311"/>
      <c r="F107" s="311"/>
      <c r="G107" s="311"/>
    </row>
    <row r="108" spans="1:7" x14ac:dyDescent="0.2">
      <c r="A108" s="311"/>
      <c r="B108" s="311"/>
      <c r="C108" s="311"/>
      <c r="D108" s="311"/>
      <c r="E108" s="311"/>
      <c r="F108" s="311"/>
      <c r="G108" s="311"/>
    </row>
    <row r="109" spans="1:7" x14ac:dyDescent="0.2">
      <c r="E109" s="261"/>
    </row>
    <row r="110" spans="1:7" x14ac:dyDescent="0.2">
      <c r="E110" s="261"/>
    </row>
    <row r="111" spans="1:7" x14ac:dyDescent="0.2">
      <c r="E111" s="261"/>
    </row>
    <row r="112" spans="1:7" x14ac:dyDescent="0.2">
      <c r="E112" s="261"/>
    </row>
    <row r="113" spans="5:5" x14ac:dyDescent="0.2">
      <c r="E113" s="261"/>
    </row>
    <row r="114" spans="5:5" x14ac:dyDescent="0.2">
      <c r="E114" s="261"/>
    </row>
    <row r="115" spans="5:5" x14ac:dyDescent="0.2">
      <c r="E115" s="261"/>
    </row>
    <row r="116" spans="5:5" x14ac:dyDescent="0.2">
      <c r="E116" s="261"/>
    </row>
    <row r="117" spans="5:5" x14ac:dyDescent="0.2">
      <c r="E117" s="261"/>
    </row>
    <row r="118" spans="5:5" x14ac:dyDescent="0.2">
      <c r="E118" s="261"/>
    </row>
    <row r="119" spans="5:5" x14ac:dyDescent="0.2">
      <c r="E119" s="261"/>
    </row>
    <row r="120" spans="5:5" x14ac:dyDescent="0.2">
      <c r="E120" s="261"/>
    </row>
    <row r="121" spans="5:5" x14ac:dyDescent="0.2">
      <c r="E121" s="261"/>
    </row>
    <row r="122" spans="5:5" x14ac:dyDescent="0.2">
      <c r="E122" s="261"/>
    </row>
    <row r="123" spans="5:5" x14ac:dyDescent="0.2">
      <c r="E123" s="261"/>
    </row>
    <row r="124" spans="5:5" x14ac:dyDescent="0.2">
      <c r="E124" s="261"/>
    </row>
    <row r="125" spans="5:5" x14ac:dyDescent="0.2">
      <c r="E125" s="261"/>
    </row>
    <row r="126" spans="5:5" x14ac:dyDescent="0.2">
      <c r="E126" s="261"/>
    </row>
    <row r="127" spans="5:5" x14ac:dyDescent="0.2">
      <c r="E127" s="261"/>
    </row>
    <row r="128" spans="5:5" x14ac:dyDescent="0.2">
      <c r="E128" s="261"/>
    </row>
    <row r="129" spans="1:7" x14ac:dyDescent="0.2">
      <c r="E129" s="261"/>
    </row>
    <row r="130" spans="1:7" x14ac:dyDescent="0.2">
      <c r="E130" s="261"/>
    </row>
    <row r="131" spans="1:7" x14ac:dyDescent="0.2">
      <c r="E131" s="261"/>
    </row>
    <row r="132" spans="1:7" x14ac:dyDescent="0.2">
      <c r="E132" s="261"/>
    </row>
    <row r="133" spans="1:7" x14ac:dyDescent="0.2">
      <c r="E133" s="261"/>
    </row>
    <row r="134" spans="1:7" x14ac:dyDescent="0.2">
      <c r="E134" s="261"/>
    </row>
    <row r="135" spans="1:7" x14ac:dyDescent="0.2">
      <c r="E135" s="261"/>
    </row>
    <row r="136" spans="1:7" x14ac:dyDescent="0.2">
      <c r="E136" s="261"/>
    </row>
    <row r="137" spans="1:7" x14ac:dyDescent="0.2">
      <c r="E137" s="261"/>
    </row>
    <row r="138" spans="1:7" x14ac:dyDescent="0.2">
      <c r="E138" s="261"/>
    </row>
    <row r="139" spans="1:7" x14ac:dyDescent="0.2">
      <c r="E139" s="261"/>
    </row>
    <row r="140" spans="1:7" x14ac:dyDescent="0.2">
      <c r="A140" s="322"/>
      <c r="B140" s="322"/>
    </row>
    <row r="141" spans="1:7" x14ac:dyDescent="0.2">
      <c r="A141" s="311"/>
      <c r="B141" s="311"/>
      <c r="C141" s="323"/>
      <c r="D141" s="323"/>
      <c r="E141" s="324"/>
      <c r="F141" s="323"/>
      <c r="G141" s="325"/>
    </row>
    <row r="142" spans="1:7" x14ac:dyDescent="0.2">
      <c r="A142" s="326"/>
      <c r="B142" s="326"/>
      <c r="C142" s="311"/>
      <c r="D142" s="311"/>
      <c r="E142" s="327"/>
      <c r="F142" s="311"/>
      <c r="G142" s="311"/>
    </row>
    <row r="143" spans="1:7" x14ac:dyDescent="0.2">
      <c r="A143" s="311"/>
      <c r="B143" s="311"/>
      <c r="C143" s="311"/>
      <c r="D143" s="311"/>
      <c r="E143" s="327"/>
      <c r="F143" s="311"/>
      <c r="G143" s="311"/>
    </row>
    <row r="144" spans="1:7" x14ac:dyDescent="0.2">
      <c r="A144" s="311"/>
      <c r="B144" s="311"/>
      <c r="C144" s="311"/>
      <c r="D144" s="311"/>
      <c r="E144" s="327"/>
      <c r="F144" s="311"/>
      <c r="G144" s="311"/>
    </row>
    <row r="145" spans="1:7" x14ac:dyDescent="0.2">
      <c r="A145" s="311"/>
      <c r="B145" s="311"/>
      <c r="C145" s="311"/>
      <c r="D145" s="311"/>
      <c r="E145" s="327"/>
      <c r="F145" s="311"/>
      <c r="G145" s="311"/>
    </row>
    <row r="146" spans="1:7" x14ac:dyDescent="0.2">
      <c r="A146" s="311"/>
      <c r="B146" s="311"/>
      <c r="C146" s="311"/>
      <c r="D146" s="311"/>
      <c r="E146" s="327"/>
      <c r="F146" s="311"/>
      <c r="G146" s="311"/>
    </row>
    <row r="147" spans="1:7" x14ac:dyDescent="0.2">
      <c r="A147" s="311"/>
      <c r="B147" s="311"/>
      <c r="C147" s="311"/>
      <c r="D147" s="311"/>
      <c r="E147" s="327"/>
      <c r="F147" s="311"/>
      <c r="G147" s="311"/>
    </row>
    <row r="148" spans="1:7" x14ac:dyDescent="0.2">
      <c r="A148" s="311"/>
      <c r="B148" s="311"/>
      <c r="C148" s="311"/>
      <c r="D148" s="311"/>
      <c r="E148" s="327"/>
      <c r="F148" s="311"/>
      <c r="G148" s="311"/>
    </row>
    <row r="149" spans="1:7" x14ac:dyDescent="0.2">
      <c r="A149" s="311"/>
      <c r="B149" s="311"/>
      <c r="C149" s="311"/>
      <c r="D149" s="311"/>
      <c r="E149" s="327"/>
      <c r="F149" s="311"/>
      <c r="G149" s="311"/>
    </row>
    <row r="150" spans="1:7" x14ac:dyDescent="0.2">
      <c r="A150" s="311"/>
      <c r="B150" s="311"/>
      <c r="C150" s="311"/>
      <c r="D150" s="311"/>
      <c r="E150" s="327"/>
      <c r="F150" s="311"/>
      <c r="G150" s="311"/>
    </row>
    <row r="151" spans="1:7" x14ac:dyDescent="0.2">
      <c r="A151" s="311"/>
      <c r="B151" s="311"/>
      <c r="C151" s="311"/>
      <c r="D151" s="311"/>
      <c r="E151" s="327"/>
      <c r="F151" s="311"/>
      <c r="G151" s="311"/>
    </row>
    <row r="152" spans="1:7" x14ac:dyDescent="0.2">
      <c r="A152" s="311"/>
      <c r="B152" s="311"/>
      <c r="C152" s="311"/>
      <c r="D152" s="311"/>
      <c r="E152" s="327"/>
      <c r="F152" s="311"/>
      <c r="G152" s="311"/>
    </row>
    <row r="153" spans="1:7" x14ac:dyDescent="0.2">
      <c r="A153" s="311"/>
      <c r="B153" s="311"/>
      <c r="C153" s="311"/>
      <c r="D153" s="311"/>
      <c r="E153" s="327"/>
      <c r="F153" s="311"/>
      <c r="G153" s="311"/>
    </row>
    <row r="154" spans="1:7" x14ac:dyDescent="0.2">
      <c r="A154" s="311"/>
      <c r="B154" s="311"/>
      <c r="C154" s="311"/>
      <c r="D154" s="311"/>
      <c r="E154" s="327"/>
      <c r="F154" s="311"/>
      <c r="G154" s="311"/>
    </row>
  </sheetData>
  <mergeCells count="49">
    <mergeCell ref="C76:D76"/>
    <mergeCell ref="C77:D77"/>
    <mergeCell ref="C78:D78"/>
    <mergeCell ref="C79:D79"/>
    <mergeCell ref="C80:D80"/>
    <mergeCell ref="C70:D70"/>
    <mergeCell ref="C71:D71"/>
    <mergeCell ref="C72:D72"/>
    <mergeCell ref="C73:D73"/>
    <mergeCell ref="C74:D74"/>
    <mergeCell ref="C75:D75"/>
    <mergeCell ref="C64:D64"/>
    <mergeCell ref="C65:D65"/>
    <mergeCell ref="C66:D66"/>
    <mergeCell ref="C67:D67"/>
    <mergeCell ref="C68:D68"/>
    <mergeCell ref="C69:D69"/>
    <mergeCell ref="C53:D53"/>
    <mergeCell ref="C54:D54"/>
    <mergeCell ref="C55:D55"/>
    <mergeCell ref="C56:D56"/>
    <mergeCell ref="C57:D57"/>
    <mergeCell ref="C38:D38"/>
    <mergeCell ref="C39:D39"/>
    <mergeCell ref="C41:D41"/>
    <mergeCell ref="C42:D42"/>
    <mergeCell ref="C43:D43"/>
    <mergeCell ref="C44:D44"/>
    <mergeCell ref="C25:D25"/>
    <mergeCell ref="C27:D27"/>
    <mergeCell ref="C29:D29"/>
    <mergeCell ref="C31:D31"/>
    <mergeCell ref="C33:D33"/>
    <mergeCell ref="C35:D35"/>
    <mergeCell ref="C36:D36"/>
    <mergeCell ref="C37:D37"/>
    <mergeCell ref="C13:D13"/>
    <mergeCell ref="C14:D14"/>
    <mergeCell ref="C15:D15"/>
    <mergeCell ref="C17:D17"/>
    <mergeCell ref="C18:D18"/>
    <mergeCell ref="C19:D19"/>
    <mergeCell ref="C20:D20"/>
    <mergeCell ref="C21:D21"/>
    <mergeCell ref="A1:G1"/>
    <mergeCell ref="A3:B3"/>
    <mergeCell ref="A4:B4"/>
    <mergeCell ref="E4:G4"/>
    <mergeCell ref="C9:D9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BE51"/>
  <sheetViews>
    <sheetView topLeftCell="A34" zoomScaleNormal="100"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101" t="s">
        <v>102</v>
      </c>
      <c r="B1" s="102"/>
      <c r="C1" s="102"/>
      <c r="D1" s="102"/>
      <c r="E1" s="102"/>
      <c r="F1" s="102"/>
      <c r="G1" s="102"/>
    </row>
    <row r="2" spans="1:57" ht="12.75" customHeight="1" x14ac:dyDescent="0.2">
      <c r="A2" s="103" t="s">
        <v>32</v>
      </c>
      <c r="B2" s="104"/>
      <c r="C2" s="105" t="s">
        <v>98</v>
      </c>
      <c r="D2" s="105" t="s">
        <v>110</v>
      </c>
      <c r="E2" s="106"/>
      <c r="F2" s="107" t="s">
        <v>33</v>
      </c>
      <c r="G2" s="108"/>
    </row>
    <row r="3" spans="1:57" ht="3" hidden="1" customHeight="1" x14ac:dyDescent="0.2">
      <c r="A3" s="109"/>
      <c r="B3" s="110"/>
      <c r="C3" s="111"/>
      <c r="D3" s="111"/>
      <c r="E3" s="112"/>
      <c r="F3" s="113"/>
      <c r="G3" s="114"/>
    </row>
    <row r="4" spans="1:57" ht="12" customHeight="1" x14ac:dyDescent="0.2">
      <c r="A4" s="115" t="s">
        <v>34</v>
      </c>
      <c r="B4" s="110"/>
      <c r="C4" s="111"/>
      <c r="D4" s="111"/>
      <c r="E4" s="112"/>
      <c r="F4" s="113" t="s">
        <v>35</v>
      </c>
      <c r="G4" s="116"/>
    </row>
    <row r="5" spans="1:57" ht="12.95" customHeight="1" x14ac:dyDescent="0.2">
      <c r="A5" s="117" t="s">
        <v>107</v>
      </c>
      <c r="B5" s="118"/>
      <c r="C5" s="119" t="s">
        <v>108</v>
      </c>
      <c r="D5" s="120"/>
      <c r="E5" s="118"/>
      <c r="F5" s="113" t="s">
        <v>36</v>
      </c>
      <c r="G5" s="114"/>
    </row>
    <row r="6" spans="1:57" ht="12.95" customHeight="1" x14ac:dyDescent="0.2">
      <c r="A6" s="115" t="s">
        <v>37</v>
      </c>
      <c r="B6" s="110"/>
      <c r="C6" s="111"/>
      <c r="D6" s="111"/>
      <c r="E6" s="112"/>
      <c r="F6" s="121" t="s">
        <v>38</v>
      </c>
      <c r="G6" s="122"/>
      <c r="O6" s="123"/>
    </row>
    <row r="7" spans="1:57" ht="12.95" customHeight="1" x14ac:dyDescent="0.2">
      <c r="A7" s="124" t="s">
        <v>104</v>
      </c>
      <c r="B7" s="125"/>
      <c r="C7" s="126" t="s">
        <v>105</v>
      </c>
      <c r="D7" s="127"/>
      <c r="E7" s="127"/>
      <c r="F7" s="128" t="s">
        <v>39</v>
      </c>
      <c r="G7" s="122">
        <f>IF(G6=0,,ROUND((F30+F32)/G6,1))</f>
        <v>0</v>
      </c>
    </row>
    <row r="8" spans="1:57" x14ac:dyDescent="0.2">
      <c r="A8" s="129" t="s">
        <v>40</v>
      </c>
      <c r="B8" s="113"/>
      <c r="C8" s="130"/>
      <c r="D8" s="130"/>
      <c r="E8" s="131"/>
      <c r="F8" s="132" t="s">
        <v>41</v>
      </c>
      <c r="G8" s="133"/>
      <c r="H8" s="134"/>
      <c r="I8" s="135"/>
    </row>
    <row r="9" spans="1:57" x14ac:dyDescent="0.2">
      <c r="A9" s="129" t="s">
        <v>42</v>
      </c>
      <c r="B9" s="113"/>
      <c r="C9" s="130"/>
      <c r="D9" s="130"/>
      <c r="E9" s="131"/>
      <c r="F9" s="113"/>
      <c r="G9" s="136"/>
      <c r="H9" s="137"/>
    </row>
    <row r="10" spans="1:57" x14ac:dyDescent="0.2">
      <c r="A10" s="129" t="s">
        <v>43</v>
      </c>
      <c r="B10" s="113"/>
      <c r="C10" s="130" t="s">
        <v>492</v>
      </c>
      <c r="D10" s="130"/>
      <c r="E10" s="130"/>
      <c r="F10" s="138"/>
      <c r="G10" s="139"/>
      <c r="H10" s="140"/>
    </row>
    <row r="11" spans="1:57" ht="13.5" customHeight="1" x14ac:dyDescent="0.2">
      <c r="A11" s="129" t="s">
        <v>44</v>
      </c>
      <c r="B11" s="113"/>
      <c r="C11" s="130"/>
      <c r="D11" s="130"/>
      <c r="E11" s="130"/>
      <c r="F11" s="141" t="s">
        <v>45</v>
      </c>
      <c r="G11" s="142"/>
      <c r="H11" s="137"/>
      <c r="BA11" s="143"/>
      <c r="BB11" s="143"/>
      <c r="BC11" s="143"/>
      <c r="BD11" s="143"/>
      <c r="BE11" s="143"/>
    </row>
    <row r="12" spans="1:57" ht="12.75" customHeight="1" x14ac:dyDescent="0.2">
      <c r="A12" s="144" t="s">
        <v>46</v>
      </c>
      <c r="B12" s="110"/>
      <c r="C12" s="145"/>
      <c r="D12" s="145"/>
      <c r="E12" s="145"/>
      <c r="F12" s="146" t="s">
        <v>47</v>
      </c>
      <c r="G12" s="147"/>
      <c r="H12" s="137"/>
    </row>
    <row r="13" spans="1:57" ht="28.5" customHeight="1" thickBot="1" x14ac:dyDescent="0.25">
      <c r="A13" s="148" t="s">
        <v>48</v>
      </c>
      <c r="B13" s="149"/>
      <c r="C13" s="149"/>
      <c r="D13" s="149"/>
      <c r="E13" s="150"/>
      <c r="F13" s="150"/>
      <c r="G13" s="151"/>
      <c r="H13" s="137"/>
    </row>
    <row r="14" spans="1:57" ht="17.25" customHeight="1" thickBot="1" x14ac:dyDescent="0.25">
      <c r="A14" s="152" t="s">
        <v>49</v>
      </c>
      <c r="B14" s="153"/>
      <c r="C14" s="154"/>
      <c r="D14" s="155" t="s">
        <v>50</v>
      </c>
      <c r="E14" s="156"/>
      <c r="F14" s="156"/>
      <c r="G14" s="154"/>
    </row>
    <row r="15" spans="1:57" ht="15.95" customHeight="1" x14ac:dyDescent="0.2">
      <c r="A15" s="157"/>
      <c r="B15" s="158" t="s">
        <v>51</v>
      </c>
      <c r="C15" s="159">
        <f>'01 1 Rek'!E21</f>
        <v>0</v>
      </c>
      <c r="D15" s="160" t="str">
        <f>'01 1 Rek'!A26</f>
        <v>Ztížené výrobní podmínky</v>
      </c>
      <c r="E15" s="161"/>
      <c r="F15" s="162"/>
      <c r="G15" s="159">
        <f>'01 1 Rek'!I26</f>
        <v>0</v>
      </c>
    </row>
    <row r="16" spans="1:57" ht="15.95" customHeight="1" x14ac:dyDescent="0.2">
      <c r="A16" s="157" t="s">
        <v>52</v>
      </c>
      <c r="B16" s="158" t="s">
        <v>53</v>
      </c>
      <c r="C16" s="159">
        <f>'01 1 Rek'!F21</f>
        <v>0</v>
      </c>
      <c r="D16" s="109" t="str">
        <f>'01 1 Rek'!A27</f>
        <v>Oborová přirážka</v>
      </c>
      <c r="E16" s="163"/>
      <c r="F16" s="164"/>
      <c r="G16" s="159">
        <f>'01 1 Rek'!I27</f>
        <v>0</v>
      </c>
    </row>
    <row r="17" spans="1:7" ht="15.95" customHeight="1" x14ac:dyDescent="0.2">
      <c r="A17" s="157" t="s">
        <v>54</v>
      </c>
      <c r="B17" s="158" t="s">
        <v>55</v>
      </c>
      <c r="C17" s="159">
        <f>'01 1 Rek'!H21</f>
        <v>0</v>
      </c>
      <c r="D17" s="109" t="str">
        <f>'01 1 Rek'!A28</f>
        <v>Přesun stavebních kapacit</v>
      </c>
      <c r="E17" s="163"/>
      <c r="F17" s="164"/>
      <c r="G17" s="159">
        <f>'01 1 Rek'!I28</f>
        <v>0</v>
      </c>
    </row>
    <row r="18" spans="1:7" ht="15.95" customHeight="1" x14ac:dyDescent="0.2">
      <c r="A18" s="165" t="s">
        <v>56</v>
      </c>
      <c r="B18" s="166" t="s">
        <v>57</v>
      </c>
      <c r="C18" s="159">
        <f>'01 1 Rek'!G21</f>
        <v>0</v>
      </c>
      <c r="D18" s="109" t="str">
        <f>'01 1 Rek'!A29</f>
        <v>Mimostaveništní doprava</v>
      </c>
      <c r="E18" s="163"/>
      <c r="F18" s="164"/>
      <c r="G18" s="159">
        <f>'01 1 Rek'!I29</f>
        <v>0</v>
      </c>
    </row>
    <row r="19" spans="1:7" ht="15.95" customHeight="1" x14ac:dyDescent="0.2">
      <c r="A19" s="167" t="s">
        <v>58</v>
      </c>
      <c r="B19" s="158"/>
      <c r="C19" s="159">
        <f>SUM(C15:C18)</f>
        <v>0</v>
      </c>
      <c r="D19" s="109" t="str">
        <f>'01 1 Rek'!A30</f>
        <v>Zařízení staveniště</v>
      </c>
      <c r="E19" s="163"/>
      <c r="F19" s="164"/>
      <c r="G19" s="159">
        <f>'01 1 Rek'!I30</f>
        <v>0</v>
      </c>
    </row>
    <row r="20" spans="1:7" ht="15.95" customHeight="1" x14ac:dyDescent="0.2">
      <c r="A20" s="167"/>
      <c r="B20" s="158"/>
      <c r="C20" s="159"/>
      <c r="D20" s="109" t="str">
        <f>'01 1 Rek'!A31</f>
        <v>Provoz investora</v>
      </c>
      <c r="E20" s="163"/>
      <c r="F20" s="164"/>
      <c r="G20" s="159">
        <f>'01 1 Rek'!I31</f>
        <v>0</v>
      </c>
    </row>
    <row r="21" spans="1:7" ht="15.95" customHeight="1" x14ac:dyDescent="0.2">
      <c r="A21" s="167" t="s">
        <v>29</v>
      </c>
      <c r="B21" s="158"/>
      <c r="C21" s="159">
        <f>'01 1 Rek'!I21</f>
        <v>0</v>
      </c>
      <c r="D21" s="109" t="str">
        <f>'01 1 Rek'!A32</f>
        <v>Kompletační činnost (IČD)</v>
      </c>
      <c r="E21" s="163"/>
      <c r="F21" s="164"/>
      <c r="G21" s="159">
        <f>'01 1 Rek'!I32</f>
        <v>0</v>
      </c>
    </row>
    <row r="22" spans="1:7" ht="15.95" customHeight="1" x14ac:dyDescent="0.2">
      <c r="A22" s="168" t="s">
        <v>59</v>
      </c>
      <c r="B22" s="137"/>
      <c r="C22" s="159">
        <f>C19+C21</f>
        <v>0</v>
      </c>
      <c r="D22" s="109" t="s">
        <v>60</v>
      </c>
      <c r="E22" s="163"/>
      <c r="F22" s="164"/>
      <c r="G22" s="159">
        <f>G23-SUM(G15:G21)</f>
        <v>0</v>
      </c>
    </row>
    <row r="23" spans="1:7" ht="15.95" customHeight="1" thickBot="1" x14ac:dyDescent="0.25">
      <c r="A23" s="169" t="s">
        <v>61</v>
      </c>
      <c r="B23" s="170"/>
      <c r="C23" s="171">
        <f>C22+G23</f>
        <v>0</v>
      </c>
      <c r="D23" s="172" t="s">
        <v>62</v>
      </c>
      <c r="E23" s="173"/>
      <c r="F23" s="174"/>
      <c r="G23" s="159">
        <f>'01 1 Rek'!H34</f>
        <v>0</v>
      </c>
    </row>
    <row r="24" spans="1:7" x14ac:dyDescent="0.2">
      <c r="A24" s="175" t="s">
        <v>63</v>
      </c>
      <c r="B24" s="176"/>
      <c r="C24" s="177"/>
      <c r="D24" s="176" t="s">
        <v>64</v>
      </c>
      <c r="E24" s="176"/>
      <c r="F24" s="178" t="s">
        <v>65</v>
      </c>
      <c r="G24" s="179"/>
    </row>
    <row r="25" spans="1:7" x14ac:dyDescent="0.2">
      <c r="A25" s="168" t="s">
        <v>66</v>
      </c>
      <c r="B25" s="137"/>
      <c r="C25" s="180"/>
      <c r="D25" s="137" t="s">
        <v>66</v>
      </c>
      <c r="F25" s="181" t="s">
        <v>66</v>
      </c>
      <c r="G25" s="182"/>
    </row>
    <row r="26" spans="1:7" ht="37.5" customHeight="1" x14ac:dyDescent="0.2">
      <c r="A26" s="168" t="s">
        <v>67</v>
      </c>
      <c r="B26" s="183"/>
      <c r="C26" s="180"/>
      <c r="D26" s="137" t="s">
        <v>67</v>
      </c>
      <c r="F26" s="181" t="s">
        <v>67</v>
      </c>
      <c r="G26" s="182"/>
    </row>
    <row r="27" spans="1:7" x14ac:dyDescent="0.2">
      <c r="A27" s="168"/>
      <c r="B27" s="184"/>
      <c r="C27" s="180"/>
      <c r="D27" s="137"/>
      <c r="F27" s="181"/>
      <c r="G27" s="182"/>
    </row>
    <row r="28" spans="1:7" x14ac:dyDescent="0.2">
      <c r="A28" s="168" t="s">
        <v>68</v>
      </c>
      <c r="B28" s="137"/>
      <c r="C28" s="180"/>
      <c r="D28" s="181" t="s">
        <v>69</v>
      </c>
      <c r="E28" s="180"/>
      <c r="F28" s="185" t="s">
        <v>69</v>
      </c>
      <c r="G28" s="182"/>
    </row>
    <row r="29" spans="1:7" ht="69" customHeight="1" x14ac:dyDescent="0.2">
      <c r="A29" s="168"/>
      <c r="B29" s="137"/>
      <c r="C29" s="186"/>
      <c r="D29" s="187"/>
      <c r="E29" s="186"/>
      <c r="F29" s="137"/>
      <c r="G29" s="182"/>
    </row>
    <row r="30" spans="1:7" x14ac:dyDescent="0.2">
      <c r="A30" s="188" t="s">
        <v>11</v>
      </c>
      <c r="B30" s="189"/>
      <c r="C30" s="190">
        <v>21</v>
      </c>
      <c r="D30" s="189" t="s">
        <v>70</v>
      </c>
      <c r="E30" s="191"/>
      <c r="F30" s="192">
        <f>C23-F32</f>
        <v>0</v>
      </c>
      <c r="G30" s="193"/>
    </row>
    <row r="31" spans="1:7" x14ac:dyDescent="0.2">
      <c r="A31" s="188" t="s">
        <v>71</v>
      </c>
      <c r="B31" s="189"/>
      <c r="C31" s="190">
        <f>C30</f>
        <v>21</v>
      </c>
      <c r="D31" s="189" t="s">
        <v>72</v>
      </c>
      <c r="E31" s="191"/>
      <c r="F31" s="192">
        <f>ROUND(PRODUCT(F30,C31/100),0)</f>
        <v>0</v>
      </c>
      <c r="G31" s="193"/>
    </row>
    <row r="32" spans="1:7" x14ac:dyDescent="0.2">
      <c r="A32" s="188" t="s">
        <v>11</v>
      </c>
      <c r="B32" s="189"/>
      <c r="C32" s="190">
        <v>0</v>
      </c>
      <c r="D32" s="189" t="s">
        <v>72</v>
      </c>
      <c r="E32" s="191"/>
      <c r="F32" s="192">
        <v>0</v>
      </c>
      <c r="G32" s="193"/>
    </row>
    <row r="33" spans="1:8" x14ac:dyDescent="0.2">
      <c r="A33" s="188" t="s">
        <v>71</v>
      </c>
      <c r="B33" s="194"/>
      <c r="C33" s="195">
        <f>C32</f>
        <v>0</v>
      </c>
      <c r="D33" s="189" t="s">
        <v>72</v>
      </c>
      <c r="E33" s="164"/>
      <c r="F33" s="192">
        <f>ROUND(PRODUCT(F32,C33/100),0)</f>
        <v>0</v>
      </c>
      <c r="G33" s="193"/>
    </row>
    <row r="34" spans="1:8" s="201" customFormat="1" ht="19.5" customHeight="1" thickBot="1" x14ac:dyDescent="0.3">
      <c r="A34" s="196" t="s">
        <v>73</v>
      </c>
      <c r="B34" s="197"/>
      <c r="C34" s="197"/>
      <c r="D34" s="197"/>
      <c r="E34" s="198"/>
      <c r="F34" s="199">
        <f>ROUND(SUM(F30:F33),0)</f>
        <v>0</v>
      </c>
      <c r="G34" s="200"/>
    </row>
    <row r="36" spans="1:8" x14ac:dyDescent="0.2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 x14ac:dyDescent="0.2">
      <c r="A37" s="2"/>
      <c r="B37" s="202" t="s">
        <v>491</v>
      </c>
      <c r="C37" s="202"/>
      <c r="D37" s="202"/>
      <c r="E37" s="202"/>
      <c r="F37" s="202"/>
      <c r="G37" s="202"/>
      <c r="H37" s="1" t="s">
        <v>1</v>
      </c>
    </row>
    <row r="38" spans="1:8" ht="12.75" customHeight="1" x14ac:dyDescent="0.2">
      <c r="A38" s="203"/>
      <c r="B38" s="202"/>
      <c r="C38" s="202"/>
      <c r="D38" s="202"/>
      <c r="E38" s="202"/>
      <c r="F38" s="202"/>
      <c r="G38" s="202"/>
      <c r="H38" s="1" t="s">
        <v>1</v>
      </c>
    </row>
    <row r="39" spans="1:8" x14ac:dyDescent="0.2">
      <c r="A39" s="203"/>
      <c r="B39" s="202"/>
      <c r="C39" s="202"/>
      <c r="D39" s="202"/>
      <c r="E39" s="202"/>
      <c r="F39" s="202"/>
      <c r="G39" s="202"/>
      <c r="H39" s="1" t="s">
        <v>1</v>
      </c>
    </row>
    <row r="40" spans="1:8" x14ac:dyDescent="0.2">
      <c r="A40" s="203"/>
      <c r="B40" s="202"/>
      <c r="C40" s="202"/>
      <c r="D40" s="202"/>
      <c r="E40" s="202"/>
      <c r="F40" s="202"/>
      <c r="G40" s="202"/>
      <c r="H40" s="1" t="s">
        <v>1</v>
      </c>
    </row>
    <row r="41" spans="1:8" x14ac:dyDescent="0.2">
      <c r="A41" s="203"/>
      <c r="B41" s="202"/>
      <c r="C41" s="202"/>
      <c r="D41" s="202"/>
      <c r="E41" s="202"/>
      <c r="F41" s="202"/>
      <c r="G41" s="202"/>
      <c r="H41" s="1" t="s">
        <v>1</v>
      </c>
    </row>
    <row r="42" spans="1:8" x14ac:dyDescent="0.2">
      <c r="A42" s="203"/>
      <c r="B42" s="202"/>
      <c r="C42" s="202"/>
      <c r="D42" s="202"/>
      <c r="E42" s="202"/>
      <c r="F42" s="202"/>
      <c r="G42" s="202"/>
      <c r="H42" s="1" t="s">
        <v>1</v>
      </c>
    </row>
    <row r="43" spans="1:8" x14ac:dyDescent="0.2">
      <c r="A43" s="203"/>
      <c r="B43" s="202"/>
      <c r="C43" s="202"/>
      <c r="D43" s="202"/>
      <c r="E43" s="202"/>
      <c r="F43" s="202"/>
      <c r="G43" s="202"/>
      <c r="H43" s="1" t="s">
        <v>1</v>
      </c>
    </row>
    <row r="44" spans="1:8" ht="12.75" customHeight="1" x14ac:dyDescent="0.2">
      <c r="A44" s="203"/>
      <c r="B44" s="202"/>
      <c r="C44" s="202"/>
      <c r="D44" s="202"/>
      <c r="E44" s="202"/>
      <c r="F44" s="202"/>
      <c r="G44" s="202"/>
      <c r="H44" s="1" t="s">
        <v>1</v>
      </c>
    </row>
    <row r="45" spans="1:8" ht="12.75" customHeight="1" x14ac:dyDescent="0.2">
      <c r="A45" s="203"/>
      <c r="B45" s="202"/>
      <c r="C45" s="202"/>
      <c r="D45" s="202"/>
      <c r="E45" s="202"/>
      <c r="F45" s="202"/>
      <c r="G45" s="202"/>
      <c r="H45" s="1" t="s">
        <v>1</v>
      </c>
    </row>
    <row r="46" spans="1:8" x14ac:dyDescent="0.2">
      <c r="B46" s="204"/>
      <c r="C46" s="204"/>
      <c r="D46" s="204"/>
      <c r="E46" s="204"/>
      <c r="F46" s="204"/>
      <c r="G46" s="204"/>
    </row>
    <row r="47" spans="1:8" x14ac:dyDescent="0.2">
      <c r="B47" s="204"/>
      <c r="C47" s="204"/>
      <c r="D47" s="204"/>
      <c r="E47" s="204"/>
      <c r="F47" s="204"/>
      <c r="G47" s="204"/>
    </row>
    <row r="48" spans="1:8" x14ac:dyDescent="0.2">
      <c r="B48" s="204"/>
      <c r="C48" s="204"/>
      <c r="D48" s="204"/>
      <c r="E48" s="204"/>
      <c r="F48" s="204"/>
      <c r="G48" s="204"/>
    </row>
    <row r="49" spans="2:7" x14ac:dyDescent="0.2">
      <c r="B49" s="204"/>
      <c r="C49" s="204"/>
      <c r="D49" s="204"/>
      <c r="E49" s="204"/>
      <c r="F49" s="204"/>
      <c r="G49" s="204"/>
    </row>
    <row r="50" spans="2:7" x14ac:dyDescent="0.2">
      <c r="B50" s="204"/>
      <c r="C50" s="204"/>
      <c r="D50" s="204"/>
      <c r="E50" s="204"/>
      <c r="F50" s="204"/>
      <c r="G50" s="204"/>
    </row>
    <row r="51" spans="2:7" x14ac:dyDescent="0.2">
      <c r="B51" s="204"/>
      <c r="C51" s="204"/>
      <c r="D51" s="204"/>
      <c r="E51" s="204"/>
      <c r="F51" s="204"/>
      <c r="G51" s="204"/>
    </row>
  </sheetData>
  <mergeCells count="18">
    <mergeCell ref="B46:G46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C8:E8"/>
    <mergeCell ref="C9:E9"/>
    <mergeCell ref="C10:E10"/>
    <mergeCell ref="C11:E11"/>
    <mergeCell ref="C12:E12"/>
    <mergeCell ref="A23:B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/>
  <dimension ref="A1:BE51"/>
  <sheetViews>
    <sheetView topLeftCell="A34" zoomScaleNormal="100"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101" t="s">
        <v>102</v>
      </c>
      <c r="B1" s="102"/>
      <c r="C1" s="102"/>
      <c r="D1" s="102"/>
      <c r="E1" s="102"/>
      <c r="F1" s="102"/>
      <c r="G1" s="102"/>
    </row>
    <row r="2" spans="1:57" ht="12.75" customHeight="1" x14ac:dyDescent="0.2">
      <c r="A2" s="103" t="s">
        <v>32</v>
      </c>
      <c r="B2" s="104"/>
      <c r="C2" s="105" t="s">
        <v>98</v>
      </c>
      <c r="D2" s="105" t="s">
        <v>110</v>
      </c>
      <c r="E2" s="106"/>
      <c r="F2" s="107" t="s">
        <v>33</v>
      </c>
      <c r="G2" s="108"/>
    </row>
    <row r="3" spans="1:57" ht="3" hidden="1" customHeight="1" x14ac:dyDescent="0.2">
      <c r="A3" s="109"/>
      <c r="B3" s="110"/>
      <c r="C3" s="111"/>
      <c r="D3" s="111"/>
      <c r="E3" s="112"/>
      <c r="F3" s="113"/>
      <c r="G3" s="114"/>
    </row>
    <row r="4" spans="1:57" ht="12" customHeight="1" x14ac:dyDescent="0.2">
      <c r="A4" s="115" t="s">
        <v>34</v>
      </c>
      <c r="B4" s="110"/>
      <c r="C4" s="111"/>
      <c r="D4" s="111"/>
      <c r="E4" s="112"/>
      <c r="F4" s="113" t="s">
        <v>35</v>
      </c>
      <c r="G4" s="116"/>
    </row>
    <row r="5" spans="1:57" ht="12.95" customHeight="1" x14ac:dyDescent="0.2">
      <c r="A5" s="117" t="s">
        <v>956</v>
      </c>
      <c r="B5" s="118"/>
      <c r="C5" s="119" t="s">
        <v>957</v>
      </c>
      <c r="D5" s="120"/>
      <c r="E5" s="118"/>
      <c r="F5" s="113" t="s">
        <v>36</v>
      </c>
      <c r="G5" s="114"/>
    </row>
    <row r="6" spans="1:57" ht="12.95" customHeight="1" x14ac:dyDescent="0.2">
      <c r="A6" s="115" t="s">
        <v>37</v>
      </c>
      <c r="B6" s="110"/>
      <c r="C6" s="111"/>
      <c r="D6" s="111"/>
      <c r="E6" s="112"/>
      <c r="F6" s="121" t="s">
        <v>38</v>
      </c>
      <c r="G6" s="122"/>
      <c r="O6" s="123"/>
    </row>
    <row r="7" spans="1:57" ht="12.95" customHeight="1" x14ac:dyDescent="0.2">
      <c r="A7" s="124" t="s">
        <v>104</v>
      </c>
      <c r="B7" s="125"/>
      <c r="C7" s="126" t="s">
        <v>105</v>
      </c>
      <c r="D7" s="127"/>
      <c r="E7" s="127"/>
      <c r="F7" s="128" t="s">
        <v>39</v>
      </c>
      <c r="G7" s="122">
        <f>IF(G6=0,,ROUND((F30+F32)/G6,1))</f>
        <v>0</v>
      </c>
    </row>
    <row r="8" spans="1:57" x14ac:dyDescent="0.2">
      <c r="A8" s="129" t="s">
        <v>40</v>
      </c>
      <c r="B8" s="113"/>
      <c r="C8" s="130"/>
      <c r="D8" s="130"/>
      <c r="E8" s="131"/>
      <c r="F8" s="132" t="s">
        <v>41</v>
      </c>
      <c r="G8" s="133"/>
      <c r="H8" s="134"/>
      <c r="I8" s="135"/>
    </row>
    <row r="9" spans="1:57" x14ac:dyDescent="0.2">
      <c r="A9" s="129" t="s">
        <v>42</v>
      </c>
      <c r="B9" s="113"/>
      <c r="C9" s="130"/>
      <c r="D9" s="130"/>
      <c r="E9" s="131"/>
      <c r="F9" s="113"/>
      <c r="G9" s="136"/>
      <c r="H9" s="137"/>
    </row>
    <row r="10" spans="1:57" x14ac:dyDescent="0.2">
      <c r="A10" s="129" t="s">
        <v>43</v>
      </c>
      <c r="B10" s="113"/>
      <c r="C10" s="130" t="s">
        <v>492</v>
      </c>
      <c r="D10" s="130"/>
      <c r="E10" s="130"/>
      <c r="F10" s="138"/>
      <c r="G10" s="139"/>
      <c r="H10" s="140"/>
    </row>
    <row r="11" spans="1:57" ht="13.5" customHeight="1" x14ac:dyDescent="0.2">
      <c r="A11" s="129" t="s">
        <v>44</v>
      </c>
      <c r="B11" s="113"/>
      <c r="C11" s="130"/>
      <c r="D11" s="130"/>
      <c r="E11" s="130"/>
      <c r="F11" s="141" t="s">
        <v>45</v>
      </c>
      <c r="G11" s="142"/>
      <c r="H11" s="137"/>
      <c r="BA11" s="143"/>
      <c r="BB11" s="143"/>
      <c r="BC11" s="143"/>
      <c r="BD11" s="143"/>
      <c r="BE11" s="143"/>
    </row>
    <row r="12" spans="1:57" ht="12.75" customHeight="1" x14ac:dyDescent="0.2">
      <c r="A12" s="144" t="s">
        <v>46</v>
      </c>
      <c r="B12" s="110"/>
      <c r="C12" s="145"/>
      <c r="D12" s="145"/>
      <c r="E12" s="145"/>
      <c r="F12" s="146" t="s">
        <v>47</v>
      </c>
      <c r="G12" s="147"/>
      <c r="H12" s="137"/>
    </row>
    <row r="13" spans="1:57" ht="28.5" customHeight="1" thickBot="1" x14ac:dyDescent="0.25">
      <c r="A13" s="148" t="s">
        <v>48</v>
      </c>
      <c r="B13" s="149"/>
      <c r="C13" s="149"/>
      <c r="D13" s="149"/>
      <c r="E13" s="150"/>
      <c r="F13" s="150"/>
      <c r="G13" s="151"/>
      <c r="H13" s="137"/>
    </row>
    <row r="14" spans="1:57" ht="17.25" customHeight="1" thickBot="1" x14ac:dyDescent="0.25">
      <c r="A14" s="152" t="s">
        <v>49</v>
      </c>
      <c r="B14" s="153"/>
      <c r="C14" s="154"/>
      <c r="D14" s="155" t="s">
        <v>50</v>
      </c>
      <c r="E14" s="156"/>
      <c r="F14" s="156"/>
      <c r="G14" s="154"/>
    </row>
    <row r="15" spans="1:57" ht="15.95" customHeight="1" x14ac:dyDescent="0.2">
      <c r="A15" s="157"/>
      <c r="B15" s="158" t="s">
        <v>51</v>
      </c>
      <c r="C15" s="159">
        <f>'03 1 Rek'!E22</f>
        <v>0</v>
      </c>
      <c r="D15" s="160" t="str">
        <f>'03 1 Rek'!A27</f>
        <v>Ztížené výrobní podmínky</v>
      </c>
      <c r="E15" s="161"/>
      <c r="F15" s="162"/>
      <c r="G15" s="159">
        <f>'03 1 Rek'!I27</f>
        <v>0</v>
      </c>
    </row>
    <row r="16" spans="1:57" ht="15.95" customHeight="1" x14ac:dyDescent="0.2">
      <c r="A16" s="157" t="s">
        <v>52</v>
      </c>
      <c r="B16" s="158" t="s">
        <v>53</v>
      </c>
      <c r="C16" s="159">
        <f>'03 1 Rek'!F22</f>
        <v>0</v>
      </c>
      <c r="D16" s="109" t="str">
        <f>'03 1 Rek'!A28</f>
        <v>Oborová přirážka</v>
      </c>
      <c r="E16" s="163"/>
      <c r="F16" s="164"/>
      <c r="G16" s="159">
        <f>'03 1 Rek'!I28</f>
        <v>0</v>
      </c>
    </row>
    <row r="17" spans="1:7" ht="15.95" customHeight="1" x14ac:dyDescent="0.2">
      <c r="A17" s="157" t="s">
        <v>54</v>
      </c>
      <c r="B17" s="158" t="s">
        <v>55</v>
      </c>
      <c r="C17" s="159">
        <f>'03 1 Rek'!H22</f>
        <v>0</v>
      </c>
      <c r="D17" s="109" t="str">
        <f>'03 1 Rek'!A29</f>
        <v>Přesun stavebních kapacit</v>
      </c>
      <c r="E17" s="163"/>
      <c r="F17" s="164"/>
      <c r="G17" s="159">
        <f>'03 1 Rek'!I29</f>
        <v>0</v>
      </c>
    </row>
    <row r="18" spans="1:7" ht="15.95" customHeight="1" x14ac:dyDescent="0.2">
      <c r="A18" s="165" t="s">
        <v>56</v>
      </c>
      <c r="B18" s="166" t="s">
        <v>57</v>
      </c>
      <c r="C18" s="159">
        <f>'03 1 Rek'!G22</f>
        <v>0</v>
      </c>
      <c r="D18" s="109" t="str">
        <f>'03 1 Rek'!A30</f>
        <v>Mimostaveništní doprava</v>
      </c>
      <c r="E18" s="163"/>
      <c r="F18" s="164"/>
      <c r="G18" s="159">
        <f>'03 1 Rek'!I30</f>
        <v>0</v>
      </c>
    </row>
    <row r="19" spans="1:7" ht="15.95" customHeight="1" x14ac:dyDescent="0.2">
      <c r="A19" s="167" t="s">
        <v>58</v>
      </c>
      <c r="B19" s="158"/>
      <c r="C19" s="159">
        <f>SUM(C15:C18)</f>
        <v>0</v>
      </c>
      <c r="D19" s="109" t="str">
        <f>'03 1 Rek'!A31</f>
        <v>Zařízení staveniště</v>
      </c>
      <c r="E19" s="163"/>
      <c r="F19" s="164"/>
      <c r="G19" s="159">
        <f>'03 1 Rek'!I31</f>
        <v>0</v>
      </c>
    </row>
    <row r="20" spans="1:7" ht="15.95" customHeight="1" x14ac:dyDescent="0.2">
      <c r="A20" s="167"/>
      <c r="B20" s="158"/>
      <c r="C20" s="159"/>
      <c r="D20" s="109" t="str">
        <f>'03 1 Rek'!A32</f>
        <v>Provoz investora</v>
      </c>
      <c r="E20" s="163"/>
      <c r="F20" s="164"/>
      <c r="G20" s="159">
        <f>'03 1 Rek'!I32</f>
        <v>0</v>
      </c>
    </row>
    <row r="21" spans="1:7" ht="15.95" customHeight="1" x14ac:dyDescent="0.2">
      <c r="A21" s="167" t="s">
        <v>29</v>
      </c>
      <c r="B21" s="158"/>
      <c r="C21" s="159">
        <f>'03 1 Rek'!I22</f>
        <v>0</v>
      </c>
      <c r="D21" s="109" t="str">
        <f>'03 1 Rek'!A33</f>
        <v>Kompletační činnost (IČD)</v>
      </c>
      <c r="E21" s="163"/>
      <c r="F21" s="164"/>
      <c r="G21" s="159">
        <f>'03 1 Rek'!I33</f>
        <v>0</v>
      </c>
    </row>
    <row r="22" spans="1:7" ht="15.95" customHeight="1" x14ac:dyDescent="0.2">
      <c r="A22" s="168" t="s">
        <v>59</v>
      </c>
      <c r="B22" s="137"/>
      <c r="C22" s="159">
        <f>C19+C21</f>
        <v>0</v>
      </c>
      <c r="D22" s="109" t="s">
        <v>60</v>
      </c>
      <c r="E22" s="163"/>
      <c r="F22" s="164"/>
      <c r="G22" s="159">
        <f>G23-SUM(G15:G21)</f>
        <v>0</v>
      </c>
    </row>
    <row r="23" spans="1:7" ht="15.95" customHeight="1" thickBot="1" x14ac:dyDescent="0.25">
      <c r="A23" s="169" t="s">
        <v>61</v>
      </c>
      <c r="B23" s="170"/>
      <c r="C23" s="171">
        <f>C22+G23</f>
        <v>0</v>
      </c>
      <c r="D23" s="172" t="s">
        <v>62</v>
      </c>
      <c r="E23" s="173"/>
      <c r="F23" s="174"/>
      <c r="G23" s="159">
        <f>'03 1 Rek'!H35</f>
        <v>0</v>
      </c>
    </row>
    <row r="24" spans="1:7" x14ac:dyDescent="0.2">
      <c r="A24" s="175" t="s">
        <v>63</v>
      </c>
      <c r="B24" s="176"/>
      <c r="C24" s="177"/>
      <c r="D24" s="176" t="s">
        <v>64</v>
      </c>
      <c r="E24" s="176"/>
      <c r="F24" s="178" t="s">
        <v>65</v>
      </c>
      <c r="G24" s="179"/>
    </row>
    <row r="25" spans="1:7" x14ac:dyDescent="0.2">
      <c r="A25" s="168" t="s">
        <v>66</v>
      </c>
      <c r="B25" s="137"/>
      <c r="C25" s="180"/>
      <c r="D25" s="137" t="s">
        <v>66</v>
      </c>
      <c r="F25" s="181" t="s">
        <v>66</v>
      </c>
      <c r="G25" s="182"/>
    </row>
    <row r="26" spans="1:7" ht="37.5" customHeight="1" x14ac:dyDescent="0.2">
      <c r="A26" s="168" t="s">
        <v>67</v>
      </c>
      <c r="B26" s="183"/>
      <c r="C26" s="180"/>
      <c r="D26" s="137" t="s">
        <v>67</v>
      </c>
      <c r="F26" s="181" t="s">
        <v>67</v>
      </c>
      <c r="G26" s="182"/>
    </row>
    <row r="27" spans="1:7" x14ac:dyDescent="0.2">
      <c r="A27" s="168"/>
      <c r="B27" s="184"/>
      <c r="C27" s="180"/>
      <c r="D27" s="137"/>
      <c r="F27" s="181"/>
      <c r="G27" s="182"/>
    </row>
    <row r="28" spans="1:7" x14ac:dyDescent="0.2">
      <c r="A28" s="168" t="s">
        <v>68</v>
      </c>
      <c r="B28" s="137"/>
      <c r="C28" s="180"/>
      <c r="D28" s="181" t="s">
        <v>69</v>
      </c>
      <c r="E28" s="180"/>
      <c r="F28" s="185" t="s">
        <v>69</v>
      </c>
      <c r="G28" s="182"/>
    </row>
    <row r="29" spans="1:7" ht="69" customHeight="1" x14ac:dyDescent="0.2">
      <c r="A29" s="168"/>
      <c r="B29" s="137"/>
      <c r="C29" s="186"/>
      <c r="D29" s="187"/>
      <c r="E29" s="186"/>
      <c r="F29" s="137"/>
      <c r="G29" s="182"/>
    </row>
    <row r="30" spans="1:7" x14ac:dyDescent="0.2">
      <c r="A30" s="188" t="s">
        <v>11</v>
      </c>
      <c r="B30" s="189"/>
      <c r="C30" s="190">
        <v>21</v>
      </c>
      <c r="D30" s="189" t="s">
        <v>70</v>
      </c>
      <c r="E30" s="191"/>
      <c r="F30" s="192">
        <f>C23-F32</f>
        <v>0</v>
      </c>
      <c r="G30" s="193"/>
    </row>
    <row r="31" spans="1:7" x14ac:dyDescent="0.2">
      <c r="A31" s="188" t="s">
        <v>71</v>
      </c>
      <c r="B31" s="189"/>
      <c r="C31" s="190">
        <f>C30</f>
        <v>21</v>
      </c>
      <c r="D31" s="189" t="s">
        <v>72</v>
      </c>
      <c r="E31" s="191"/>
      <c r="F31" s="192">
        <f>ROUND(PRODUCT(F30,C31/100),0)</f>
        <v>0</v>
      </c>
      <c r="G31" s="193"/>
    </row>
    <row r="32" spans="1:7" x14ac:dyDescent="0.2">
      <c r="A32" s="188" t="s">
        <v>11</v>
      </c>
      <c r="B32" s="189"/>
      <c r="C32" s="190">
        <v>0</v>
      </c>
      <c r="D32" s="189" t="s">
        <v>72</v>
      </c>
      <c r="E32" s="191"/>
      <c r="F32" s="192">
        <v>0</v>
      </c>
      <c r="G32" s="193"/>
    </row>
    <row r="33" spans="1:8" x14ac:dyDescent="0.2">
      <c r="A33" s="188" t="s">
        <v>71</v>
      </c>
      <c r="B33" s="194"/>
      <c r="C33" s="195">
        <f>C32</f>
        <v>0</v>
      </c>
      <c r="D33" s="189" t="s">
        <v>72</v>
      </c>
      <c r="E33" s="164"/>
      <c r="F33" s="192">
        <f>ROUND(PRODUCT(F32,C33/100),0)</f>
        <v>0</v>
      </c>
      <c r="G33" s="193"/>
    </row>
    <row r="34" spans="1:8" s="201" customFormat="1" ht="19.5" customHeight="1" thickBot="1" x14ac:dyDescent="0.3">
      <c r="A34" s="196" t="s">
        <v>73</v>
      </c>
      <c r="B34" s="197"/>
      <c r="C34" s="197"/>
      <c r="D34" s="197"/>
      <c r="E34" s="198"/>
      <c r="F34" s="199">
        <f>ROUND(SUM(F30:F33),0)</f>
        <v>0</v>
      </c>
      <c r="G34" s="200"/>
    </row>
    <row r="36" spans="1:8" x14ac:dyDescent="0.2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 x14ac:dyDescent="0.2">
      <c r="A37" s="2"/>
      <c r="B37" s="202" t="s">
        <v>491</v>
      </c>
      <c r="C37" s="202"/>
      <c r="D37" s="202"/>
      <c r="E37" s="202"/>
      <c r="F37" s="202"/>
      <c r="G37" s="202"/>
      <c r="H37" s="1" t="s">
        <v>1</v>
      </c>
    </row>
    <row r="38" spans="1:8" ht="12.75" customHeight="1" x14ac:dyDescent="0.2">
      <c r="A38" s="203"/>
      <c r="B38" s="202"/>
      <c r="C38" s="202"/>
      <c r="D38" s="202"/>
      <c r="E38" s="202"/>
      <c r="F38" s="202"/>
      <c r="G38" s="202"/>
      <c r="H38" s="1" t="s">
        <v>1</v>
      </c>
    </row>
    <row r="39" spans="1:8" x14ac:dyDescent="0.2">
      <c r="A39" s="203"/>
      <c r="B39" s="202"/>
      <c r="C39" s="202"/>
      <c r="D39" s="202"/>
      <c r="E39" s="202"/>
      <c r="F39" s="202"/>
      <c r="G39" s="202"/>
      <c r="H39" s="1" t="s">
        <v>1</v>
      </c>
    </row>
    <row r="40" spans="1:8" x14ac:dyDescent="0.2">
      <c r="A40" s="203"/>
      <c r="B40" s="202"/>
      <c r="C40" s="202"/>
      <c r="D40" s="202"/>
      <c r="E40" s="202"/>
      <c r="F40" s="202"/>
      <c r="G40" s="202"/>
      <c r="H40" s="1" t="s">
        <v>1</v>
      </c>
    </row>
    <row r="41" spans="1:8" x14ac:dyDescent="0.2">
      <c r="A41" s="203"/>
      <c r="B41" s="202"/>
      <c r="C41" s="202"/>
      <c r="D41" s="202"/>
      <c r="E41" s="202"/>
      <c r="F41" s="202"/>
      <c r="G41" s="202"/>
      <c r="H41" s="1" t="s">
        <v>1</v>
      </c>
    </row>
    <row r="42" spans="1:8" x14ac:dyDescent="0.2">
      <c r="A42" s="203"/>
      <c r="B42" s="202"/>
      <c r="C42" s="202"/>
      <c r="D42" s="202"/>
      <c r="E42" s="202"/>
      <c r="F42" s="202"/>
      <c r="G42" s="202"/>
      <c r="H42" s="1" t="s">
        <v>1</v>
      </c>
    </row>
    <row r="43" spans="1:8" x14ac:dyDescent="0.2">
      <c r="A43" s="203"/>
      <c r="B43" s="202"/>
      <c r="C43" s="202"/>
      <c r="D43" s="202"/>
      <c r="E43" s="202"/>
      <c r="F43" s="202"/>
      <c r="G43" s="202"/>
      <c r="H43" s="1" t="s">
        <v>1</v>
      </c>
    </row>
    <row r="44" spans="1:8" ht="12.75" customHeight="1" x14ac:dyDescent="0.2">
      <c r="A44" s="203"/>
      <c r="B44" s="202"/>
      <c r="C44" s="202"/>
      <c r="D44" s="202"/>
      <c r="E44" s="202"/>
      <c r="F44" s="202"/>
      <c r="G44" s="202"/>
      <c r="H44" s="1" t="s">
        <v>1</v>
      </c>
    </row>
    <row r="45" spans="1:8" ht="12.75" customHeight="1" x14ac:dyDescent="0.2">
      <c r="A45" s="203"/>
      <c r="B45" s="202"/>
      <c r="C45" s="202"/>
      <c r="D45" s="202"/>
      <c r="E45" s="202"/>
      <c r="F45" s="202"/>
      <c r="G45" s="202"/>
      <c r="H45" s="1" t="s">
        <v>1</v>
      </c>
    </row>
    <row r="46" spans="1:8" x14ac:dyDescent="0.2">
      <c r="B46" s="204"/>
      <c r="C46" s="204"/>
      <c r="D46" s="204"/>
      <c r="E46" s="204"/>
      <c r="F46" s="204"/>
      <c r="G46" s="204"/>
    </row>
    <row r="47" spans="1:8" x14ac:dyDescent="0.2">
      <c r="B47" s="204"/>
      <c r="C47" s="204"/>
      <c r="D47" s="204"/>
      <c r="E47" s="204"/>
      <c r="F47" s="204"/>
      <c r="G47" s="204"/>
    </row>
    <row r="48" spans="1:8" x14ac:dyDescent="0.2">
      <c r="B48" s="204"/>
      <c r="C48" s="204"/>
      <c r="D48" s="204"/>
      <c r="E48" s="204"/>
      <c r="F48" s="204"/>
      <c r="G48" s="204"/>
    </row>
    <row r="49" spans="2:7" x14ac:dyDescent="0.2">
      <c r="B49" s="204"/>
      <c r="C49" s="204"/>
      <c r="D49" s="204"/>
      <c r="E49" s="204"/>
      <c r="F49" s="204"/>
      <c r="G49" s="204"/>
    </row>
    <row r="50" spans="2:7" x14ac:dyDescent="0.2">
      <c r="B50" s="204"/>
      <c r="C50" s="204"/>
      <c r="D50" s="204"/>
      <c r="E50" s="204"/>
      <c r="F50" s="204"/>
      <c r="G50" s="204"/>
    </row>
    <row r="51" spans="2:7" x14ac:dyDescent="0.2">
      <c r="B51" s="204"/>
      <c r="C51" s="204"/>
      <c r="D51" s="204"/>
      <c r="E51" s="204"/>
      <c r="F51" s="204"/>
      <c r="G51" s="204"/>
    </row>
  </sheetData>
  <mergeCells count="18">
    <mergeCell ref="B46:G46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C8:E8"/>
    <mergeCell ref="C9:E9"/>
    <mergeCell ref="C10:E10"/>
    <mergeCell ref="C11:E11"/>
    <mergeCell ref="C12:E12"/>
    <mergeCell ref="A23:B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7"/>
  <dimension ref="A1:BE86"/>
  <sheetViews>
    <sheetView workbookViewId="0">
      <selection sqref="A1:B1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 x14ac:dyDescent="0.2">
      <c r="A1" s="205" t="s">
        <v>2</v>
      </c>
      <c r="B1" s="206"/>
      <c r="C1" s="207" t="s">
        <v>106</v>
      </c>
      <c r="D1" s="208"/>
      <c r="E1" s="209"/>
      <c r="F1" s="208"/>
      <c r="G1" s="210" t="s">
        <v>75</v>
      </c>
      <c r="H1" s="211" t="s">
        <v>98</v>
      </c>
      <c r="I1" s="212"/>
    </row>
    <row r="2" spans="1:9" ht="13.5" thickBot="1" x14ac:dyDescent="0.25">
      <c r="A2" s="213" t="s">
        <v>76</v>
      </c>
      <c r="B2" s="214"/>
      <c r="C2" s="215" t="s">
        <v>958</v>
      </c>
      <c r="D2" s="216"/>
      <c r="E2" s="217"/>
      <c r="F2" s="216"/>
      <c r="G2" s="218" t="s">
        <v>110</v>
      </c>
      <c r="H2" s="219"/>
      <c r="I2" s="220"/>
    </row>
    <row r="3" spans="1:9" ht="13.5" thickTop="1" x14ac:dyDescent="0.2">
      <c r="F3" s="137"/>
    </row>
    <row r="4" spans="1:9" ht="19.5" customHeight="1" x14ac:dyDescent="0.25">
      <c r="A4" s="221" t="s">
        <v>77</v>
      </c>
      <c r="B4" s="222"/>
      <c r="C4" s="222"/>
      <c r="D4" s="222"/>
      <c r="E4" s="223"/>
      <c r="F4" s="222"/>
      <c r="G4" s="222"/>
      <c r="H4" s="222"/>
      <c r="I4" s="222"/>
    </row>
    <row r="5" spans="1:9" ht="13.5" thickBot="1" x14ac:dyDescent="0.25"/>
    <row r="6" spans="1:9" s="137" customFormat="1" ht="13.5" thickBot="1" x14ac:dyDescent="0.25">
      <c r="A6" s="224"/>
      <c r="B6" s="225" t="s">
        <v>78</v>
      </c>
      <c r="C6" s="225"/>
      <c r="D6" s="226"/>
      <c r="E6" s="227" t="s">
        <v>25</v>
      </c>
      <c r="F6" s="228" t="s">
        <v>26</v>
      </c>
      <c r="G6" s="228" t="s">
        <v>27</v>
      </c>
      <c r="H6" s="228" t="s">
        <v>28</v>
      </c>
      <c r="I6" s="229" t="s">
        <v>29</v>
      </c>
    </row>
    <row r="7" spans="1:9" s="137" customFormat="1" x14ac:dyDescent="0.2">
      <c r="A7" s="328" t="str">
        <f>'03 1 Pol'!B7</f>
        <v>1</v>
      </c>
      <c r="B7" s="70" t="str">
        <f>'03 1 Pol'!C7</f>
        <v>Zemní práce</v>
      </c>
      <c r="D7" s="230"/>
      <c r="E7" s="329">
        <f>'03 1 Pol'!BA43</f>
        <v>0</v>
      </c>
      <c r="F7" s="330">
        <f>'03 1 Pol'!BB43</f>
        <v>0</v>
      </c>
      <c r="G7" s="330">
        <f>'03 1 Pol'!BC43</f>
        <v>0</v>
      </c>
      <c r="H7" s="330">
        <f>'03 1 Pol'!BD43</f>
        <v>0</v>
      </c>
      <c r="I7" s="331">
        <f>'03 1 Pol'!BE43</f>
        <v>0</v>
      </c>
    </row>
    <row r="8" spans="1:9" s="137" customFormat="1" x14ac:dyDescent="0.2">
      <c r="A8" s="328" t="str">
        <f>'03 1 Pol'!B44</f>
        <v>281</v>
      </c>
      <c r="B8" s="70" t="str">
        <f>'03 1 Pol'!C44</f>
        <v>SANACE KONSTRUKCÍ</v>
      </c>
      <c r="D8" s="230"/>
      <c r="E8" s="329">
        <f>'03 1 Pol'!BA66</f>
        <v>0</v>
      </c>
      <c r="F8" s="330">
        <f>'03 1 Pol'!BB66</f>
        <v>0</v>
      </c>
      <c r="G8" s="330">
        <f>'03 1 Pol'!BC66</f>
        <v>0</v>
      </c>
      <c r="H8" s="330">
        <f>'03 1 Pol'!BD66</f>
        <v>0</v>
      </c>
      <c r="I8" s="331">
        <f>'03 1 Pol'!BE66</f>
        <v>0</v>
      </c>
    </row>
    <row r="9" spans="1:9" s="137" customFormat="1" x14ac:dyDescent="0.2">
      <c r="A9" s="328" t="str">
        <f>'03 1 Pol'!B67</f>
        <v>6</v>
      </c>
      <c r="B9" s="70" t="str">
        <f>'03 1 Pol'!C67</f>
        <v>Úpravy povrchu, podlahy</v>
      </c>
      <c r="D9" s="230"/>
      <c r="E9" s="329">
        <f>'03 1 Pol'!BA78</f>
        <v>0</v>
      </c>
      <c r="F9" s="330">
        <f>'03 1 Pol'!BB78</f>
        <v>0</v>
      </c>
      <c r="G9" s="330">
        <f>'03 1 Pol'!BC78</f>
        <v>0</v>
      </c>
      <c r="H9" s="330">
        <f>'03 1 Pol'!BD78</f>
        <v>0</v>
      </c>
      <c r="I9" s="331">
        <f>'03 1 Pol'!BE78</f>
        <v>0</v>
      </c>
    </row>
    <row r="10" spans="1:9" s="137" customFormat="1" x14ac:dyDescent="0.2">
      <c r="A10" s="328" t="str">
        <f>'03 1 Pol'!B79</f>
        <v>62</v>
      </c>
      <c r="B10" s="70" t="str">
        <f>'03 1 Pol'!C79</f>
        <v>Úpravy povrchů vnější</v>
      </c>
      <c r="D10" s="230"/>
      <c r="E10" s="329">
        <f>'03 1 Pol'!BA82</f>
        <v>0</v>
      </c>
      <c r="F10" s="330">
        <f>'03 1 Pol'!BB82</f>
        <v>0</v>
      </c>
      <c r="G10" s="330">
        <f>'03 1 Pol'!BC82</f>
        <v>0</v>
      </c>
      <c r="H10" s="330">
        <f>'03 1 Pol'!BD82</f>
        <v>0</v>
      </c>
      <c r="I10" s="331">
        <f>'03 1 Pol'!BE82</f>
        <v>0</v>
      </c>
    </row>
    <row r="11" spans="1:9" s="137" customFormat="1" x14ac:dyDescent="0.2">
      <c r="A11" s="328" t="str">
        <f>'03 1 Pol'!B83</f>
        <v>621</v>
      </c>
      <c r="B11" s="70" t="str">
        <f>'03 1 Pol'!C83</f>
        <v>Zateplení vnější</v>
      </c>
      <c r="D11" s="230"/>
      <c r="E11" s="329">
        <f>'03 1 Pol'!BA276</f>
        <v>0</v>
      </c>
      <c r="F11" s="330">
        <f>'03 1 Pol'!BB276</f>
        <v>0</v>
      </c>
      <c r="G11" s="330">
        <f>'03 1 Pol'!BC276</f>
        <v>0</v>
      </c>
      <c r="H11" s="330">
        <f>'03 1 Pol'!BD276</f>
        <v>0</v>
      </c>
      <c r="I11" s="331">
        <f>'03 1 Pol'!BE276</f>
        <v>0</v>
      </c>
    </row>
    <row r="12" spans="1:9" s="137" customFormat="1" x14ac:dyDescent="0.2">
      <c r="A12" s="328" t="str">
        <f>'03 1 Pol'!B277</f>
        <v>63</v>
      </c>
      <c r="B12" s="70" t="str">
        <f>'03 1 Pol'!C277</f>
        <v>Podlahy a podlahové konstrukce</v>
      </c>
      <c r="D12" s="230"/>
      <c r="E12" s="329">
        <f>'03 1 Pol'!BA284</f>
        <v>0</v>
      </c>
      <c r="F12" s="330">
        <f>'03 1 Pol'!BB284</f>
        <v>0</v>
      </c>
      <c r="G12" s="330">
        <f>'03 1 Pol'!BC284</f>
        <v>0</v>
      </c>
      <c r="H12" s="330">
        <f>'03 1 Pol'!BD284</f>
        <v>0</v>
      </c>
      <c r="I12" s="331">
        <f>'03 1 Pol'!BE284</f>
        <v>0</v>
      </c>
    </row>
    <row r="13" spans="1:9" s="137" customFormat="1" x14ac:dyDescent="0.2">
      <c r="A13" s="328" t="str">
        <f>'03 1 Pol'!B285</f>
        <v>9</v>
      </c>
      <c r="B13" s="70" t="str">
        <f>'03 1 Pol'!C285</f>
        <v>Ostatní konstrukce, bourání</v>
      </c>
      <c r="D13" s="230"/>
      <c r="E13" s="329">
        <f>'03 1 Pol'!BA306</f>
        <v>0</v>
      </c>
      <c r="F13" s="330">
        <f>'03 1 Pol'!BB306</f>
        <v>0</v>
      </c>
      <c r="G13" s="330">
        <f>'03 1 Pol'!BC306</f>
        <v>0</v>
      </c>
      <c r="H13" s="330">
        <f>'03 1 Pol'!BD306</f>
        <v>0</v>
      </c>
      <c r="I13" s="331">
        <f>'03 1 Pol'!BE306</f>
        <v>0</v>
      </c>
    </row>
    <row r="14" spans="1:9" s="137" customFormat="1" x14ac:dyDescent="0.2">
      <c r="A14" s="328" t="str">
        <f>'03 1 Pol'!B307</f>
        <v>94</v>
      </c>
      <c r="B14" s="70" t="str">
        <f>'03 1 Pol'!C307</f>
        <v>Lešení a stavební výtahy</v>
      </c>
      <c r="D14" s="230"/>
      <c r="E14" s="329">
        <f>'03 1 Pol'!BA329</f>
        <v>0</v>
      </c>
      <c r="F14" s="330">
        <f>'03 1 Pol'!BB329</f>
        <v>0</v>
      </c>
      <c r="G14" s="330">
        <f>'03 1 Pol'!BC329</f>
        <v>0</v>
      </c>
      <c r="H14" s="330">
        <f>'03 1 Pol'!BD329</f>
        <v>0</v>
      </c>
      <c r="I14" s="331">
        <f>'03 1 Pol'!BE329</f>
        <v>0</v>
      </c>
    </row>
    <row r="15" spans="1:9" s="137" customFormat="1" x14ac:dyDescent="0.2">
      <c r="A15" s="328" t="str">
        <f>'03 1 Pol'!B330</f>
        <v>95</v>
      </c>
      <c r="B15" s="70" t="str">
        <f>'03 1 Pol'!C330</f>
        <v>Dokončovací konstrukce na pozemních stavbách</v>
      </c>
      <c r="D15" s="230"/>
      <c r="E15" s="329">
        <f>'03 1 Pol'!BA333</f>
        <v>0</v>
      </c>
      <c r="F15" s="330">
        <f>'03 1 Pol'!BB333</f>
        <v>0</v>
      </c>
      <c r="G15" s="330">
        <f>'03 1 Pol'!BC333</f>
        <v>0</v>
      </c>
      <c r="H15" s="330">
        <f>'03 1 Pol'!BD333</f>
        <v>0</v>
      </c>
      <c r="I15" s="331">
        <f>'03 1 Pol'!BE333</f>
        <v>0</v>
      </c>
    </row>
    <row r="16" spans="1:9" s="137" customFormat="1" x14ac:dyDescent="0.2">
      <c r="A16" s="328" t="str">
        <f>'03 1 Pol'!B334</f>
        <v>99</v>
      </c>
      <c r="B16" s="70" t="str">
        <f>'03 1 Pol'!C334</f>
        <v>Staveništní přesun hmot</v>
      </c>
      <c r="D16" s="230"/>
      <c r="E16" s="329">
        <f>'03 1 Pol'!BA336</f>
        <v>0</v>
      </c>
      <c r="F16" s="330">
        <f>'03 1 Pol'!BB336</f>
        <v>0</v>
      </c>
      <c r="G16" s="330">
        <f>'03 1 Pol'!BC336</f>
        <v>0</v>
      </c>
      <c r="H16" s="330">
        <f>'03 1 Pol'!BD336</f>
        <v>0</v>
      </c>
      <c r="I16" s="331">
        <f>'03 1 Pol'!BE336</f>
        <v>0</v>
      </c>
    </row>
    <row r="17" spans="1:57" s="137" customFormat="1" x14ac:dyDescent="0.2">
      <c r="A17" s="328" t="str">
        <f>'03 1 Pol'!B337</f>
        <v>711</v>
      </c>
      <c r="B17" s="70" t="str">
        <f>'03 1 Pol'!C337</f>
        <v>Izolace proti vodě</v>
      </c>
      <c r="D17" s="230"/>
      <c r="E17" s="329">
        <f>'03 1 Pol'!BA346</f>
        <v>0</v>
      </c>
      <c r="F17" s="330">
        <f>'03 1 Pol'!BB346</f>
        <v>0</v>
      </c>
      <c r="G17" s="330">
        <f>'03 1 Pol'!BC346</f>
        <v>0</v>
      </c>
      <c r="H17" s="330">
        <f>'03 1 Pol'!BD346</f>
        <v>0</v>
      </c>
      <c r="I17" s="331">
        <f>'03 1 Pol'!BE346</f>
        <v>0</v>
      </c>
    </row>
    <row r="18" spans="1:57" s="137" customFormat="1" x14ac:dyDescent="0.2">
      <c r="A18" s="328" t="str">
        <f>'03 1 Pol'!B347</f>
        <v>764</v>
      </c>
      <c r="B18" s="70" t="str">
        <f>'03 1 Pol'!C347</f>
        <v>Konstrukce klempířské</v>
      </c>
      <c r="D18" s="230"/>
      <c r="E18" s="329">
        <f>'03 1 Pol'!BA379</f>
        <v>0</v>
      </c>
      <c r="F18" s="330">
        <f>'03 1 Pol'!BB379</f>
        <v>0</v>
      </c>
      <c r="G18" s="330">
        <f>'03 1 Pol'!BC379</f>
        <v>0</v>
      </c>
      <c r="H18" s="330">
        <f>'03 1 Pol'!BD379</f>
        <v>0</v>
      </c>
      <c r="I18" s="331">
        <f>'03 1 Pol'!BE379</f>
        <v>0</v>
      </c>
    </row>
    <row r="19" spans="1:57" s="137" customFormat="1" x14ac:dyDescent="0.2">
      <c r="A19" s="328" t="str">
        <f>'03 1 Pol'!B380</f>
        <v>767</v>
      </c>
      <c r="B19" s="70" t="str">
        <f>'03 1 Pol'!C380</f>
        <v>Konstrukce zámečnické</v>
      </c>
      <c r="D19" s="230"/>
      <c r="E19" s="329">
        <f>'03 1 Pol'!BA383</f>
        <v>0</v>
      </c>
      <c r="F19" s="330">
        <f>'03 1 Pol'!BB383</f>
        <v>0</v>
      </c>
      <c r="G19" s="330">
        <f>'03 1 Pol'!BC383</f>
        <v>0</v>
      </c>
      <c r="H19" s="330">
        <f>'03 1 Pol'!BD383</f>
        <v>0</v>
      </c>
      <c r="I19" s="331">
        <f>'03 1 Pol'!BE383</f>
        <v>0</v>
      </c>
    </row>
    <row r="20" spans="1:57" s="137" customFormat="1" x14ac:dyDescent="0.2">
      <c r="A20" s="328" t="str">
        <f>'03 1 Pol'!B384</f>
        <v>771</v>
      </c>
      <c r="B20" s="70" t="str">
        <f>'03 1 Pol'!C384</f>
        <v>Podlahy z dlaždic a obklady</v>
      </c>
      <c r="D20" s="230"/>
      <c r="E20" s="329">
        <f>'03 1 Pol'!BA397</f>
        <v>0</v>
      </c>
      <c r="F20" s="330">
        <f>'03 1 Pol'!BB397</f>
        <v>0</v>
      </c>
      <c r="G20" s="330">
        <f>'03 1 Pol'!BC397</f>
        <v>0</v>
      </c>
      <c r="H20" s="330">
        <f>'03 1 Pol'!BD397</f>
        <v>0</v>
      </c>
      <c r="I20" s="331">
        <f>'03 1 Pol'!BE397</f>
        <v>0</v>
      </c>
    </row>
    <row r="21" spans="1:57" s="137" customFormat="1" ht="13.5" thickBot="1" x14ac:dyDescent="0.25">
      <c r="A21" s="328" t="str">
        <f>'03 1 Pol'!B398</f>
        <v>783</v>
      </c>
      <c r="B21" s="70" t="str">
        <f>'03 1 Pol'!C398</f>
        <v>Nátěry</v>
      </c>
      <c r="D21" s="230"/>
      <c r="E21" s="329">
        <f>'03 1 Pol'!BA401</f>
        <v>0</v>
      </c>
      <c r="F21" s="330">
        <f>'03 1 Pol'!BB401</f>
        <v>0</v>
      </c>
      <c r="G21" s="330">
        <f>'03 1 Pol'!BC401</f>
        <v>0</v>
      </c>
      <c r="H21" s="330">
        <f>'03 1 Pol'!BD401</f>
        <v>0</v>
      </c>
      <c r="I21" s="331">
        <f>'03 1 Pol'!BE401</f>
        <v>0</v>
      </c>
    </row>
    <row r="22" spans="1:57" s="14" customFormat="1" ht="13.5" thickBot="1" x14ac:dyDescent="0.25">
      <c r="A22" s="231"/>
      <c r="B22" s="232" t="s">
        <v>79</v>
      </c>
      <c r="C22" s="232"/>
      <c r="D22" s="233"/>
      <c r="E22" s="234">
        <f>SUM(E7:E21)</f>
        <v>0</v>
      </c>
      <c r="F22" s="235">
        <f>SUM(F7:F21)</f>
        <v>0</v>
      </c>
      <c r="G22" s="235">
        <f>SUM(G7:G21)</f>
        <v>0</v>
      </c>
      <c r="H22" s="235">
        <f>SUM(H7:H21)</f>
        <v>0</v>
      </c>
      <c r="I22" s="236">
        <f>SUM(I7:I21)</f>
        <v>0</v>
      </c>
    </row>
    <row r="23" spans="1:57" x14ac:dyDescent="0.2">
      <c r="A23" s="137"/>
      <c r="B23" s="137"/>
      <c r="C23" s="137"/>
      <c r="D23" s="137"/>
      <c r="E23" s="137"/>
      <c r="F23" s="137"/>
      <c r="G23" s="137"/>
      <c r="H23" s="137"/>
      <c r="I23" s="137"/>
    </row>
    <row r="24" spans="1:57" ht="19.5" customHeight="1" x14ac:dyDescent="0.25">
      <c r="A24" s="222" t="s">
        <v>80</v>
      </c>
      <c r="B24" s="222"/>
      <c r="C24" s="222"/>
      <c r="D24" s="222"/>
      <c r="E24" s="222"/>
      <c r="F24" s="222"/>
      <c r="G24" s="237"/>
      <c r="H24" s="222"/>
      <c r="I24" s="222"/>
      <c r="BA24" s="143"/>
      <c r="BB24" s="143"/>
      <c r="BC24" s="143"/>
      <c r="BD24" s="143"/>
      <c r="BE24" s="143"/>
    </row>
    <row r="25" spans="1:57" ht="13.5" thickBot="1" x14ac:dyDescent="0.25"/>
    <row r="26" spans="1:57" x14ac:dyDescent="0.2">
      <c r="A26" s="175" t="s">
        <v>81</v>
      </c>
      <c r="B26" s="176"/>
      <c r="C26" s="176"/>
      <c r="D26" s="238"/>
      <c r="E26" s="239" t="s">
        <v>82</v>
      </c>
      <c r="F26" s="240" t="s">
        <v>12</v>
      </c>
      <c r="G26" s="241" t="s">
        <v>83</v>
      </c>
      <c r="H26" s="242"/>
      <c r="I26" s="243" t="s">
        <v>82</v>
      </c>
    </row>
    <row r="27" spans="1:57" x14ac:dyDescent="0.2">
      <c r="A27" s="167" t="s">
        <v>483</v>
      </c>
      <c r="B27" s="158"/>
      <c r="C27" s="158"/>
      <c r="D27" s="244"/>
      <c r="E27" s="245"/>
      <c r="F27" s="246"/>
      <c r="G27" s="247">
        <v>0</v>
      </c>
      <c r="H27" s="248"/>
      <c r="I27" s="249">
        <f>E27+F27*G27/100</f>
        <v>0</v>
      </c>
      <c r="BA27" s="1">
        <v>0</v>
      </c>
    </row>
    <row r="28" spans="1:57" x14ac:dyDescent="0.2">
      <c r="A28" s="167" t="s">
        <v>484</v>
      </c>
      <c r="B28" s="158"/>
      <c r="C28" s="158"/>
      <c r="D28" s="244"/>
      <c r="E28" s="245"/>
      <c r="F28" s="246"/>
      <c r="G28" s="247">
        <v>0</v>
      </c>
      <c r="H28" s="248"/>
      <c r="I28" s="249">
        <f>E28+F28*G28/100</f>
        <v>0</v>
      </c>
      <c r="BA28" s="1">
        <v>0</v>
      </c>
    </row>
    <row r="29" spans="1:57" x14ac:dyDescent="0.2">
      <c r="A29" s="167" t="s">
        <v>485</v>
      </c>
      <c r="B29" s="158"/>
      <c r="C29" s="158"/>
      <c r="D29" s="244"/>
      <c r="E29" s="245"/>
      <c r="F29" s="246"/>
      <c r="G29" s="247">
        <v>0</v>
      </c>
      <c r="H29" s="248"/>
      <c r="I29" s="249">
        <f>E29+F29*G29/100</f>
        <v>0</v>
      </c>
      <c r="BA29" s="1">
        <v>0</v>
      </c>
    </row>
    <row r="30" spans="1:57" x14ac:dyDescent="0.2">
      <c r="A30" s="167" t="s">
        <v>486</v>
      </c>
      <c r="B30" s="158"/>
      <c r="C30" s="158"/>
      <c r="D30" s="244"/>
      <c r="E30" s="245"/>
      <c r="F30" s="246"/>
      <c r="G30" s="247">
        <v>0</v>
      </c>
      <c r="H30" s="248"/>
      <c r="I30" s="249">
        <f>E30+F30*G30/100</f>
        <v>0</v>
      </c>
      <c r="BA30" s="1">
        <v>0</v>
      </c>
    </row>
    <row r="31" spans="1:57" x14ac:dyDescent="0.2">
      <c r="A31" s="167" t="s">
        <v>487</v>
      </c>
      <c r="B31" s="158"/>
      <c r="C31" s="158"/>
      <c r="D31" s="244"/>
      <c r="E31" s="245"/>
      <c r="F31" s="246"/>
      <c r="G31" s="247">
        <v>0</v>
      </c>
      <c r="H31" s="248"/>
      <c r="I31" s="249">
        <f>E31+F31*G31/100</f>
        <v>0</v>
      </c>
      <c r="BA31" s="1">
        <v>1</v>
      </c>
    </row>
    <row r="32" spans="1:57" x14ac:dyDescent="0.2">
      <c r="A32" s="167" t="s">
        <v>488</v>
      </c>
      <c r="B32" s="158"/>
      <c r="C32" s="158"/>
      <c r="D32" s="244"/>
      <c r="E32" s="245"/>
      <c r="F32" s="246"/>
      <c r="G32" s="247">
        <v>0</v>
      </c>
      <c r="H32" s="248"/>
      <c r="I32" s="249">
        <f>E32+F32*G32/100</f>
        <v>0</v>
      </c>
      <c r="BA32" s="1">
        <v>1</v>
      </c>
    </row>
    <row r="33" spans="1:53" x14ac:dyDescent="0.2">
      <c r="A33" s="167" t="s">
        <v>489</v>
      </c>
      <c r="B33" s="158"/>
      <c r="C33" s="158"/>
      <c r="D33" s="244"/>
      <c r="E33" s="245"/>
      <c r="F33" s="246"/>
      <c r="G33" s="247">
        <v>0</v>
      </c>
      <c r="H33" s="248"/>
      <c r="I33" s="249">
        <f>E33+F33*G33/100</f>
        <v>0</v>
      </c>
      <c r="BA33" s="1">
        <v>2</v>
      </c>
    </row>
    <row r="34" spans="1:53" x14ac:dyDescent="0.2">
      <c r="A34" s="167" t="s">
        <v>490</v>
      </c>
      <c r="B34" s="158"/>
      <c r="C34" s="158"/>
      <c r="D34" s="244"/>
      <c r="E34" s="245"/>
      <c r="F34" s="246"/>
      <c r="G34" s="247">
        <v>0</v>
      </c>
      <c r="H34" s="248"/>
      <c r="I34" s="249">
        <f>E34+F34*G34/100</f>
        <v>0</v>
      </c>
      <c r="BA34" s="1">
        <v>2</v>
      </c>
    </row>
    <row r="35" spans="1:53" ht="13.5" thickBot="1" x14ac:dyDescent="0.25">
      <c r="A35" s="250"/>
      <c r="B35" s="251" t="s">
        <v>84</v>
      </c>
      <c r="C35" s="252"/>
      <c r="D35" s="253"/>
      <c r="E35" s="254"/>
      <c r="F35" s="255"/>
      <c r="G35" s="255"/>
      <c r="H35" s="256">
        <f>SUM(I27:I34)</f>
        <v>0</v>
      </c>
      <c r="I35" s="257"/>
    </row>
    <row r="37" spans="1:53" x14ac:dyDescent="0.2">
      <c r="B37" s="14"/>
      <c r="F37" s="258"/>
      <c r="G37" s="259"/>
      <c r="H37" s="259"/>
      <c r="I37" s="54"/>
    </row>
    <row r="38" spans="1:53" x14ac:dyDescent="0.2">
      <c r="F38" s="258"/>
      <c r="G38" s="259"/>
      <c r="H38" s="259"/>
      <c r="I38" s="54"/>
    </row>
    <row r="39" spans="1:53" x14ac:dyDescent="0.2">
      <c r="F39" s="258"/>
      <c r="G39" s="259"/>
      <c r="H39" s="259"/>
      <c r="I39" s="54"/>
    </row>
    <row r="40" spans="1:53" x14ac:dyDescent="0.2">
      <c r="F40" s="258"/>
      <c r="G40" s="259"/>
      <c r="H40" s="259"/>
      <c r="I40" s="54"/>
    </row>
    <row r="41" spans="1:53" x14ac:dyDescent="0.2">
      <c r="F41" s="258"/>
      <c r="G41" s="259"/>
      <c r="H41" s="259"/>
      <c r="I41" s="54"/>
    </row>
    <row r="42" spans="1:53" x14ac:dyDescent="0.2">
      <c r="F42" s="258"/>
      <c r="G42" s="259"/>
      <c r="H42" s="259"/>
      <c r="I42" s="54"/>
    </row>
    <row r="43" spans="1:53" x14ac:dyDescent="0.2">
      <c r="F43" s="258"/>
      <c r="G43" s="259"/>
      <c r="H43" s="259"/>
      <c r="I43" s="54"/>
    </row>
    <row r="44" spans="1:53" x14ac:dyDescent="0.2">
      <c r="F44" s="258"/>
      <c r="G44" s="259"/>
      <c r="H44" s="259"/>
      <c r="I44" s="54"/>
    </row>
    <row r="45" spans="1:53" x14ac:dyDescent="0.2">
      <c r="F45" s="258"/>
      <c r="G45" s="259"/>
      <c r="H45" s="259"/>
      <c r="I45" s="54"/>
    </row>
    <row r="46" spans="1:53" x14ac:dyDescent="0.2">
      <c r="F46" s="258"/>
      <c r="G46" s="259"/>
      <c r="H46" s="259"/>
      <c r="I46" s="54"/>
    </row>
    <row r="47" spans="1:53" x14ac:dyDescent="0.2">
      <c r="F47" s="258"/>
      <c r="G47" s="259"/>
      <c r="H47" s="259"/>
      <c r="I47" s="54"/>
    </row>
    <row r="48" spans="1:53" x14ac:dyDescent="0.2">
      <c r="F48" s="258"/>
      <c r="G48" s="259"/>
      <c r="H48" s="259"/>
      <c r="I48" s="54"/>
    </row>
    <row r="49" spans="6:9" x14ac:dyDescent="0.2">
      <c r="F49" s="258"/>
      <c r="G49" s="259"/>
      <c r="H49" s="259"/>
      <c r="I49" s="54"/>
    </row>
    <row r="50" spans="6:9" x14ac:dyDescent="0.2">
      <c r="F50" s="258"/>
      <c r="G50" s="259"/>
      <c r="H50" s="259"/>
      <c r="I50" s="54"/>
    </row>
    <row r="51" spans="6:9" x14ac:dyDescent="0.2">
      <c r="F51" s="258"/>
      <c r="G51" s="259"/>
      <c r="H51" s="259"/>
      <c r="I51" s="54"/>
    </row>
    <row r="52" spans="6:9" x14ac:dyDescent="0.2">
      <c r="F52" s="258"/>
      <c r="G52" s="259"/>
      <c r="H52" s="259"/>
      <c r="I52" s="54"/>
    </row>
    <row r="53" spans="6:9" x14ac:dyDescent="0.2">
      <c r="F53" s="258"/>
      <c r="G53" s="259"/>
      <c r="H53" s="259"/>
      <c r="I53" s="54"/>
    </row>
    <row r="54" spans="6:9" x14ac:dyDescent="0.2">
      <c r="F54" s="258"/>
      <c r="G54" s="259"/>
      <c r="H54" s="259"/>
      <c r="I54" s="54"/>
    </row>
    <row r="55" spans="6:9" x14ac:dyDescent="0.2">
      <c r="F55" s="258"/>
      <c r="G55" s="259"/>
      <c r="H55" s="259"/>
      <c r="I55" s="54"/>
    </row>
    <row r="56" spans="6:9" x14ac:dyDescent="0.2">
      <c r="F56" s="258"/>
      <c r="G56" s="259"/>
      <c r="H56" s="259"/>
      <c r="I56" s="54"/>
    </row>
    <row r="57" spans="6:9" x14ac:dyDescent="0.2">
      <c r="F57" s="258"/>
      <c r="G57" s="259"/>
      <c r="H57" s="259"/>
      <c r="I57" s="54"/>
    </row>
    <row r="58" spans="6:9" x14ac:dyDescent="0.2">
      <c r="F58" s="258"/>
      <c r="G58" s="259"/>
      <c r="H58" s="259"/>
      <c r="I58" s="54"/>
    </row>
    <row r="59" spans="6:9" x14ac:dyDescent="0.2">
      <c r="F59" s="258"/>
      <c r="G59" s="259"/>
      <c r="H59" s="259"/>
      <c r="I59" s="54"/>
    </row>
    <row r="60" spans="6:9" x14ac:dyDescent="0.2">
      <c r="F60" s="258"/>
      <c r="G60" s="259"/>
      <c r="H60" s="259"/>
      <c r="I60" s="54"/>
    </row>
    <row r="61" spans="6:9" x14ac:dyDescent="0.2">
      <c r="F61" s="258"/>
      <c r="G61" s="259"/>
      <c r="H61" s="259"/>
      <c r="I61" s="54"/>
    </row>
    <row r="62" spans="6:9" x14ac:dyDescent="0.2">
      <c r="F62" s="258"/>
      <c r="G62" s="259"/>
      <c r="H62" s="259"/>
      <c r="I62" s="54"/>
    </row>
    <row r="63" spans="6:9" x14ac:dyDescent="0.2">
      <c r="F63" s="258"/>
      <c r="G63" s="259"/>
      <c r="H63" s="259"/>
      <c r="I63" s="54"/>
    </row>
    <row r="64" spans="6:9" x14ac:dyDescent="0.2">
      <c r="F64" s="258"/>
      <c r="G64" s="259"/>
      <c r="H64" s="259"/>
      <c r="I64" s="54"/>
    </row>
    <row r="65" spans="6:9" x14ac:dyDescent="0.2">
      <c r="F65" s="258"/>
      <c r="G65" s="259"/>
      <c r="H65" s="259"/>
      <c r="I65" s="54"/>
    </row>
    <row r="66" spans="6:9" x14ac:dyDescent="0.2">
      <c r="F66" s="258"/>
      <c r="G66" s="259"/>
      <c r="H66" s="259"/>
      <c r="I66" s="54"/>
    </row>
    <row r="67" spans="6:9" x14ac:dyDescent="0.2">
      <c r="F67" s="258"/>
      <c r="G67" s="259"/>
      <c r="H67" s="259"/>
      <c r="I67" s="54"/>
    </row>
    <row r="68" spans="6:9" x14ac:dyDescent="0.2">
      <c r="F68" s="258"/>
      <c r="G68" s="259"/>
      <c r="H68" s="259"/>
      <c r="I68" s="54"/>
    </row>
    <row r="69" spans="6:9" x14ac:dyDescent="0.2">
      <c r="F69" s="258"/>
      <c r="G69" s="259"/>
      <c r="H69" s="259"/>
      <c r="I69" s="54"/>
    </row>
    <row r="70" spans="6:9" x14ac:dyDescent="0.2">
      <c r="F70" s="258"/>
      <c r="G70" s="259"/>
      <c r="H70" s="259"/>
      <c r="I70" s="54"/>
    </row>
    <row r="71" spans="6:9" x14ac:dyDescent="0.2">
      <c r="F71" s="258"/>
      <c r="G71" s="259"/>
      <c r="H71" s="259"/>
      <c r="I71" s="54"/>
    </row>
    <row r="72" spans="6:9" x14ac:dyDescent="0.2">
      <c r="F72" s="258"/>
      <c r="G72" s="259"/>
      <c r="H72" s="259"/>
      <c r="I72" s="54"/>
    </row>
    <row r="73" spans="6:9" x14ac:dyDescent="0.2">
      <c r="F73" s="258"/>
      <c r="G73" s="259"/>
      <c r="H73" s="259"/>
      <c r="I73" s="54"/>
    </row>
    <row r="74" spans="6:9" x14ac:dyDescent="0.2">
      <c r="F74" s="258"/>
      <c r="G74" s="259"/>
      <c r="H74" s="259"/>
      <c r="I74" s="54"/>
    </row>
    <row r="75" spans="6:9" x14ac:dyDescent="0.2">
      <c r="F75" s="258"/>
      <c r="G75" s="259"/>
      <c r="H75" s="259"/>
      <c r="I75" s="54"/>
    </row>
    <row r="76" spans="6:9" x14ac:dyDescent="0.2">
      <c r="F76" s="258"/>
      <c r="G76" s="259"/>
      <c r="H76" s="259"/>
      <c r="I76" s="54"/>
    </row>
    <row r="77" spans="6:9" x14ac:dyDescent="0.2">
      <c r="F77" s="258"/>
      <c r="G77" s="259"/>
      <c r="H77" s="259"/>
      <c r="I77" s="54"/>
    </row>
    <row r="78" spans="6:9" x14ac:dyDescent="0.2">
      <c r="F78" s="258"/>
      <c r="G78" s="259"/>
      <c r="H78" s="259"/>
      <c r="I78" s="54"/>
    </row>
    <row r="79" spans="6:9" x14ac:dyDescent="0.2">
      <c r="F79" s="258"/>
      <c r="G79" s="259"/>
      <c r="H79" s="259"/>
      <c r="I79" s="54"/>
    </row>
    <row r="80" spans="6:9" x14ac:dyDescent="0.2">
      <c r="F80" s="258"/>
      <c r="G80" s="259"/>
      <c r="H80" s="259"/>
      <c r="I80" s="54"/>
    </row>
    <row r="81" spans="6:9" x14ac:dyDescent="0.2">
      <c r="F81" s="258"/>
      <c r="G81" s="259"/>
      <c r="H81" s="259"/>
      <c r="I81" s="54"/>
    </row>
    <row r="82" spans="6:9" x14ac:dyDescent="0.2">
      <c r="F82" s="258"/>
      <c r="G82" s="259"/>
      <c r="H82" s="259"/>
      <c r="I82" s="54"/>
    </row>
    <row r="83" spans="6:9" x14ac:dyDescent="0.2">
      <c r="F83" s="258"/>
      <c r="G83" s="259"/>
      <c r="H83" s="259"/>
      <c r="I83" s="54"/>
    </row>
    <row r="84" spans="6:9" x14ac:dyDescent="0.2">
      <c r="F84" s="258"/>
      <c r="G84" s="259"/>
      <c r="H84" s="259"/>
      <c r="I84" s="54"/>
    </row>
    <row r="85" spans="6:9" x14ac:dyDescent="0.2">
      <c r="F85" s="258"/>
      <c r="G85" s="259"/>
      <c r="H85" s="259"/>
      <c r="I85" s="54"/>
    </row>
    <row r="86" spans="6:9" x14ac:dyDescent="0.2">
      <c r="F86" s="258"/>
      <c r="G86" s="259"/>
      <c r="H86" s="259"/>
      <c r="I86" s="54"/>
    </row>
  </sheetData>
  <mergeCells count="4">
    <mergeCell ref="A1:B1"/>
    <mergeCell ref="A2:B2"/>
    <mergeCell ref="G2:I2"/>
    <mergeCell ref="H35:I35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CB474"/>
  <sheetViews>
    <sheetView showGridLines="0" showZeros="0" zoomScaleNormal="100" zoomScaleSheetLayoutView="100" workbookViewId="0">
      <selection activeCell="J1" sqref="J1:J65536 K1:K65536"/>
    </sheetView>
  </sheetViews>
  <sheetFormatPr defaultRowHeight="12.75" x14ac:dyDescent="0.2"/>
  <cols>
    <col min="1" max="1" width="4.42578125" style="261" customWidth="1"/>
    <col min="2" max="2" width="11.5703125" style="261" customWidth="1"/>
    <col min="3" max="3" width="40.42578125" style="261" customWidth="1"/>
    <col min="4" max="4" width="5.5703125" style="261" customWidth="1"/>
    <col min="5" max="5" width="8.5703125" style="275" customWidth="1"/>
    <col min="6" max="6" width="9.85546875" style="261" customWidth="1"/>
    <col min="7" max="7" width="13.85546875" style="261" customWidth="1"/>
    <col min="8" max="8" width="11.7109375" style="261" hidden="1" customWidth="1"/>
    <col min="9" max="9" width="11.5703125" style="261" hidden="1" customWidth="1"/>
    <col min="10" max="10" width="11" style="261" hidden="1" customWidth="1"/>
    <col min="11" max="11" width="10.42578125" style="261" hidden="1" customWidth="1"/>
    <col min="12" max="12" width="75.42578125" style="261" customWidth="1"/>
    <col min="13" max="13" width="45.28515625" style="261" customWidth="1"/>
    <col min="14" max="16384" width="9.140625" style="261"/>
  </cols>
  <sheetData>
    <row r="1" spans="1:80" ht="15.75" x14ac:dyDescent="0.25">
      <c r="A1" s="260" t="s">
        <v>103</v>
      </c>
      <c r="B1" s="260"/>
      <c r="C1" s="260"/>
      <c r="D1" s="260"/>
      <c r="E1" s="260"/>
      <c r="F1" s="260"/>
      <c r="G1" s="260"/>
    </row>
    <row r="2" spans="1:80" ht="14.25" customHeight="1" thickBot="1" x14ac:dyDescent="0.25">
      <c r="B2" s="262"/>
      <c r="C2" s="263"/>
      <c r="D2" s="263"/>
      <c r="E2" s="264"/>
      <c r="F2" s="263"/>
      <c r="G2" s="263"/>
    </row>
    <row r="3" spans="1:80" ht="13.5" thickTop="1" x14ac:dyDescent="0.2">
      <c r="A3" s="205" t="s">
        <v>2</v>
      </c>
      <c r="B3" s="206"/>
      <c r="C3" s="207" t="s">
        <v>106</v>
      </c>
      <c r="D3" s="265"/>
      <c r="E3" s="266" t="s">
        <v>85</v>
      </c>
      <c r="F3" s="267" t="str">
        <f>'03 1 Rek'!H1</f>
        <v>1</v>
      </c>
      <c r="G3" s="268"/>
    </row>
    <row r="4" spans="1:80" ht="13.5" thickBot="1" x14ac:dyDescent="0.25">
      <c r="A4" s="269" t="s">
        <v>76</v>
      </c>
      <c r="B4" s="214"/>
      <c r="C4" s="215" t="s">
        <v>958</v>
      </c>
      <c r="D4" s="270"/>
      <c r="E4" s="271" t="str">
        <f>'03 1 Rek'!G2</f>
        <v>Vnější zateplení obvod. pláště- Rozpočtové náklady</v>
      </c>
      <c r="F4" s="272"/>
      <c r="G4" s="273"/>
    </row>
    <row r="5" spans="1:80" ht="13.5" thickTop="1" x14ac:dyDescent="0.2">
      <c r="A5" s="274"/>
      <c r="G5" s="276"/>
    </row>
    <row r="6" spans="1:80" ht="27" customHeight="1" x14ac:dyDescent="0.2">
      <c r="A6" s="277" t="s">
        <v>86</v>
      </c>
      <c r="B6" s="278" t="s">
        <v>87</v>
      </c>
      <c r="C6" s="278" t="s">
        <v>88</v>
      </c>
      <c r="D6" s="278" t="s">
        <v>89</v>
      </c>
      <c r="E6" s="279" t="s">
        <v>90</v>
      </c>
      <c r="F6" s="278" t="s">
        <v>91</v>
      </c>
      <c r="G6" s="280" t="s">
        <v>92</v>
      </c>
      <c r="H6" s="281" t="s">
        <v>93</v>
      </c>
      <c r="I6" s="281" t="s">
        <v>94</v>
      </c>
      <c r="J6" s="281" t="s">
        <v>95</v>
      </c>
      <c r="K6" s="281" t="s">
        <v>96</v>
      </c>
    </row>
    <row r="7" spans="1:80" x14ac:dyDescent="0.2">
      <c r="A7" s="282" t="s">
        <v>97</v>
      </c>
      <c r="B7" s="283" t="s">
        <v>98</v>
      </c>
      <c r="C7" s="284" t="s">
        <v>99</v>
      </c>
      <c r="D7" s="285"/>
      <c r="E7" s="286"/>
      <c r="F7" s="286"/>
      <c r="G7" s="287"/>
      <c r="H7" s="288"/>
      <c r="I7" s="289"/>
      <c r="J7" s="290"/>
      <c r="K7" s="291"/>
      <c r="O7" s="292">
        <v>1</v>
      </c>
    </row>
    <row r="8" spans="1:80" x14ac:dyDescent="0.2">
      <c r="A8" s="293">
        <v>1</v>
      </c>
      <c r="B8" s="294" t="s">
        <v>792</v>
      </c>
      <c r="C8" s="295" t="s">
        <v>793</v>
      </c>
      <c r="D8" s="296" t="s">
        <v>343</v>
      </c>
      <c r="E8" s="297">
        <v>19.332000000000001</v>
      </c>
      <c r="F8" s="297">
        <v>0</v>
      </c>
      <c r="G8" s="298">
        <f>E8*F8</f>
        <v>0</v>
      </c>
      <c r="H8" s="299">
        <v>0</v>
      </c>
      <c r="I8" s="300">
        <f>E8*H8</f>
        <v>0</v>
      </c>
      <c r="J8" s="299">
        <v>0</v>
      </c>
      <c r="K8" s="300">
        <f>E8*J8</f>
        <v>0</v>
      </c>
      <c r="O8" s="292">
        <v>2</v>
      </c>
      <c r="AA8" s="261">
        <v>1</v>
      </c>
      <c r="AB8" s="261">
        <v>0</v>
      </c>
      <c r="AC8" s="261">
        <v>0</v>
      </c>
      <c r="AZ8" s="261">
        <v>1</v>
      </c>
      <c r="BA8" s="261">
        <f>IF(AZ8=1,G8,0)</f>
        <v>0</v>
      </c>
      <c r="BB8" s="261">
        <f>IF(AZ8=2,G8,0)</f>
        <v>0</v>
      </c>
      <c r="BC8" s="261">
        <f>IF(AZ8=3,G8,0)</f>
        <v>0</v>
      </c>
      <c r="BD8" s="261">
        <f>IF(AZ8=4,G8,0)</f>
        <v>0</v>
      </c>
      <c r="BE8" s="261">
        <f>IF(AZ8=5,G8,0)</f>
        <v>0</v>
      </c>
      <c r="CA8" s="292">
        <v>1</v>
      </c>
      <c r="CB8" s="292">
        <v>0</v>
      </c>
    </row>
    <row r="9" spans="1:80" x14ac:dyDescent="0.2">
      <c r="A9" s="301"/>
      <c r="B9" s="304"/>
      <c r="C9" s="305" t="s">
        <v>794</v>
      </c>
      <c r="D9" s="306"/>
      <c r="E9" s="307">
        <v>0</v>
      </c>
      <c r="F9" s="308"/>
      <c r="G9" s="309"/>
      <c r="H9" s="310"/>
      <c r="I9" s="302"/>
      <c r="J9" s="311"/>
      <c r="K9" s="302"/>
      <c r="M9" s="303" t="s">
        <v>794</v>
      </c>
      <c r="O9" s="292"/>
    </row>
    <row r="10" spans="1:80" x14ac:dyDescent="0.2">
      <c r="A10" s="301"/>
      <c r="B10" s="304"/>
      <c r="C10" s="305" t="s">
        <v>959</v>
      </c>
      <c r="D10" s="306"/>
      <c r="E10" s="307">
        <v>0</v>
      </c>
      <c r="F10" s="308"/>
      <c r="G10" s="309"/>
      <c r="H10" s="310"/>
      <c r="I10" s="302"/>
      <c r="J10" s="311"/>
      <c r="K10" s="302"/>
      <c r="M10" s="303" t="s">
        <v>959</v>
      </c>
      <c r="O10" s="292"/>
    </row>
    <row r="11" spans="1:80" x14ac:dyDescent="0.2">
      <c r="A11" s="301"/>
      <c r="B11" s="304"/>
      <c r="C11" s="305" t="s">
        <v>960</v>
      </c>
      <c r="D11" s="306"/>
      <c r="E11" s="307">
        <v>4.3860000000000001</v>
      </c>
      <c r="F11" s="308"/>
      <c r="G11" s="309"/>
      <c r="H11" s="310"/>
      <c r="I11" s="302"/>
      <c r="J11" s="311"/>
      <c r="K11" s="302"/>
      <c r="M11" s="303" t="s">
        <v>960</v>
      </c>
      <c r="O11" s="292"/>
    </row>
    <row r="12" spans="1:80" x14ac:dyDescent="0.2">
      <c r="A12" s="301"/>
      <c r="B12" s="304"/>
      <c r="C12" s="305" t="s">
        <v>961</v>
      </c>
      <c r="D12" s="306"/>
      <c r="E12" s="307">
        <v>9.8735999999999997</v>
      </c>
      <c r="F12" s="308"/>
      <c r="G12" s="309"/>
      <c r="H12" s="310"/>
      <c r="I12" s="302"/>
      <c r="J12" s="311"/>
      <c r="K12" s="302"/>
      <c r="M12" s="303" t="s">
        <v>961</v>
      </c>
      <c r="O12" s="292"/>
    </row>
    <row r="13" spans="1:80" x14ac:dyDescent="0.2">
      <c r="A13" s="301"/>
      <c r="B13" s="304"/>
      <c r="C13" s="305" t="s">
        <v>962</v>
      </c>
      <c r="D13" s="306"/>
      <c r="E13" s="307">
        <v>3.1629</v>
      </c>
      <c r="F13" s="308"/>
      <c r="G13" s="309"/>
      <c r="H13" s="310"/>
      <c r="I13" s="302"/>
      <c r="J13" s="311"/>
      <c r="K13" s="302"/>
      <c r="M13" s="303" t="s">
        <v>962</v>
      </c>
      <c r="O13" s="292"/>
    </row>
    <row r="14" spans="1:80" x14ac:dyDescent="0.2">
      <c r="A14" s="301"/>
      <c r="B14" s="304"/>
      <c r="C14" s="305" t="s">
        <v>963</v>
      </c>
      <c r="D14" s="306"/>
      <c r="E14" s="307">
        <v>1.7295</v>
      </c>
      <c r="F14" s="308"/>
      <c r="G14" s="309"/>
      <c r="H14" s="310"/>
      <c r="I14" s="302"/>
      <c r="J14" s="311"/>
      <c r="K14" s="302"/>
      <c r="M14" s="303" t="s">
        <v>963</v>
      </c>
      <c r="O14" s="292"/>
    </row>
    <row r="15" spans="1:80" x14ac:dyDescent="0.2">
      <c r="A15" s="301"/>
      <c r="B15" s="304"/>
      <c r="C15" s="305" t="s">
        <v>130</v>
      </c>
      <c r="D15" s="306"/>
      <c r="E15" s="307">
        <v>0</v>
      </c>
      <c r="F15" s="308"/>
      <c r="G15" s="309"/>
      <c r="H15" s="310"/>
      <c r="I15" s="302"/>
      <c r="J15" s="311"/>
      <c r="K15" s="302"/>
      <c r="M15" s="303">
        <v>0</v>
      </c>
      <c r="O15" s="292"/>
    </row>
    <row r="16" spans="1:80" x14ac:dyDescent="0.2">
      <c r="A16" s="301"/>
      <c r="B16" s="304"/>
      <c r="C16" s="305" t="s">
        <v>964</v>
      </c>
      <c r="D16" s="306"/>
      <c r="E16" s="307">
        <v>0.18</v>
      </c>
      <c r="F16" s="308"/>
      <c r="G16" s="309"/>
      <c r="H16" s="310"/>
      <c r="I16" s="302"/>
      <c r="J16" s="311"/>
      <c r="K16" s="302"/>
      <c r="M16" s="303" t="s">
        <v>964</v>
      </c>
      <c r="O16" s="292"/>
    </row>
    <row r="17" spans="1:80" x14ac:dyDescent="0.2">
      <c r="A17" s="293">
        <v>2</v>
      </c>
      <c r="B17" s="294" t="s">
        <v>798</v>
      </c>
      <c r="C17" s="295" t="s">
        <v>799</v>
      </c>
      <c r="D17" s="296" t="s">
        <v>343</v>
      </c>
      <c r="E17" s="297">
        <v>14.3071</v>
      </c>
      <c r="F17" s="297">
        <v>0</v>
      </c>
      <c r="G17" s="298">
        <f>E17*F17</f>
        <v>0</v>
      </c>
      <c r="H17" s="299">
        <v>0</v>
      </c>
      <c r="I17" s="300">
        <f>E17*H17</f>
        <v>0</v>
      </c>
      <c r="J17" s="299">
        <v>0</v>
      </c>
      <c r="K17" s="300">
        <f>E17*J17</f>
        <v>0</v>
      </c>
      <c r="O17" s="292">
        <v>2</v>
      </c>
      <c r="AA17" s="261">
        <v>1</v>
      </c>
      <c r="AB17" s="261">
        <v>1</v>
      </c>
      <c r="AC17" s="261">
        <v>1</v>
      </c>
      <c r="AZ17" s="261">
        <v>1</v>
      </c>
      <c r="BA17" s="261">
        <f>IF(AZ17=1,G17,0)</f>
        <v>0</v>
      </c>
      <c r="BB17" s="261">
        <f>IF(AZ17=2,G17,0)</f>
        <v>0</v>
      </c>
      <c r="BC17" s="261">
        <f>IF(AZ17=3,G17,0)</f>
        <v>0</v>
      </c>
      <c r="BD17" s="261">
        <f>IF(AZ17=4,G17,0)</f>
        <v>0</v>
      </c>
      <c r="BE17" s="261">
        <f>IF(AZ17=5,G17,0)</f>
        <v>0</v>
      </c>
      <c r="CA17" s="292">
        <v>1</v>
      </c>
      <c r="CB17" s="292">
        <v>1</v>
      </c>
    </row>
    <row r="18" spans="1:80" x14ac:dyDescent="0.2">
      <c r="A18" s="301"/>
      <c r="B18" s="304"/>
      <c r="C18" s="305" t="s">
        <v>800</v>
      </c>
      <c r="D18" s="306"/>
      <c r="E18" s="307">
        <v>6.1718999999999999</v>
      </c>
      <c r="F18" s="308"/>
      <c r="G18" s="309"/>
      <c r="H18" s="310"/>
      <c r="I18" s="302"/>
      <c r="J18" s="311"/>
      <c r="K18" s="302"/>
      <c r="M18" s="303" t="s">
        <v>800</v>
      </c>
      <c r="O18" s="292"/>
    </row>
    <row r="19" spans="1:80" x14ac:dyDescent="0.2">
      <c r="A19" s="301"/>
      <c r="B19" s="304"/>
      <c r="C19" s="305" t="s">
        <v>965</v>
      </c>
      <c r="D19" s="306"/>
      <c r="E19" s="307">
        <v>8.1351999999999993</v>
      </c>
      <c r="F19" s="308"/>
      <c r="G19" s="309"/>
      <c r="H19" s="310"/>
      <c r="I19" s="302"/>
      <c r="J19" s="311"/>
      <c r="K19" s="302"/>
      <c r="M19" s="303" t="s">
        <v>965</v>
      </c>
      <c r="O19" s="292"/>
    </row>
    <row r="20" spans="1:80" x14ac:dyDescent="0.2">
      <c r="A20" s="293">
        <v>3</v>
      </c>
      <c r="B20" s="294" t="s">
        <v>802</v>
      </c>
      <c r="C20" s="295" t="s">
        <v>803</v>
      </c>
      <c r="D20" s="296" t="s">
        <v>343</v>
      </c>
      <c r="E20" s="297">
        <v>5.9096000000000002</v>
      </c>
      <c r="F20" s="297">
        <v>0</v>
      </c>
      <c r="G20" s="298">
        <f>E20*F20</f>
        <v>0</v>
      </c>
      <c r="H20" s="299">
        <v>0</v>
      </c>
      <c r="I20" s="300">
        <f>E20*H20</f>
        <v>0</v>
      </c>
      <c r="J20" s="299">
        <v>0</v>
      </c>
      <c r="K20" s="300">
        <f>E20*J20</f>
        <v>0</v>
      </c>
      <c r="O20" s="292">
        <v>2</v>
      </c>
      <c r="AA20" s="261">
        <v>1</v>
      </c>
      <c r="AB20" s="261">
        <v>1</v>
      </c>
      <c r="AC20" s="261">
        <v>1</v>
      </c>
      <c r="AZ20" s="261">
        <v>1</v>
      </c>
      <c r="BA20" s="261">
        <f>IF(AZ20=1,G20,0)</f>
        <v>0</v>
      </c>
      <c r="BB20" s="261">
        <f>IF(AZ20=2,G20,0)</f>
        <v>0</v>
      </c>
      <c r="BC20" s="261">
        <f>IF(AZ20=3,G20,0)</f>
        <v>0</v>
      </c>
      <c r="BD20" s="261">
        <f>IF(AZ20=4,G20,0)</f>
        <v>0</v>
      </c>
      <c r="BE20" s="261">
        <f>IF(AZ20=5,G20,0)</f>
        <v>0</v>
      </c>
      <c r="CA20" s="292">
        <v>1</v>
      </c>
      <c r="CB20" s="292">
        <v>1</v>
      </c>
    </row>
    <row r="21" spans="1:80" x14ac:dyDescent="0.2">
      <c r="A21" s="301"/>
      <c r="B21" s="304"/>
      <c r="C21" s="305" t="s">
        <v>794</v>
      </c>
      <c r="D21" s="306"/>
      <c r="E21" s="307">
        <v>0</v>
      </c>
      <c r="F21" s="308"/>
      <c r="G21" s="309"/>
      <c r="H21" s="310"/>
      <c r="I21" s="302"/>
      <c r="J21" s="311"/>
      <c r="K21" s="302"/>
      <c r="M21" s="303" t="s">
        <v>794</v>
      </c>
      <c r="O21" s="292"/>
    </row>
    <row r="22" spans="1:80" x14ac:dyDescent="0.2">
      <c r="A22" s="301"/>
      <c r="B22" s="304"/>
      <c r="C22" s="305" t="s">
        <v>959</v>
      </c>
      <c r="D22" s="306"/>
      <c r="E22" s="307">
        <v>0</v>
      </c>
      <c r="F22" s="308"/>
      <c r="G22" s="309"/>
      <c r="H22" s="310"/>
      <c r="I22" s="302"/>
      <c r="J22" s="311"/>
      <c r="K22" s="302"/>
      <c r="M22" s="303" t="s">
        <v>959</v>
      </c>
      <c r="O22" s="292"/>
    </row>
    <row r="23" spans="1:80" x14ac:dyDescent="0.2">
      <c r="A23" s="301"/>
      <c r="B23" s="304"/>
      <c r="C23" s="305" t="s">
        <v>960</v>
      </c>
      <c r="D23" s="306"/>
      <c r="E23" s="307">
        <v>4.3860000000000001</v>
      </c>
      <c r="F23" s="308"/>
      <c r="G23" s="309"/>
      <c r="H23" s="310"/>
      <c r="I23" s="302"/>
      <c r="J23" s="311"/>
      <c r="K23" s="302"/>
      <c r="M23" s="303" t="s">
        <v>960</v>
      </c>
      <c r="O23" s="292"/>
    </row>
    <row r="24" spans="1:80" x14ac:dyDescent="0.2">
      <c r="A24" s="301"/>
      <c r="B24" s="304"/>
      <c r="C24" s="305" t="s">
        <v>961</v>
      </c>
      <c r="D24" s="306"/>
      <c r="E24" s="307">
        <v>9.8735999999999997</v>
      </c>
      <c r="F24" s="308"/>
      <c r="G24" s="309"/>
      <c r="H24" s="310"/>
      <c r="I24" s="302"/>
      <c r="J24" s="311"/>
      <c r="K24" s="302"/>
      <c r="M24" s="303" t="s">
        <v>961</v>
      </c>
      <c r="O24" s="292"/>
    </row>
    <row r="25" spans="1:80" x14ac:dyDescent="0.2">
      <c r="A25" s="301"/>
      <c r="B25" s="304"/>
      <c r="C25" s="305" t="s">
        <v>962</v>
      </c>
      <c r="D25" s="306"/>
      <c r="E25" s="307">
        <v>3.1629</v>
      </c>
      <c r="F25" s="308"/>
      <c r="G25" s="309"/>
      <c r="H25" s="310"/>
      <c r="I25" s="302"/>
      <c r="J25" s="311"/>
      <c r="K25" s="302"/>
      <c r="M25" s="303" t="s">
        <v>962</v>
      </c>
      <c r="O25" s="292"/>
    </row>
    <row r="26" spans="1:80" x14ac:dyDescent="0.2">
      <c r="A26" s="301"/>
      <c r="B26" s="304"/>
      <c r="C26" s="305" t="s">
        <v>963</v>
      </c>
      <c r="D26" s="306"/>
      <c r="E26" s="307">
        <v>1.7295</v>
      </c>
      <c r="F26" s="308"/>
      <c r="G26" s="309"/>
      <c r="H26" s="310"/>
      <c r="I26" s="302"/>
      <c r="J26" s="311"/>
      <c r="K26" s="302"/>
      <c r="M26" s="303" t="s">
        <v>963</v>
      </c>
      <c r="O26" s="292"/>
    </row>
    <row r="27" spans="1:80" x14ac:dyDescent="0.2">
      <c r="A27" s="301"/>
      <c r="B27" s="304"/>
      <c r="C27" s="333" t="s">
        <v>174</v>
      </c>
      <c r="D27" s="306"/>
      <c r="E27" s="332">
        <v>19.152000000000001</v>
      </c>
      <c r="F27" s="308"/>
      <c r="G27" s="309"/>
      <c r="H27" s="310"/>
      <c r="I27" s="302"/>
      <c r="J27" s="311"/>
      <c r="K27" s="302"/>
      <c r="M27" s="303" t="s">
        <v>174</v>
      </c>
      <c r="O27" s="292"/>
    </row>
    <row r="28" spans="1:80" x14ac:dyDescent="0.2">
      <c r="A28" s="301"/>
      <c r="B28" s="304"/>
      <c r="C28" s="305" t="s">
        <v>966</v>
      </c>
      <c r="D28" s="306"/>
      <c r="E28" s="307">
        <v>0</v>
      </c>
      <c r="F28" s="308"/>
      <c r="G28" s="309"/>
      <c r="H28" s="310"/>
      <c r="I28" s="302"/>
      <c r="J28" s="311"/>
      <c r="K28" s="302"/>
      <c r="M28" s="303" t="s">
        <v>966</v>
      </c>
      <c r="O28" s="292"/>
    </row>
    <row r="29" spans="1:80" x14ac:dyDescent="0.2">
      <c r="A29" s="301"/>
      <c r="B29" s="304"/>
      <c r="C29" s="305" t="s">
        <v>967</v>
      </c>
      <c r="D29" s="306"/>
      <c r="E29" s="307">
        <v>-1.1696</v>
      </c>
      <c r="F29" s="308"/>
      <c r="G29" s="309"/>
      <c r="H29" s="310"/>
      <c r="I29" s="302"/>
      <c r="J29" s="311"/>
      <c r="K29" s="302"/>
      <c r="M29" s="303" t="s">
        <v>967</v>
      </c>
      <c r="O29" s="292"/>
    </row>
    <row r="30" spans="1:80" x14ac:dyDescent="0.2">
      <c r="A30" s="301"/>
      <c r="B30" s="304"/>
      <c r="C30" s="305" t="s">
        <v>968</v>
      </c>
      <c r="D30" s="306"/>
      <c r="E30" s="307">
        <v>-2.633</v>
      </c>
      <c r="F30" s="308"/>
      <c r="G30" s="309"/>
      <c r="H30" s="310"/>
      <c r="I30" s="302"/>
      <c r="J30" s="311"/>
      <c r="K30" s="302"/>
      <c r="M30" s="303" t="s">
        <v>968</v>
      </c>
      <c r="O30" s="292"/>
    </row>
    <row r="31" spans="1:80" x14ac:dyDescent="0.2">
      <c r="A31" s="301"/>
      <c r="B31" s="304"/>
      <c r="C31" s="305" t="s">
        <v>969</v>
      </c>
      <c r="D31" s="306"/>
      <c r="E31" s="307">
        <v>-0.84340000000000004</v>
      </c>
      <c r="F31" s="308"/>
      <c r="G31" s="309"/>
      <c r="H31" s="310"/>
      <c r="I31" s="302"/>
      <c r="J31" s="311"/>
      <c r="K31" s="302"/>
      <c r="M31" s="303" t="s">
        <v>969</v>
      </c>
      <c r="O31" s="292"/>
    </row>
    <row r="32" spans="1:80" x14ac:dyDescent="0.2">
      <c r="A32" s="301"/>
      <c r="B32" s="304"/>
      <c r="C32" s="305" t="s">
        <v>970</v>
      </c>
      <c r="D32" s="306"/>
      <c r="E32" s="307">
        <v>-0.4612</v>
      </c>
      <c r="F32" s="308"/>
      <c r="G32" s="309"/>
      <c r="H32" s="310"/>
      <c r="I32" s="302"/>
      <c r="J32" s="311"/>
      <c r="K32" s="302"/>
      <c r="M32" s="303" t="s">
        <v>970</v>
      </c>
      <c r="O32" s="292"/>
    </row>
    <row r="33" spans="1:80" x14ac:dyDescent="0.2">
      <c r="A33" s="301"/>
      <c r="B33" s="304"/>
      <c r="C33" s="333" t="s">
        <v>174</v>
      </c>
      <c r="D33" s="306"/>
      <c r="E33" s="332">
        <v>-5.1071999999999997</v>
      </c>
      <c r="F33" s="308"/>
      <c r="G33" s="309"/>
      <c r="H33" s="310"/>
      <c r="I33" s="302"/>
      <c r="J33" s="311"/>
      <c r="K33" s="302"/>
      <c r="M33" s="303" t="s">
        <v>174</v>
      </c>
      <c r="O33" s="292"/>
    </row>
    <row r="34" spans="1:80" x14ac:dyDescent="0.2">
      <c r="A34" s="301"/>
      <c r="B34" s="304"/>
      <c r="C34" s="305" t="s">
        <v>971</v>
      </c>
      <c r="D34" s="306"/>
      <c r="E34" s="307">
        <v>-8.1351999999999993</v>
      </c>
      <c r="F34" s="308"/>
      <c r="G34" s="309"/>
      <c r="H34" s="310"/>
      <c r="I34" s="302"/>
      <c r="J34" s="311"/>
      <c r="K34" s="302"/>
      <c r="M34" s="303" t="s">
        <v>971</v>
      </c>
      <c r="O34" s="292"/>
    </row>
    <row r="35" spans="1:80" x14ac:dyDescent="0.2">
      <c r="A35" s="293">
        <v>4</v>
      </c>
      <c r="B35" s="294" t="s">
        <v>972</v>
      </c>
      <c r="C35" s="295" t="s">
        <v>973</v>
      </c>
      <c r="D35" s="296" t="s">
        <v>116</v>
      </c>
      <c r="E35" s="297">
        <v>1.8</v>
      </c>
      <c r="F35" s="297">
        <v>0</v>
      </c>
      <c r="G35" s="298">
        <f>E35*F35</f>
        <v>0</v>
      </c>
      <c r="H35" s="299">
        <v>4.0000000000000003E-5</v>
      </c>
      <c r="I35" s="300">
        <f>E35*H35</f>
        <v>7.2000000000000002E-5</v>
      </c>
      <c r="J35" s="299">
        <v>0</v>
      </c>
      <c r="K35" s="300">
        <f>E35*J35</f>
        <v>0</v>
      </c>
      <c r="O35" s="292">
        <v>2</v>
      </c>
      <c r="AA35" s="261">
        <v>1</v>
      </c>
      <c r="AB35" s="261">
        <v>1</v>
      </c>
      <c r="AC35" s="261">
        <v>1</v>
      </c>
      <c r="AZ35" s="261">
        <v>1</v>
      </c>
      <c r="BA35" s="261">
        <f>IF(AZ35=1,G35,0)</f>
        <v>0</v>
      </c>
      <c r="BB35" s="261">
        <f>IF(AZ35=2,G35,0)</f>
        <v>0</v>
      </c>
      <c r="BC35" s="261">
        <f>IF(AZ35=3,G35,0)</f>
        <v>0</v>
      </c>
      <c r="BD35" s="261">
        <f>IF(AZ35=4,G35,0)</f>
        <v>0</v>
      </c>
      <c r="BE35" s="261">
        <f>IF(AZ35=5,G35,0)</f>
        <v>0</v>
      </c>
      <c r="CA35" s="292">
        <v>1</v>
      </c>
      <c r="CB35" s="292">
        <v>1</v>
      </c>
    </row>
    <row r="36" spans="1:80" ht="22.5" x14ac:dyDescent="0.2">
      <c r="A36" s="301"/>
      <c r="B36" s="304"/>
      <c r="C36" s="305" t="s">
        <v>974</v>
      </c>
      <c r="D36" s="306"/>
      <c r="E36" s="307">
        <v>1.44</v>
      </c>
      <c r="F36" s="308"/>
      <c r="G36" s="309"/>
      <c r="H36" s="310"/>
      <c r="I36" s="302"/>
      <c r="J36" s="311"/>
      <c r="K36" s="302"/>
      <c r="M36" s="303" t="s">
        <v>974</v>
      </c>
      <c r="O36" s="292"/>
    </row>
    <row r="37" spans="1:80" x14ac:dyDescent="0.2">
      <c r="A37" s="301"/>
      <c r="B37" s="304"/>
      <c r="C37" s="305" t="s">
        <v>975</v>
      </c>
      <c r="D37" s="306"/>
      <c r="E37" s="307">
        <v>0.36</v>
      </c>
      <c r="F37" s="308"/>
      <c r="G37" s="309"/>
      <c r="H37" s="310"/>
      <c r="I37" s="302"/>
      <c r="J37" s="311"/>
      <c r="K37" s="302"/>
      <c r="M37" s="303" t="s">
        <v>975</v>
      </c>
      <c r="O37" s="292"/>
    </row>
    <row r="38" spans="1:80" x14ac:dyDescent="0.2">
      <c r="A38" s="293">
        <v>5</v>
      </c>
      <c r="B38" s="294" t="s">
        <v>976</v>
      </c>
      <c r="C38" s="295" t="s">
        <v>977</v>
      </c>
      <c r="D38" s="296" t="s">
        <v>343</v>
      </c>
      <c r="E38" s="297">
        <v>0.18</v>
      </c>
      <c r="F38" s="297">
        <v>0</v>
      </c>
      <c r="G38" s="298">
        <f>E38*F38</f>
        <v>0</v>
      </c>
      <c r="H38" s="299">
        <v>1.89</v>
      </c>
      <c r="I38" s="300">
        <f>E38*H38</f>
        <v>0.34019999999999995</v>
      </c>
      <c r="J38" s="299">
        <v>0</v>
      </c>
      <c r="K38" s="300">
        <f>E38*J38</f>
        <v>0</v>
      </c>
      <c r="O38" s="292">
        <v>2</v>
      </c>
      <c r="AA38" s="261">
        <v>1</v>
      </c>
      <c r="AB38" s="261">
        <v>0</v>
      </c>
      <c r="AC38" s="261">
        <v>0</v>
      </c>
      <c r="AZ38" s="261">
        <v>1</v>
      </c>
      <c r="BA38" s="261">
        <f>IF(AZ38=1,G38,0)</f>
        <v>0</v>
      </c>
      <c r="BB38" s="261">
        <f>IF(AZ38=2,G38,0)</f>
        <v>0</v>
      </c>
      <c r="BC38" s="261">
        <f>IF(AZ38=3,G38,0)</f>
        <v>0</v>
      </c>
      <c r="BD38" s="261">
        <f>IF(AZ38=4,G38,0)</f>
        <v>0</v>
      </c>
      <c r="BE38" s="261">
        <f>IF(AZ38=5,G38,0)</f>
        <v>0</v>
      </c>
      <c r="CA38" s="292">
        <v>1</v>
      </c>
      <c r="CB38" s="292">
        <v>0</v>
      </c>
    </row>
    <row r="39" spans="1:80" x14ac:dyDescent="0.2">
      <c r="A39" s="301"/>
      <c r="B39" s="304"/>
      <c r="C39" s="305" t="s">
        <v>978</v>
      </c>
      <c r="D39" s="306"/>
      <c r="E39" s="307">
        <v>0.18</v>
      </c>
      <c r="F39" s="308"/>
      <c r="G39" s="309"/>
      <c r="H39" s="310"/>
      <c r="I39" s="302"/>
      <c r="J39" s="311"/>
      <c r="K39" s="302"/>
      <c r="M39" s="303" t="s">
        <v>978</v>
      </c>
      <c r="O39" s="292"/>
    </row>
    <row r="40" spans="1:80" x14ac:dyDescent="0.2">
      <c r="A40" s="293">
        <v>6</v>
      </c>
      <c r="B40" s="294" t="s">
        <v>979</v>
      </c>
      <c r="C40" s="295" t="s">
        <v>980</v>
      </c>
      <c r="D40" s="296" t="s">
        <v>116</v>
      </c>
      <c r="E40" s="297">
        <v>1.98</v>
      </c>
      <c r="F40" s="297">
        <v>0</v>
      </c>
      <c r="G40" s="298">
        <f>E40*F40</f>
        <v>0</v>
      </c>
      <c r="H40" s="299">
        <v>2.3000000000000001E-4</v>
      </c>
      <c r="I40" s="300">
        <f>E40*H40</f>
        <v>4.5540000000000001E-4</v>
      </c>
      <c r="J40" s="299"/>
      <c r="K40" s="300">
        <f>E40*J40</f>
        <v>0</v>
      </c>
      <c r="O40" s="292">
        <v>2</v>
      </c>
      <c r="AA40" s="261">
        <v>3</v>
      </c>
      <c r="AB40" s="261">
        <v>1</v>
      </c>
      <c r="AC40" s="261">
        <v>28697932</v>
      </c>
      <c r="AZ40" s="261">
        <v>1</v>
      </c>
      <c r="BA40" s="261">
        <f>IF(AZ40=1,G40,0)</f>
        <v>0</v>
      </c>
      <c r="BB40" s="261">
        <f>IF(AZ40=2,G40,0)</f>
        <v>0</v>
      </c>
      <c r="BC40" s="261">
        <f>IF(AZ40=3,G40,0)</f>
        <v>0</v>
      </c>
      <c r="BD40" s="261">
        <f>IF(AZ40=4,G40,0)</f>
        <v>0</v>
      </c>
      <c r="BE40" s="261">
        <f>IF(AZ40=5,G40,0)</f>
        <v>0</v>
      </c>
      <c r="CA40" s="292">
        <v>3</v>
      </c>
      <c r="CB40" s="292">
        <v>1</v>
      </c>
    </row>
    <row r="41" spans="1:80" ht="22.5" x14ac:dyDescent="0.2">
      <c r="A41" s="301"/>
      <c r="B41" s="304"/>
      <c r="C41" s="305" t="s">
        <v>981</v>
      </c>
      <c r="D41" s="306"/>
      <c r="E41" s="307">
        <v>1.5840000000000001</v>
      </c>
      <c r="F41" s="308"/>
      <c r="G41" s="309"/>
      <c r="H41" s="310"/>
      <c r="I41" s="302"/>
      <c r="J41" s="311"/>
      <c r="K41" s="302"/>
      <c r="M41" s="303" t="s">
        <v>981</v>
      </c>
      <c r="O41" s="292"/>
    </row>
    <row r="42" spans="1:80" x14ac:dyDescent="0.2">
      <c r="A42" s="301"/>
      <c r="B42" s="304"/>
      <c r="C42" s="305" t="s">
        <v>982</v>
      </c>
      <c r="D42" s="306"/>
      <c r="E42" s="307">
        <v>0.39600000000000002</v>
      </c>
      <c r="F42" s="308"/>
      <c r="G42" s="309"/>
      <c r="H42" s="310"/>
      <c r="I42" s="302"/>
      <c r="J42" s="311"/>
      <c r="K42" s="302"/>
      <c r="M42" s="303" t="s">
        <v>982</v>
      </c>
      <c r="O42" s="292"/>
    </row>
    <row r="43" spans="1:80" x14ac:dyDescent="0.2">
      <c r="A43" s="312"/>
      <c r="B43" s="313" t="s">
        <v>101</v>
      </c>
      <c r="C43" s="314" t="s">
        <v>791</v>
      </c>
      <c r="D43" s="315"/>
      <c r="E43" s="316"/>
      <c r="F43" s="317"/>
      <c r="G43" s="318">
        <f>SUM(G7:G42)</f>
        <v>0</v>
      </c>
      <c r="H43" s="319"/>
      <c r="I43" s="320">
        <f>SUM(I7:I42)</f>
        <v>0.34072739999999996</v>
      </c>
      <c r="J43" s="319"/>
      <c r="K43" s="320">
        <f>SUM(K7:K42)</f>
        <v>0</v>
      </c>
      <c r="O43" s="292">
        <v>4</v>
      </c>
      <c r="BA43" s="321">
        <f>SUM(BA7:BA42)</f>
        <v>0</v>
      </c>
      <c r="BB43" s="321">
        <f>SUM(BB7:BB42)</f>
        <v>0</v>
      </c>
      <c r="BC43" s="321">
        <f>SUM(BC7:BC42)</f>
        <v>0</v>
      </c>
      <c r="BD43" s="321">
        <f>SUM(BD7:BD42)</f>
        <v>0</v>
      </c>
      <c r="BE43" s="321">
        <f>SUM(BE7:BE42)</f>
        <v>0</v>
      </c>
    </row>
    <row r="44" spans="1:80" x14ac:dyDescent="0.2">
      <c r="A44" s="282" t="s">
        <v>97</v>
      </c>
      <c r="B44" s="283" t="s">
        <v>111</v>
      </c>
      <c r="C44" s="284" t="s">
        <v>112</v>
      </c>
      <c r="D44" s="285"/>
      <c r="E44" s="286"/>
      <c r="F44" s="286"/>
      <c r="G44" s="287"/>
      <c r="H44" s="288"/>
      <c r="I44" s="289"/>
      <c r="J44" s="290"/>
      <c r="K44" s="291"/>
      <c r="O44" s="292">
        <v>1</v>
      </c>
    </row>
    <row r="45" spans="1:80" x14ac:dyDescent="0.2">
      <c r="A45" s="293">
        <v>7</v>
      </c>
      <c r="B45" s="294" t="s">
        <v>114</v>
      </c>
      <c r="C45" s="295" t="s">
        <v>115</v>
      </c>
      <c r="D45" s="296" t="s">
        <v>116</v>
      </c>
      <c r="E45" s="297">
        <v>823.11180000000002</v>
      </c>
      <c r="F45" s="297">
        <v>0</v>
      </c>
      <c r="G45" s="298">
        <f>E45*F45</f>
        <v>0</v>
      </c>
      <c r="H45" s="299">
        <v>1E-3</v>
      </c>
      <c r="I45" s="300">
        <f>E45*H45</f>
        <v>0.82311180000000006</v>
      </c>
      <c r="J45" s="299"/>
      <c r="K45" s="300">
        <f>E45*J45</f>
        <v>0</v>
      </c>
      <c r="O45" s="292">
        <v>2</v>
      </c>
      <c r="AA45" s="261">
        <v>12</v>
      </c>
      <c r="AB45" s="261">
        <v>0</v>
      </c>
      <c r="AC45" s="261">
        <v>1</v>
      </c>
      <c r="AZ45" s="261">
        <v>1</v>
      </c>
      <c r="BA45" s="261">
        <f>IF(AZ45=1,G45,0)</f>
        <v>0</v>
      </c>
      <c r="BB45" s="261">
        <f>IF(AZ45=2,G45,0)</f>
        <v>0</v>
      </c>
      <c r="BC45" s="261">
        <f>IF(AZ45=3,G45,0)</f>
        <v>0</v>
      </c>
      <c r="BD45" s="261">
        <f>IF(AZ45=4,G45,0)</f>
        <v>0</v>
      </c>
      <c r="BE45" s="261">
        <f>IF(AZ45=5,G45,0)</f>
        <v>0</v>
      </c>
      <c r="CA45" s="292">
        <v>12</v>
      </c>
      <c r="CB45" s="292">
        <v>0</v>
      </c>
    </row>
    <row r="46" spans="1:80" x14ac:dyDescent="0.2">
      <c r="A46" s="301"/>
      <c r="B46" s="304"/>
      <c r="C46" s="305" t="s">
        <v>117</v>
      </c>
      <c r="D46" s="306"/>
      <c r="E46" s="307">
        <v>0</v>
      </c>
      <c r="F46" s="308"/>
      <c r="G46" s="309"/>
      <c r="H46" s="310"/>
      <c r="I46" s="302"/>
      <c r="J46" s="311"/>
      <c r="K46" s="302"/>
      <c r="M46" s="303" t="s">
        <v>117</v>
      </c>
      <c r="O46" s="292"/>
    </row>
    <row r="47" spans="1:80" x14ac:dyDescent="0.2">
      <c r="A47" s="301"/>
      <c r="B47" s="304"/>
      <c r="C47" s="305" t="s">
        <v>118</v>
      </c>
      <c r="D47" s="306"/>
      <c r="E47" s="307">
        <v>734.46609999999998</v>
      </c>
      <c r="F47" s="308"/>
      <c r="G47" s="309"/>
      <c r="H47" s="310"/>
      <c r="I47" s="302"/>
      <c r="J47" s="311"/>
      <c r="K47" s="302"/>
      <c r="M47" s="303" t="s">
        <v>118</v>
      </c>
      <c r="O47" s="292"/>
    </row>
    <row r="48" spans="1:80" x14ac:dyDescent="0.2">
      <c r="A48" s="301"/>
      <c r="B48" s="304"/>
      <c r="C48" s="305" t="s">
        <v>983</v>
      </c>
      <c r="D48" s="306"/>
      <c r="E48" s="307">
        <v>2.6339999999999999</v>
      </c>
      <c r="F48" s="308"/>
      <c r="G48" s="309"/>
      <c r="H48" s="310"/>
      <c r="I48" s="302"/>
      <c r="J48" s="311"/>
      <c r="K48" s="302"/>
      <c r="M48" s="303" t="s">
        <v>983</v>
      </c>
      <c r="O48" s="292"/>
    </row>
    <row r="49" spans="1:80" x14ac:dyDescent="0.2">
      <c r="A49" s="301"/>
      <c r="B49" s="304"/>
      <c r="C49" s="305" t="s">
        <v>119</v>
      </c>
      <c r="D49" s="306"/>
      <c r="E49" s="307">
        <v>0</v>
      </c>
      <c r="F49" s="308"/>
      <c r="G49" s="309"/>
      <c r="H49" s="310"/>
      <c r="I49" s="302"/>
      <c r="J49" s="311"/>
      <c r="K49" s="302"/>
      <c r="M49" s="303" t="s">
        <v>119</v>
      </c>
      <c r="O49" s="292"/>
    </row>
    <row r="50" spans="1:80" ht="22.5" x14ac:dyDescent="0.2">
      <c r="A50" s="301"/>
      <c r="B50" s="304"/>
      <c r="C50" s="305" t="s">
        <v>984</v>
      </c>
      <c r="D50" s="306"/>
      <c r="E50" s="307">
        <v>6.4776999999999996</v>
      </c>
      <c r="F50" s="308"/>
      <c r="G50" s="309"/>
      <c r="H50" s="310"/>
      <c r="I50" s="302"/>
      <c r="J50" s="311"/>
      <c r="K50" s="302"/>
      <c r="M50" s="303" t="s">
        <v>984</v>
      </c>
      <c r="O50" s="292"/>
    </row>
    <row r="51" spans="1:80" x14ac:dyDescent="0.2">
      <c r="A51" s="301"/>
      <c r="B51" s="304"/>
      <c r="C51" s="305" t="s">
        <v>985</v>
      </c>
      <c r="D51" s="306"/>
      <c r="E51" s="307">
        <v>5.58</v>
      </c>
      <c r="F51" s="308"/>
      <c r="G51" s="309"/>
      <c r="H51" s="310"/>
      <c r="I51" s="302"/>
      <c r="J51" s="311"/>
      <c r="K51" s="302"/>
      <c r="M51" s="303" t="s">
        <v>985</v>
      </c>
      <c r="O51" s="292"/>
    </row>
    <row r="52" spans="1:80" x14ac:dyDescent="0.2">
      <c r="A52" s="301"/>
      <c r="B52" s="304"/>
      <c r="C52" s="305" t="s">
        <v>124</v>
      </c>
      <c r="D52" s="306"/>
      <c r="E52" s="307">
        <v>33.701900000000002</v>
      </c>
      <c r="F52" s="308"/>
      <c r="G52" s="309"/>
      <c r="H52" s="310"/>
      <c r="I52" s="302"/>
      <c r="J52" s="311"/>
      <c r="K52" s="302"/>
      <c r="M52" s="303" t="s">
        <v>124</v>
      </c>
      <c r="O52" s="292"/>
    </row>
    <row r="53" spans="1:80" x14ac:dyDescent="0.2">
      <c r="A53" s="301"/>
      <c r="B53" s="304"/>
      <c r="C53" s="305" t="s">
        <v>986</v>
      </c>
      <c r="D53" s="306"/>
      <c r="E53" s="307">
        <v>0.11</v>
      </c>
      <c r="F53" s="308"/>
      <c r="G53" s="309"/>
      <c r="H53" s="310"/>
      <c r="I53" s="302"/>
      <c r="J53" s="311"/>
      <c r="K53" s="302"/>
      <c r="M53" s="303" t="s">
        <v>986</v>
      </c>
      <c r="O53" s="292"/>
    </row>
    <row r="54" spans="1:80" x14ac:dyDescent="0.2">
      <c r="A54" s="301"/>
      <c r="B54" s="304"/>
      <c r="C54" s="305" t="s">
        <v>987</v>
      </c>
      <c r="D54" s="306"/>
      <c r="E54" s="307">
        <v>1.5680000000000001</v>
      </c>
      <c r="F54" s="308"/>
      <c r="G54" s="309"/>
      <c r="H54" s="310"/>
      <c r="I54" s="302"/>
      <c r="J54" s="311"/>
      <c r="K54" s="302"/>
      <c r="M54" s="303" t="s">
        <v>987</v>
      </c>
      <c r="O54" s="292"/>
    </row>
    <row r="55" spans="1:80" x14ac:dyDescent="0.2">
      <c r="A55" s="301"/>
      <c r="B55" s="304"/>
      <c r="C55" s="305" t="s">
        <v>807</v>
      </c>
      <c r="D55" s="306"/>
      <c r="E55" s="307">
        <v>38.574100000000001</v>
      </c>
      <c r="F55" s="308"/>
      <c r="G55" s="309"/>
      <c r="H55" s="310"/>
      <c r="I55" s="302"/>
      <c r="J55" s="311"/>
      <c r="K55" s="302"/>
      <c r="M55" s="303" t="s">
        <v>807</v>
      </c>
      <c r="O55" s="292"/>
    </row>
    <row r="56" spans="1:80" ht="22.5" x14ac:dyDescent="0.2">
      <c r="A56" s="293">
        <v>8</v>
      </c>
      <c r="B56" s="294" t="s">
        <v>135</v>
      </c>
      <c r="C56" s="295" t="s">
        <v>136</v>
      </c>
      <c r="D56" s="296" t="s">
        <v>116</v>
      </c>
      <c r="E56" s="297">
        <v>12.897</v>
      </c>
      <c r="F56" s="297">
        <v>0</v>
      </c>
      <c r="G56" s="298">
        <f>E56*F56</f>
        <v>0</v>
      </c>
      <c r="H56" s="299">
        <v>0</v>
      </c>
      <c r="I56" s="300">
        <f>E56*H56</f>
        <v>0</v>
      </c>
      <c r="J56" s="299"/>
      <c r="K56" s="300">
        <f>E56*J56</f>
        <v>0</v>
      </c>
      <c r="O56" s="292">
        <v>2</v>
      </c>
      <c r="AA56" s="261">
        <v>12</v>
      </c>
      <c r="AB56" s="261">
        <v>1</v>
      </c>
      <c r="AC56" s="261">
        <v>90</v>
      </c>
      <c r="AZ56" s="261">
        <v>1</v>
      </c>
      <c r="BA56" s="261">
        <f>IF(AZ56=1,G56,0)</f>
        <v>0</v>
      </c>
      <c r="BB56" s="261">
        <f>IF(AZ56=2,G56,0)</f>
        <v>0</v>
      </c>
      <c r="BC56" s="261">
        <f>IF(AZ56=3,G56,0)</f>
        <v>0</v>
      </c>
      <c r="BD56" s="261">
        <f>IF(AZ56=4,G56,0)</f>
        <v>0</v>
      </c>
      <c r="BE56" s="261">
        <f>IF(AZ56=5,G56,0)</f>
        <v>0</v>
      </c>
      <c r="CA56" s="292">
        <v>12</v>
      </c>
      <c r="CB56" s="292">
        <v>1</v>
      </c>
    </row>
    <row r="57" spans="1:80" x14ac:dyDescent="0.2">
      <c r="A57" s="301"/>
      <c r="B57" s="304"/>
      <c r="C57" s="305" t="s">
        <v>988</v>
      </c>
      <c r="D57" s="306"/>
      <c r="E57" s="307">
        <v>0</v>
      </c>
      <c r="F57" s="308"/>
      <c r="G57" s="309"/>
      <c r="H57" s="310"/>
      <c r="I57" s="302"/>
      <c r="J57" s="311"/>
      <c r="K57" s="302"/>
      <c r="M57" s="303" t="s">
        <v>988</v>
      </c>
      <c r="O57" s="292"/>
    </row>
    <row r="58" spans="1:80" x14ac:dyDescent="0.2">
      <c r="A58" s="301"/>
      <c r="B58" s="304"/>
      <c r="C58" s="305" t="s">
        <v>989</v>
      </c>
      <c r="D58" s="306"/>
      <c r="E58" s="307">
        <v>1.5680000000000001</v>
      </c>
      <c r="F58" s="308"/>
      <c r="G58" s="309"/>
      <c r="H58" s="310"/>
      <c r="I58" s="302"/>
      <c r="J58" s="311"/>
      <c r="K58" s="302"/>
      <c r="M58" s="303" t="s">
        <v>989</v>
      </c>
      <c r="O58" s="292"/>
    </row>
    <row r="59" spans="1:80" x14ac:dyDescent="0.2">
      <c r="A59" s="301"/>
      <c r="B59" s="304"/>
      <c r="C59" s="305" t="s">
        <v>990</v>
      </c>
      <c r="D59" s="306"/>
      <c r="E59" s="307">
        <v>2.5</v>
      </c>
      <c r="F59" s="308"/>
      <c r="G59" s="309"/>
      <c r="H59" s="310"/>
      <c r="I59" s="302"/>
      <c r="J59" s="311"/>
      <c r="K59" s="302"/>
      <c r="M59" s="303" t="s">
        <v>990</v>
      </c>
      <c r="O59" s="292"/>
    </row>
    <row r="60" spans="1:80" x14ac:dyDescent="0.2">
      <c r="A60" s="301"/>
      <c r="B60" s="304"/>
      <c r="C60" s="305" t="s">
        <v>991</v>
      </c>
      <c r="D60" s="306"/>
      <c r="E60" s="307">
        <v>0</v>
      </c>
      <c r="F60" s="308"/>
      <c r="G60" s="309"/>
      <c r="H60" s="310"/>
      <c r="I60" s="302"/>
      <c r="J60" s="311"/>
      <c r="K60" s="302"/>
      <c r="M60" s="303" t="s">
        <v>991</v>
      </c>
      <c r="O60" s="292"/>
    </row>
    <row r="61" spans="1:80" x14ac:dyDescent="0.2">
      <c r="A61" s="301"/>
      <c r="B61" s="304"/>
      <c r="C61" s="305" t="s">
        <v>992</v>
      </c>
      <c r="D61" s="306"/>
      <c r="E61" s="307">
        <v>0</v>
      </c>
      <c r="F61" s="308"/>
      <c r="G61" s="309"/>
      <c r="H61" s="310"/>
      <c r="I61" s="302"/>
      <c r="J61" s="311"/>
      <c r="K61" s="302"/>
      <c r="M61" s="303" t="s">
        <v>992</v>
      </c>
      <c r="O61" s="292"/>
    </row>
    <row r="62" spans="1:80" x14ac:dyDescent="0.2">
      <c r="A62" s="301"/>
      <c r="B62" s="304"/>
      <c r="C62" s="305" t="s">
        <v>993</v>
      </c>
      <c r="D62" s="306"/>
      <c r="E62" s="307">
        <v>4.3860000000000001</v>
      </c>
      <c r="F62" s="308"/>
      <c r="G62" s="309"/>
      <c r="H62" s="310"/>
      <c r="I62" s="302"/>
      <c r="J62" s="311"/>
      <c r="K62" s="302"/>
      <c r="M62" s="303" t="s">
        <v>993</v>
      </c>
      <c r="O62" s="292"/>
    </row>
    <row r="63" spans="1:80" x14ac:dyDescent="0.2">
      <c r="A63" s="301"/>
      <c r="B63" s="304"/>
      <c r="C63" s="305" t="s">
        <v>994</v>
      </c>
      <c r="D63" s="306"/>
      <c r="E63" s="307">
        <v>2.4683999999999999</v>
      </c>
      <c r="F63" s="308"/>
      <c r="G63" s="309"/>
      <c r="H63" s="310"/>
      <c r="I63" s="302"/>
      <c r="J63" s="311"/>
      <c r="K63" s="302"/>
      <c r="M63" s="303" t="s">
        <v>994</v>
      </c>
      <c r="O63" s="292"/>
    </row>
    <row r="64" spans="1:80" x14ac:dyDescent="0.2">
      <c r="A64" s="301"/>
      <c r="B64" s="304"/>
      <c r="C64" s="305" t="s">
        <v>995</v>
      </c>
      <c r="D64" s="306"/>
      <c r="E64" s="307">
        <v>1.6838</v>
      </c>
      <c r="F64" s="308"/>
      <c r="G64" s="309"/>
      <c r="H64" s="310"/>
      <c r="I64" s="302"/>
      <c r="J64" s="311"/>
      <c r="K64" s="302"/>
      <c r="M64" s="303" t="s">
        <v>995</v>
      </c>
      <c r="O64" s="292"/>
    </row>
    <row r="65" spans="1:80" x14ac:dyDescent="0.2">
      <c r="A65" s="301"/>
      <c r="B65" s="304"/>
      <c r="C65" s="305" t="s">
        <v>996</v>
      </c>
      <c r="D65" s="306"/>
      <c r="E65" s="307">
        <v>0.2908</v>
      </c>
      <c r="F65" s="308"/>
      <c r="G65" s="309"/>
      <c r="H65" s="310"/>
      <c r="I65" s="302"/>
      <c r="J65" s="311"/>
      <c r="K65" s="302"/>
      <c r="M65" s="303" t="s">
        <v>996</v>
      </c>
      <c r="O65" s="292"/>
    </row>
    <row r="66" spans="1:80" x14ac:dyDescent="0.2">
      <c r="A66" s="312"/>
      <c r="B66" s="313" t="s">
        <v>101</v>
      </c>
      <c r="C66" s="314" t="s">
        <v>113</v>
      </c>
      <c r="D66" s="315"/>
      <c r="E66" s="316"/>
      <c r="F66" s="317"/>
      <c r="G66" s="318">
        <f>SUM(G44:G65)</f>
        <v>0</v>
      </c>
      <c r="H66" s="319"/>
      <c r="I66" s="320">
        <f>SUM(I44:I65)</f>
        <v>0.82311180000000006</v>
      </c>
      <c r="J66" s="319"/>
      <c r="K66" s="320">
        <f>SUM(K44:K65)</f>
        <v>0</v>
      </c>
      <c r="O66" s="292">
        <v>4</v>
      </c>
      <c r="BA66" s="321">
        <f>SUM(BA44:BA65)</f>
        <v>0</v>
      </c>
      <c r="BB66" s="321">
        <f>SUM(BB44:BB65)</f>
        <v>0</v>
      </c>
      <c r="BC66" s="321">
        <f>SUM(BC44:BC65)</f>
        <v>0</v>
      </c>
      <c r="BD66" s="321">
        <f>SUM(BD44:BD65)</f>
        <v>0</v>
      </c>
      <c r="BE66" s="321">
        <f>SUM(BE44:BE65)</f>
        <v>0</v>
      </c>
    </row>
    <row r="67" spans="1:80" x14ac:dyDescent="0.2">
      <c r="A67" s="282" t="s">
        <v>97</v>
      </c>
      <c r="B67" s="283" t="s">
        <v>148</v>
      </c>
      <c r="C67" s="284" t="s">
        <v>149</v>
      </c>
      <c r="D67" s="285"/>
      <c r="E67" s="286"/>
      <c r="F67" s="286"/>
      <c r="G67" s="287"/>
      <c r="H67" s="288"/>
      <c r="I67" s="289"/>
      <c r="J67" s="290"/>
      <c r="K67" s="291"/>
      <c r="O67" s="292">
        <v>1</v>
      </c>
    </row>
    <row r="68" spans="1:80" x14ac:dyDescent="0.2">
      <c r="A68" s="293">
        <v>9</v>
      </c>
      <c r="B68" s="294" t="s">
        <v>151</v>
      </c>
      <c r="C68" s="295" t="s">
        <v>152</v>
      </c>
      <c r="D68" s="296" t="s">
        <v>116</v>
      </c>
      <c r="E68" s="297">
        <v>258.99119999999999</v>
      </c>
      <c r="F68" s="297">
        <v>0</v>
      </c>
      <c r="G68" s="298">
        <f>E68*F68</f>
        <v>0</v>
      </c>
      <c r="H68" s="299">
        <v>6.7000000000000002E-3</v>
      </c>
      <c r="I68" s="300">
        <f>E68*H68</f>
        <v>1.73524104</v>
      </c>
      <c r="J68" s="299">
        <v>0</v>
      </c>
      <c r="K68" s="300">
        <f>E68*J68</f>
        <v>0</v>
      </c>
      <c r="O68" s="292">
        <v>2</v>
      </c>
      <c r="AA68" s="261">
        <v>1</v>
      </c>
      <c r="AB68" s="261">
        <v>1</v>
      </c>
      <c r="AC68" s="261">
        <v>1</v>
      </c>
      <c r="AZ68" s="261">
        <v>1</v>
      </c>
      <c r="BA68" s="261">
        <f>IF(AZ68=1,G68,0)</f>
        <v>0</v>
      </c>
      <c r="BB68" s="261">
        <f>IF(AZ68=2,G68,0)</f>
        <v>0</v>
      </c>
      <c r="BC68" s="261">
        <f>IF(AZ68=3,G68,0)</f>
        <v>0</v>
      </c>
      <c r="BD68" s="261">
        <f>IF(AZ68=4,G68,0)</f>
        <v>0</v>
      </c>
      <c r="BE68" s="261">
        <f>IF(AZ68=5,G68,0)</f>
        <v>0</v>
      </c>
      <c r="CA68" s="292">
        <v>1</v>
      </c>
      <c r="CB68" s="292">
        <v>1</v>
      </c>
    </row>
    <row r="69" spans="1:80" x14ac:dyDescent="0.2">
      <c r="A69" s="301"/>
      <c r="B69" s="304"/>
      <c r="C69" s="305" t="s">
        <v>153</v>
      </c>
      <c r="D69" s="306"/>
      <c r="E69" s="307">
        <v>246.93350000000001</v>
      </c>
      <c r="F69" s="308"/>
      <c r="G69" s="309"/>
      <c r="H69" s="310"/>
      <c r="I69" s="302"/>
      <c r="J69" s="311"/>
      <c r="K69" s="302"/>
      <c r="M69" s="303" t="s">
        <v>153</v>
      </c>
      <c r="O69" s="292"/>
    </row>
    <row r="70" spans="1:80" x14ac:dyDescent="0.2">
      <c r="A70" s="301"/>
      <c r="B70" s="304"/>
      <c r="C70" s="305" t="s">
        <v>354</v>
      </c>
      <c r="D70" s="306"/>
      <c r="E70" s="307">
        <v>0</v>
      </c>
      <c r="F70" s="308"/>
      <c r="G70" s="309"/>
      <c r="H70" s="310"/>
      <c r="I70" s="302"/>
      <c r="J70" s="311"/>
      <c r="K70" s="302"/>
      <c r="M70" s="303" t="s">
        <v>354</v>
      </c>
      <c r="O70" s="292"/>
    </row>
    <row r="71" spans="1:80" ht="22.5" x14ac:dyDescent="0.2">
      <c r="A71" s="301"/>
      <c r="B71" s="304"/>
      <c r="C71" s="305" t="s">
        <v>984</v>
      </c>
      <c r="D71" s="306"/>
      <c r="E71" s="307">
        <v>6.4776999999999996</v>
      </c>
      <c r="F71" s="308"/>
      <c r="G71" s="309"/>
      <c r="H71" s="310"/>
      <c r="I71" s="302"/>
      <c r="J71" s="311"/>
      <c r="K71" s="302"/>
      <c r="M71" s="303" t="s">
        <v>984</v>
      </c>
      <c r="O71" s="292"/>
    </row>
    <row r="72" spans="1:80" x14ac:dyDescent="0.2">
      <c r="A72" s="301"/>
      <c r="B72" s="304"/>
      <c r="C72" s="305" t="s">
        <v>985</v>
      </c>
      <c r="D72" s="306"/>
      <c r="E72" s="307">
        <v>5.58</v>
      </c>
      <c r="F72" s="308"/>
      <c r="G72" s="309"/>
      <c r="H72" s="310"/>
      <c r="I72" s="302"/>
      <c r="J72" s="311"/>
      <c r="K72" s="302"/>
      <c r="M72" s="303" t="s">
        <v>985</v>
      </c>
      <c r="O72" s="292"/>
    </row>
    <row r="73" spans="1:80" x14ac:dyDescent="0.2">
      <c r="A73" s="293">
        <v>10</v>
      </c>
      <c r="B73" s="294" t="s">
        <v>157</v>
      </c>
      <c r="C73" s="295" t="s">
        <v>158</v>
      </c>
      <c r="D73" s="296" t="s">
        <v>116</v>
      </c>
      <c r="E73" s="297">
        <v>258.99119999999999</v>
      </c>
      <c r="F73" s="297">
        <v>0</v>
      </c>
      <c r="G73" s="298">
        <f>E73*F73</f>
        <v>0</v>
      </c>
      <c r="H73" s="299">
        <v>2.8000000000000001E-2</v>
      </c>
      <c r="I73" s="300">
        <f>E73*H73</f>
        <v>7.2517535999999998</v>
      </c>
      <c r="J73" s="299">
        <v>0</v>
      </c>
      <c r="K73" s="300">
        <f>E73*J73</f>
        <v>0</v>
      </c>
      <c r="O73" s="292">
        <v>2</v>
      </c>
      <c r="AA73" s="261">
        <v>1</v>
      </c>
      <c r="AB73" s="261">
        <v>1</v>
      </c>
      <c r="AC73" s="261">
        <v>1</v>
      </c>
      <c r="AZ73" s="261">
        <v>1</v>
      </c>
      <c r="BA73" s="261">
        <f>IF(AZ73=1,G73,0)</f>
        <v>0</v>
      </c>
      <c r="BB73" s="261">
        <f>IF(AZ73=2,G73,0)</f>
        <v>0</v>
      </c>
      <c r="BC73" s="261">
        <f>IF(AZ73=3,G73,0)</f>
        <v>0</v>
      </c>
      <c r="BD73" s="261">
        <f>IF(AZ73=4,G73,0)</f>
        <v>0</v>
      </c>
      <c r="BE73" s="261">
        <f>IF(AZ73=5,G73,0)</f>
        <v>0</v>
      </c>
      <c r="CA73" s="292">
        <v>1</v>
      </c>
      <c r="CB73" s="292">
        <v>1</v>
      </c>
    </row>
    <row r="74" spans="1:80" x14ac:dyDescent="0.2">
      <c r="A74" s="301"/>
      <c r="B74" s="304"/>
      <c r="C74" s="305" t="s">
        <v>997</v>
      </c>
      <c r="D74" s="306"/>
      <c r="E74" s="307">
        <v>246.93350000000001</v>
      </c>
      <c r="F74" s="308"/>
      <c r="G74" s="309"/>
      <c r="H74" s="310"/>
      <c r="I74" s="302"/>
      <c r="J74" s="311"/>
      <c r="K74" s="302"/>
      <c r="M74" s="303" t="s">
        <v>997</v>
      </c>
      <c r="O74" s="292"/>
    </row>
    <row r="75" spans="1:80" x14ac:dyDescent="0.2">
      <c r="A75" s="301"/>
      <c r="B75" s="304"/>
      <c r="C75" s="305" t="s">
        <v>354</v>
      </c>
      <c r="D75" s="306"/>
      <c r="E75" s="307">
        <v>0</v>
      </c>
      <c r="F75" s="308"/>
      <c r="G75" s="309"/>
      <c r="H75" s="310"/>
      <c r="I75" s="302"/>
      <c r="J75" s="311"/>
      <c r="K75" s="302"/>
      <c r="M75" s="303" t="s">
        <v>354</v>
      </c>
      <c r="O75" s="292"/>
    </row>
    <row r="76" spans="1:80" ht="22.5" x14ac:dyDescent="0.2">
      <c r="A76" s="301"/>
      <c r="B76" s="304"/>
      <c r="C76" s="305" t="s">
        <v>984</v>
      </c>
      <c r="D76" s="306"/>
      <c r="E76" s="307">
        <v>6.4776999999999996</v>
      </c>
      <c r="F76" s="308"/>
      <c r="G76" s="309"/>
      <c r="H76" s="310"/>
      <c r="I76" s="302"/>
      <c r="J76" s="311"/>
      <c r="K76" s="302"/>
      <c r="M76" s="303" t="s">
        <v>984</v>
      </c>
      <c r="O76" s="292"/>
    </row>
    <row r="77" spans="1:80" x14ac:dyDescent="0.2">
      <c r="A77" s="301"/>
      <c r="B77" s="304"/>
      <c r="C77" s="305" t="s">
        <v>985</v>
      </c>
      <c r="D77" s="306"/>
      <c r="E77" s="307">
        <v>5.58</v>
      </c>
      <c r="F77" s="308"/>
      <c r="G77" s="309"/>
      <c r="H77" s="310"/>
      <c r="I77" s="302"/>
      <c r="J77" s="311"/>
      <c r="K77" s="302"/>
      <c r="M77" s="303" t="s">
        <v>985</v>
      </c>
      <c r="O77" s="292"/>
    </row>
    <row r="78" spans="1:80" x14ac:dyDescent="0.2">
      <c r="A78" s="312"/>
      <c r="B78" s="313" t="s">
        <v>101</v>
      </c>
      <c r="C78" s="314" t="s">
        <v>150</v>
      </c>
      <c r="D78" s="315"/>
      <c r="E78" s="316"/>
      <c r="F78" s="317"/>
      <c r="G78" s="318">
        <f>SUM(G67:G77)</f>
        <v>0</v>
      </c>
      <c r="H78" s="319"/>
      <c r="I78" s="320">
        <f>SUM(I67:I77)</f>
        <v>8.9869946399999989</v>
      </c>
      <c r="J78" s="319"/>
      <c r="K78" s="320">
        <f>SUM(K67:K77)</f>
        <v>0</v>
      </c>
      <c r="O78" s="292">
        <v>4</v>
      </c>
      <c r="BA78" s="321">
        <f>SUM(BA67:BA77)</f>
        <v>0</v>
      </c>
      <c r="BB78" s="321">
        <f>SUM(BB67:BB77)</f>
        <v>0</v>
      </c>
      <c r="BC78" s="321">
        <f>SUM(BC67:BC77)</f>
        <v>0</v>
      </c>
      <c r="BD78" s="321">
        <f>SUM(BD67:BD77)</f>
        <v>0</v>
      </c>
      <c r="BE78" s="321">
        <f>SUM(BE67:BE77)</f>
        <v>0</v>
      </c>
    </row>
    <row r="79" spans="1:80" x14ac:dyDescent="0.2">
      <c r="A79" s="282" t="s">
        <v>97</v>
      </c>
      <c r="B79" s="283" t="s">
        <v>159</v>
      </c>
      <c r="C79" s="284" t="s">
        <v>160</v>
      </c>
      <c r="D79" s="285"/>
      <c r="E79" s="286"/>
      <c r="F79" s="286"/>
      <c r="G79" s="287"/>
      <c r="H79" s="288"/>
      <c r="I79" s="289"/>
      <c r="J79" s="290"/>
      <c r="K79" s="291"/>
      <c r="O79" s="292">
        <v>1</v>
      </c>
    </row>
    <row r="80" spans="1:80" x14ac:dyDescent="0.2">
      <c r="A80" s="293">
        <v>11</v>
      </c>
      <c r="B80" s="294" t="s">
        <v>162</v>
      </c>
      <c r="C80" s="295" t="s">
        <v>163</v>
      </c>
      <c r="D80" s="296" t="s">
        <v>116</v>
      </c>
      <c r="E80" s="297">
        <v>823.11180000000002</v>
      </c>
      <c r="F80" s="297">
        <v>0</v>
      </c>
      <c r="G80" s="298">
        <f>E80*F80</f>
        <v>0</v>
      </c>
      <c r="H80" s="299">
        <v>2.0000000000000002E-5</v>
      </c>
      <c r="I80" s="300">
        <f>E80*H80</f>
        <v>1.6462236000000002E-2</v>
      </c>
      <c r="J80" s="299">
        <v>0</v>
      </c>
      <c r="K80" s="300">
        <f>E80*J80</f>
        <v>0</v>
      </c>
      <c r="O80" s="292">
        <v>2</v>
      </c>
      <c r="AA80" s="261">
        <v>1</v>
      </c>
      <c r="AB80" s="261">
        <v>1</v>
      </c>
      <c r="AC80" s="261">
        <v>1</v>
      </c>
      <c r="AZ80" s="261">
        <v>1</v>
      </c>
      <c r="BA80" s="261">
        <f>IF(AZ80=1,G80,0)</f>
        <v>0</v>
      </c>
      <c r="BB80" s="261">
        <f>IF(AZ80=2,G80,0)</f>
        <v>0</v>
      </c>
      <c r="BC80" s="261">
        <f>IF(AZ80=3,G80,0)</f>
        <v>0</v>
      </c>
      <c r="BD80" s="261">
        <f>IF(AZ80=4,G80,0)</f>
        <v>0</v>
      </c>
      <c r="BE80" s="261">
        <f>IF(AZ80=5,G80,0)</f>
        <v>0</v>
      </c>
      <c r="CA80" s="292">
        <v>1</v>
      </c>
      <c r="CB80" s="292">
        <v>1</v>
      </c>
    </row>
    <row r="81" spans="1:80" x14ac:dyDescent="0.2">
      <c r="A81" s="301"/>
      <c r="B81" s="304"/>
      <c r="C81" s="305" t="s">
        <v>164</v>
      </c>
      <c r="D81" s="306"/>
      <c r="E81" s="307">
        <v>823.11180000000002</v>
      </c>
      <c r="F81" s="308"/>
      <c r="G81" s="309"/>
      <c r="H81" s="310"/>
      <c r="I81" s="302"/>
      <c r="J81" s="311"/>
      <c r="K81" s="302"/>
      <c r="M81" s="303" t="s">
        <v>164</v>
      </c>
      <c r="O81" s="292"/>
    </row>
    <row r="82" spans="1:80" x14ac:dyDescent="0.2">
      <c r="A82" s="312"/>
      <c r="B82" s="313" t="s">
        <v>101</v>
      </c>
      <c r="C82" s="314" t="s">
        <v>161</v>
      </c>
      <c r="D82" s="315"/>
      <c r="E82" s="316"/>
      <c r="F82" s="317"/>
      <c r="G82" s="318">
        <f>SUM(G79:G81)</f>
        <v>0</v>
      </c>
      <c r="H82" s="319"/>
      <c r="I82" s="320">
        <f>SUM(I79:I81)</f>
        <v>1.6462236000000002E-2</v>
      </c>
      <c r="J82" s="319"/>
      <c r="K82" s="320">
        <f>SUM(K79:K81)</f>
        <v>0</v>
      </c>
      <c r="O82" s="292">
        <v>4</v>
      </c>
      <c r="BA82" s="321">
        <f>SUM(BA79:BA81)</f>
        <v>0</v>
      </c>
      <c r="BB82" s="321">
        <f>SUM(BB79:BB81)</f>
        <v>0</v>
      </c>
      <c r="BC82" s="321">
        <f>SUM(BC79:BC81)</f>
        <v>0</v>
      </c>
      <c r="BD82" s="321">
        <f>SUM(BD79:BD81)</f>
        <v>0</v>
      </c>
      <c r="BE82" s="321">
        <f>SUM(BE79:BE81)</f>
        <v>0</v>
      </c>
    </row>
    <row r="83" spans="1:80" x14ac:dyDescent="0.2">
      <c r="A83" s="282" t="s">
        <v>97</v>
      </c>
      <c r="B83" s="283" t="s">
        <v>165</v>
      </c>
      <c r="C83" s="284" t="s">
        <v>166</v>
      </c>
      <c r="D83" s="285"/>
      <c r="E83" s="286"/>
      <c r="F83" s="286"/>
      <c r="G83" s="287"/>
      <c r="H83" s="288"/>
      <c r="I83" s="289"/>
      <c r="J83" s="290"/>
      <c r="K83" s="291"/>
      <c r="O83" s="292">
        <v>1</v>
      </c>
    </row>
    <row r="84" spans="1:80" x14ac:dyDescent="0.2">
      <c r="A84" s="293">
        <v>12</v>
      </c>
      <c r="B84" s="294" t="s">
        <v>168</v>
      </c>
      <c r="C84" s="295" t="s">
        <v>169</v>
      </c>
      <c r="D84" s="296" t="s">
        <v>170</v>
      </c>
      <c r="E84" s="297">
        <v>345.78</v>
      </c>
      <c r="F84" s="297">
        <v>0</v>
      </c>
      <c r="G84" s="298">
        <f>E84*F84</f>
        <v>0</v>
      </c>
      <c r="H84" s="299">
        <v>2.9999999999999997E-4</v>
      </c>
      <c r="I84" s="300">
        <f>E84*H84</f>
        <v>0.10373399999999998</v>
      </c>
      <c r="J84" s="299">
        <v>0</v>
      </c>
      <c r="K84" s="300">
        <f>E84*J84</f>
        <v>0</v>
      </c>
      <c r="O84" s="292">
        <v>2</v>
      </c>
      <c r="AA84" s="261">
        <v>1</v>
      </c>
      <c r="AB84" s="261">
        <v>0</v>
      </c>
      <c r="AC84" s="261">
        <v>0</v>
      </c>
      <c r="AZ84" s="261">
        <v>1</v>
      </c>
      <c r="BA84" s="261">
        <f>IF(AZ84=1,G84,0)</f>
        <v>0</v>
      </c>
      <c r="BB84" s="261">
        <f>IF(AZ84=2,G84,0)</f>
        <v>0</v>
      </c>
      <c r="BC84" s="261">
        <f>IF(AZ84=3,G84,0)</f>
        <v>0</v>
      </c>
      <c r="BD84" s="261">
        <f>IF(AZ84=4,G84,0)</f>
        <v>0</v>
      </c>
      <c r="BE84" s="261">
        <f>IF(AZ84=5,G84,0)</f>
        <v>0</v>
      </c>
      <c r="CA84" s="292">
        <v>1</v>
      </c>
      <c r="CB84" s="292">
        <v>0</v>
      </c>
    </row>
    <row r="85" spans="1:80" x14ac:dyDescent="0.2">
      <c r="A85" s="301"/>
      <c r="B85" s="304"/>
      <c r="C85" s="305" t="s">
        <v>998</v>
      </c>
      <c r="D85" s="306"/>
      <c r="E85" s="307">
        <v>0</v>
      </c>
      <c r="F85" s="308"/>
      <c r="G85" s="309"/>
      <c r="H85" s="310"/>
      <c r="I85" s="302"/>
      <c r="J85" s="311"/>
      <c r="K85" s="302"/>
      <c r="M85" s="303" t="s">
        <v>998</v>
      </c>
      <c r="O85" s="292"/>
    </row>
    <row r="86" spans="1:80" x14ac:dyDescent="0.2">
      <c r="A86" s="301"/>
      <c r="B86" s="304"/>
      <c r="C86" s="305" t="s">
        <v>999</v>
      </c>
      <c r="D86" s="306"/>
      <c r="E86" s="307">
        <v>40.9</v>
      </c>
      <c r="F86" s="308"/>
      <c r="G86" s="309"/>
      <c r="H86" s="310"/>
      <c r="I86" s="302"/>
      <c r="J86" s="311"/>
      <c r="K86" s="302"/>
      <c r="M86" s="303" t="s">
        <v>999</v>
      </c>
      <c r="O86" s="292"/>
    </row>
    <row r="87" spans="1:80" x14ac:dyDescent="0.2">
      <c r="A87" s="301"/>
      <c r="B87" s="304"/>
      <c r="C87" s="305" t="s">
        <v>1000</v>
      </c>
      <c r="D87" s="306"/>
      <c r="E87" s="307">
        <v>88.08</v>
      </c>
      <c r="F87" s="308"/>
      <c r="G87" s="309"/>
      <c r="H87" s="310"/>
      <c r="I87" s="302"/>
      <c r="J87" s="311"/>
      <c r="K87" s="302"/>
      <c r="M87" s="303" t="s">
        <v>1000</v>
      </c>
      <c r="O87" s="292"/>
    </row>
    <row r="88" spans="1:80" x14ac:dyDescent="0.2">
      <c r="A88" s="301"/>
      <c r="B88" s="304"/>
      <c r="C88" s="305" t="s">
        <v>1001</v>
      </c>
      <c r="D88" s="306"/>
      <c r="E88" s="307">
        <v>8.6999999999999993</v>
      </c>
      <c r="F88" s="308"/>
      <c r="G88" s="309"/>
      <c r="H88" s="310"/>
      <c r="I88" s="302"/>
      <c r="J88" s="311"/>
      <c r="K88" s="302"/>
      <c r="M88" s="303" t="s">
        <v>1001</v>
      </c>
      <c r="O88" s="292"/>
    </row>
    <row r="89" spans="1:80" x14ac:dyDescent="0.2">
      <c r="A89" s="301"/>
      <c r="B89" s="304"/>
      <c r="C89" s="333" t="s">
        <v>174</v>
      </c>
      <c r="D89" s="306"/>
      <c r="E89" s="332">
        <v>137.67999999999998</v>
      </c>
      <c r="F89" s="308"/>
      <c r="G89" s="309"/>
      <c r="H89" s="310"/>
      <c r="I89" s="302"/>
      <c r="J89" s="311"/>
      <c r="K89" s="302"/>
      <c r="M89" s="303" t="s">
        <v>174</v>
      </c>
      <c r="O89" s="292"/>
    </row>
    <row r="90" spans="1:80" x14ac:dyDescent="0.2">
      <c r="A90" s="301"/>
      <c r="B90" s="304"/>
      <c r="C90" s="305" t="s">
        <v>1002</v>
      </c>
      <c r="D90" s="306"/>
      <c r="E90" s="307">
        <v>104.7</v>
      </c>
      <c r="F90" s="308"/>
      <c r="G90" s="309"/>
      <c r="H90" s="310"/>
      <c r="I90" s="302"/>
      <c r="J90" s="311"/>
      <c r="K90" s="302"/>
      <c r="M90" s="303" t="s">
        <v>1002</v>
      </c>
      <c r="O90" s="292"/>
    </row>
    <row r="91" spans="1:80" x14ac:dyDescent="0.2">
      <c r="A91" s="301"/>
      <c r="B91" s="304"/>
      <c r="C91" s="305" t="s">
        <v>1003</v>
      </c>
      <c r="D91" s="306"/>
      <c r="E91" s="307">
        <v>29.1</v>
      </c>
      <c r="F91" s="308"/>
      <c r="G91" s="309"/>
      <c r="H91" s="310"/>
      <c r="I91" s="302"/>
      <c r="J91" s="311"/>
      <c r="K91" s="302"/>
      <c r="M91" s="303" t="s">
        <v>1003</v>
      </c>
      <c r="O91" s="292"/>
    </row>
    <row r="92" spans="1:80" x14ac:dyDescent="0.2">
      <c r="A92" s="301"/>
      <c r="B92" s="304"/>
      <c r="C92" s="305" t="s">
        <v>1004</v>
      </c>
      <c r="D92" s="306"/>
      <c r="E92" s="307">
        <v>18</v>
      </c>
      <c r="F92" s="308"/>
      <c r="G92" s="309"/>
      <c r="H92" s="310"/>
      <c r="I92" s="302"/>
      <c r="J92" s="311"/>
      <c r="K92" s="302"/>
      <c r="M92" s="303" t="s">
        <v>1004</v>
      </c>
      <c r="O92" s="292"/>
    </row>
    <row r="93" spans="1:80" x14ac:dyDescent="0.2">
      <c r="A93" s="301"/>
      <c r="B93" s="304"/>
      <c r="C93" s="333" t="s">
        <v>174</v>
      </c>
      <c r="D93" s="306"/>
      <c r="E93" s="332">
        <v>151.80000000000001</v>
      </c>
      <c r="F93" s="308"/>
      <c r="G93" s="309"/>
      <c r="H93" s="310"/>
      <c r="I93" s="302"/>
      <c r="J93" s="311"/>
      <c r="K93" s="302"/>
      <c r="M93" s="303" t="s">
        <v>174</v>
      </c>
      <c r="O93" s="292"/>
    </row>
    <row r="94" spans="1:80" x14ac:dyDescent="0.2">
      <c r="A94" s="301"/>
      <c r="B94" s="304"/>
      <c r="C94" s="305" t="s">
        <v>1005</v>
      </c>
      <c r="D94" s="306"/>
      <c r="E94" s="307">
        <v>15.6</v>
      </c>
      <c r="F94" s="308"/>
      <c r="G94" s="309"/>
      <c r="H94" s="310"/>
      <c r="I94" s="302"/>
      <c r="J94" s="311"/>
      <c r="K94" s="302"/>
      <c r="M94" s="303" t="s">
        <v>1005</v>
      </c>
      <c r="O94" s="292"/>
    </row>
    <row r="95" spans="1:80" x14ac:dyDescent="0.2">
      <c r="A95" s="301"/>
      <c r="B95" s="304"/>
      <c r="C95" s="305" t="s">
        <v>1006</v>
      </c>
      <c r="D95" s="306"/>
      <c r="E95" s="307">
        <v>9.5</v>
      </c>
      <c r="F95" s="308"/>
      <c r="G95" s="309"/>
      <c r="H95" s="310"/>
      <c r="I95" s="302"/>
      <c r="J95" s="311"/>
      <c r="K95" s="302"/>
      <c r="M95" s="303" t="s">
        <v>1006</v>
      </c>
      <c r="O95" s="292"/>
    </row>
    <row r="96" spans="1:80" x14ac:dyDescent="0.2">
      <c r="A96" s="301"/>
      <c r="B96" s="304"/>
      <c r="C96" s="333" t="s">
        <v>174</v>
      </c>
      <c r="D96" s="306"/>
      <c r="E96" s="332">
        <v>25.1</v>
      </c>
      <c r="F96" s="308"/>
      <c r="G96" s="309"/>
      <c r="H96" s="310"/>
      <c r="I96" s="302"/>
      <c r="J96" s="311"/>
      <c r="K96" s="302"/>
      <c r="M96" s="303" t="s">
        <v>174</v>
      </c>
      <c r="O96" s="292"/>
    </row>
    <row r="97" spans="1:80" x14ac:dyDescent="0.2">
      <c r="A97" s="301"/>
      <c r="B97" s="304"/>
      <c r="C97" s="305" t="s">
        <v>1007</v>
      </c>
      <c r="D97" s="306"/>
      <c r="E97" s="307">
        <v>7.8</v>
      </c>
      <c r="F97" s="308"/>
      <c r="G97" s="309"/>
      <c r="H97" s="310"/>
      <c r="I97" s="302"/>
      <c r="J97" s="311"/>
      <c r="K97" s="302"/>
      <c r="M97" s="303" t="s">
        <v>1007</v>
      </c>
      <c r="O97" s="292"/>
    </row>
    <row r="98" spans="1:80" x14ac:dyDescent="0.2">
      <c r="A98" s="301"/>
      <c r="B98" s="304"/>
      <c r="C98" s="305" t="s">
        <v>1008</v>
      </c>
      <c r="D98" s="306"/>
      <c r="E98" s="307">
        <v>23.4</v>
      </c>
      <c r="F98" s="308"/>
      <c r="G98" s="309"/>
      <c r="H98" s="310"/>
      <c r="I98" s="302"/>
      <c r="J98" s="311"/>
      <c r="K98" s="302"/>
      <c r="M98" s="303" t="s">
        <v>1008</v>
      </c>
      <c r="O98" s="292"/>
    </row>
    <row r="99" spans="1:80" x14ac:dyDescent="0.2">
      <c r="A99" s="301"/>
      <c r="B99" s="304"/>
      <c r="C99" s="333" t="s">
        <v>174</v>
      </c>
      <c r="D99" s="306"/>
      <c r="E99" s="332">
        <v>31.2</v>
      </c>
      <c r="F99" s="308"/>
      <c r="G99" s="309"/>
      <c r="H99" s="310"/>
      <c r="I99" s="302"/>
      <c r="J99" s="311"/>
      <c r="K99" s="302"/>
      <c r="M99" s="303" t="s">
        <v>174</v>
      </c>
      <c r="O99" s="292"/>
    </row>
    <row r="100" spans="1:80" x14ac:dyDescent="0.2">
      <c r="A100" s="293">
        <v>13</v>
      </c>
      <c r="B100" s="294" t="s">
        <v>178</v>
      </c>
      <c r="C100" s="295" t="s">
        <v>179</v>
      </c>
      <c r="D100" s="296" t="s">
        <v>170</v>
      </c>
      <c r="E100" s="297">
        <v>253.48</v>
      </c>
      <c r="F100" s="297">
        <v>0</v>
      </c>
      <c r="G100" s="298">
        <f>E100*F100</f>
        <v>0</v>
      </c>
      <c r="H100" s="299">
        <v>0</v>
      </c>
      <c r="I100" s="300">
        <f>E100*H100</f>
        <v>0</v>
      </c>
      <c r="J100" s="299"/>
      <c r="K100" s="300">
        <f>E100*J100</f>
        <v>0</v>
      </c>
      <c r="O100" s="292">
        <v>2</v>
      </c>
      <c r="AA100" s="261">
        <v>12</v>
      </c>
      <c r="AB100" s="261">
        <v>0</v>
      </c>
      <c r="AC100" s="261">
        <v>4</v>
      </c>
      <c r="AZ100" s="261">
        <v>1</v>
      </c>
      <c r="BA100" s="261">
        <f>IF(AZ100=1,G100,0)</f>
        <v>0</v>
      </c>
      <c r="BB100" s="261">
        <f>IF(AZ100=2,G100,0)</f>
        <v>0</v>
      </c>
      <c r="BC100" s="261">
        <f>IF(AZ100=3,G100,0)</f>
        <v>0</v>
      </c>
      <c r="BD100" s="261">
        <f>IF(AZ100=4,G100,0)</f>
        <v>0</v>
      </c>
      <c r="BE100" s="261">
        <f>IF(AZ100=5,G100,0)</f>
        <v>0</v>
      </c>
      <c r="CA100" s="292">
        <v>12</v>
      </c>
      <c r="CB100" s="292">
        <v>0</v>
      </c>
    </row>
    <row r="101" spans="1:80" x14ac:dyDescent="0.2">
      <c r="A101" s="301"/>
      <c r="B101" s="304"/>
      <c r="C101" s="305" t="s">
        <v>180</v>
      </c>
      <c r="D101" s="306"/>
      <c r="E101" s="307">
        <v>0</v>
      </c>
      <c r="F101" s="308"/>
      <c r="G101" s="309"/>
      <c r="H101" s="310"/>
      <c r="I101" s="302"/>
      <c r="J101" s="311"/>
      <c r="K101" s="302"/>
      <c r="M101" s="303" t="s">
        <v>180</v>
      </c>
      <c r="O101" s="292"/>
    </row>
    <row r="102" spans="1:80" ht="33.75" x14ac:dyDescent="0.2">
      <c r="A102" s="301"/>
      <c r="B102" s="304"/>
      <c r="C102" s="305" t="s">
        <v>1009</v>
      </c>
      <c r="D102" s="306"/>
      <c r="E102" s="307">
        <v>239.08</v>
      </c>
      <c r="F102" s="308"/>
      <c r="G102" s="309"/>
      <c r="H102" s="310"/>
      <c r="I102" s="302"/>
      <c r="J102" s="311"/>
      <c r="K102" s="302"/>
      <c r="M102" s="303" t="s">
        <v>1009</v>
      </c>
      <c r="O102" s="292"/>
    </row>
    <row r="103" spans="1:80" ht="22.5" x14ac:dyDescent="0.2">
      <c r="A103" s="301"/>
      <c r="B103" s="304"/>
      <c r="C103" s="305" t="s">
        <v>1010</v>
      </c>
      <c r="D103" s="306"/>
      <c r="E103" s="307">
        <v>14.4</v>
      </c>
      <c r="F103" s="308"/>
      <c r="G103" s="309"/>
      <c r="H103" s="310"/>
      <c r="I103" s="302"/>
      <c r="J103" s="311"/>
      <c r="K103" s="302"/>
      <c r="M103" s="303" t="s">
        <v>1010</v>
      </c>
      <c r="O103" s="292"/>
    </row>
    <row r="104" spans="1:80" x14ac:dyDescent="0.2">
      <c r="A104" s="293">
        <v>14</v>
      </c>
      <c r="B104" s="294" t="s">
        <v>183</v>
      </c>
      <c r="C104" s="295" t="s">
        <v>184</v>
      </c>
      <c r="D104" s="296" t="s">
        <v>170</v>
      </c>
      <c r="E104" s="297">
        <v>130.69999999999999</v>
      </c>
      <c r="F104" s="297">
        <v>0</v>
      </c>
      <c r="G104" s="298">
        <f>E104*F104</f>
        <v>0</v>
      </c>
      <c r="H104" s="299">
        <v>0</v>
      </c>
      <c r="I104" s="300">
        <f>E104*H104</f>
        <v>0</v>
      </c>
      <c r="J104" s="299"/>
      <c r="K104" s="300">
        <f>E104*J104</f>
        <v>0</v>
      </c>
      <c r="O104" s="292">
        <v>2</v>
      </c>
      <c r="AA104" s="261">
        <v>12</v>
      </c>
      <c r="AB104" s="261">
        <v>0</v>
      </c>
      <c r="AC104" s="261">
        <v>74</v>
      </c>
      <c r="AZ104" s="261">
        <v>1</v>
      </c>
      <c r="BA104" s="261">
        <f>IF(AZ104=1,G104,0)</f>
        <v>0</v>
      </c>
      <c r="BB104" s="261">
        <f>IF(AZ104=2,G104,0)</f>
        <v>0</v>
      </c>
      <c r="BC104" s="261">
        <f>IF(AZ104=3,G104,0)</f>
        <v>0</v>
      </c>
      <c r="BD104" s="261">
        <f>IF(AZ104=4,G104,0)</f>
        <v>0</v>
      </c>
      <c r="BE104" s="261">
        <f>IF(AZ104=5,G104,0)</f>
        <v>0</v>
      </c>
      <c r="CA104" s="292">
        <v>12</v>
      </c>
      <c r="CB104" s="292">
        <v>0</v>
      </c>
    </row>
    <row r="105" spans="1:80" x14ac:dyDescent="0.2">
      <c r="A105" s="301"/>
      <c r="B105" s="304"/>
      <c r="C105" s="305" t="s">
        <v>185</v>
      </c>
      <c r="D105" s="306"/>
      <c r="E105" s="307">
        <v>130.69999999999999</v>
      </c>
      <c r="F105" s="308"/>
      <c r="G105" s="309"/>
      <c r="H105" s="310"/>
      <c r="I105" s="302"/>
      <c r="J105" s="311"/>
      <c r="K105" s="302"/>
      <c r="M105" s="303" t="s">
        <v>185</v>
      </c>
      <c r="O105" s="292"/>
    </row>
    <row r="106" spans="1:80" x14ac:dyDescent="0.2">
      <c r="A106" s="293">
        <v>15</v>
      </c>
      <c r="B106" s="294" t="s">
        <v>186</v>
      </c>
      <c r="C106" s="295" t="s">
        <v>819</v>
      </c>
      <c r="D106" s="296" t="s">
        <v>116</v>
      </c>
      <c r="E106" s="297">
        <v>882.80970000000002</v>
      </c>
      <c r="F106" s="297">
        <v>0</v>
      </c>
      <c r="G106" s="298">
        <f>E106*F106</f>
        <v>0</v>
      </c>
      <c r="H106" s="299">
        <v>0</v>
      </c>
      <c r="I106" s="300">
        <f>E106*H106</f>
        <v>0</v>
      </c>
      <c r="J106" s="299"/>
      <c r="K106" s="300">
        <f>E106*J106</f>
        <v>0</v>
      </c>
      <c r="O106" s="292">
        <v>2</v>
      </c>
      <c r="AA106" s="261">
        <v>12</v>
      </c>
      <c r="AB106" s="261">
        <v>0</v>
      </c>
      <c r="AC106" s="261">
        <v>5</v>
      </c>
      <c r="AZ106" s="261">
        <v>1</v>
      </c>
      <c r="BA106" s="261">
        <f>IF(AZ106=1,G106,0)</f>
        <v>0</v>
      </c>
      <c r="BB106" s="261">
        <f>IF(AZ106=2,G106,0)</f>
        <v>0</v>
      </c>
      <c r="BC106" s="261">
        <f>IF(AZ106=3,G106,0)</f>
        <v>0</v>
      </c>
      <c r="BD106" s="261">
        <f>IF(AZ106=4,G106,0)</f>
        <v>0</v>
      </c>
      <c r="BE106" s="261">
        <f>IF(AZ106=5,G106,0)</f>
        <v>0</v>
      </c>
      <c r="CA106" s="292">
        <v>12</v>
      </c>
      <c r="CB106" s="292">
        <v>0</v>
      </c>
    </row>
    <row r="107" spans="1:80" x14ac:dyDescent="0.2">
      <c r="A107" s="301"/>
      <c r="B107" s="304"/>
      <c r="C107" s="305" t="s">
        <v>1011</v>
      </c>
      <c r="D107" s="306"/>
      <c r="E107" s="307">
        <v>734.46609999999998</v>
      </c>
      <c r="F107" s="308"/>
      <c r="G107" s="309"/>
      <c r="H107" s="310"/>
      <c r="I107" s="302"/>
      <c r="J107" s="311"/>
      <c r="K107" s="302"/>
      <c r="M107" s="303" t="s">
        <v>1011</v>
      </c>
      <c r="O107" s="292"/>
    </row>
    <row r="108" spans="1:80" ht="22.5" x14ac:dyDescent="0.2">
      <c r="A108" s="301"/>
      <c r="B108" s="304"/>
      <c r="C108" s="305" t="s">
        <v>1012</v>
      </c>
      <c r="D108" s="306"/>
      <c r="E108" s="307">
        <v>2.6339999999999999</v>
      </c>
      <c r="F108" s="308"/>
      <c r="G108" s="309"/>
      <c r="H108" s="310"/>
      <c r="I108" s="302"/>
      <c r="J108" s="311"/>
      <c r="K108" s="302"/>
      <c r="M108" s="303" t="s">
        <v>1012</v>
      </c>
      <c r="O108" s="292"/>
    </row>
    <row r="109" spans="1:80" ht="22.5" x14ac:dyDescent="0.2">
      <c r="A109" s="301"/>
      <c r="B109" s="304"/>
      <c r="C109" s="305" t="s">
        <v>1013</v>
      </c>
      <c r="D109" s="306"/>
      <c r="E109" s="307">
        <v>38.574100000000001</v>
      </c>
      <c r="F109" s="308"/>
      <c r="G109" s="309"/>
      <c r="H109" s="310"/>
      <c r="I109" s="302"/>
      <c r="J109" s="311"/>
      <c r="K109" s="302"/>
      <c r="M109" s="303" t="s">
        <v>1013</v>
      </c>
      <c r="O109" s="292"/>
    </row>
    <row r="110" spans="1:80" ht="22.5" x14ac:dyDescent="0.2">
      <c r="A110" s="301"/>
      <c r="B110" s="304"/>
      <c r="C110" s="305" t="s">
        <v>1014</v>
      </c>
      <c r="D110" s="306"/>
      <c r="E110" s="307">
        <v>33.701900000000002</v>
      </c>
      <c r="F110" s="308"/>
      <c r="G110" s="309"/>
      <c r="H110" s="310"/>
      <c r="I110" s="302"/>
      <c r="J110" s="311"/>
      <c r="K110" s="302"/>
      <c r="M110" s="303" t="s">
        <v>1014</v>
      </c>
      <c r="O110" s="292"/>
    </row>
    <row r="111" spans="1:80" ht="22.5" x14ac:dyDescent="0.2">
      <c r="A111" s="301"/>
      <c r="B111" s="304"/>
      <c r="C111" s="305" t="s">
        <v>1015</v>
      </c>
      <c r="D111" s="306"/>
      <c r="E111" s="307">
        <v>1.86</v>
      </c>
      <c r="F111" s="308"/>
      <c r="G111" s="309"/>
      <c r="H111" s="310"/>
      <c r="I111" s="302"/>
      <c r="J111" s="311"/>
      <c r="K111" s="302"/>
      <c r="M111" s="303" t="s">
        <v>1015</v>
      </c>
      <c r="O111" s="292"/>
    </row>
    <row r="112" spans="1:80" x14ac:dyDescent="0.2">
      <c r="A112" s="301"/>
      <c r="B112" s="304"/>
      <c r="C112" s="305" t="s">
        <v>207</v>
      </c>
      <c r="D112" s="306"/>
      <c r="E112" s="307">
        <v>71.573599999999999</v>
      </c>
      <c r="F112" s="308"/>
      <c r="G112" s="309"/>
      <c r="H112" s="310"/>
      <c r="I112" s="302"/>
      <c r="J112" s="311"/>
      <c r="K112" s="302"/>
      <c r="M112" s="303" t="s">
        <v>207</v>
      </c>
      <c r="O112" s="292"/>
    </row>
    <row r="113" spans="1:80" x14ac:dyDescent="0.2">
      <c r="A113" s="293">
        <v>16</v>
      </c>
      <c r="B113" s="294" t="s">
        <v>198</v>
      </c>
      <c r="C113" s="295" t="s">
        <v>199</v>
      </c>
      <c r="D113" s="296" t="s">
        <v>116</v>
      </c>
      <c r="E113" s="297">
        <v>776.68200000000002</v>
      </c>
      <c r="F113" s="297">
        <v>0</v>
      </c>
      <c r="G113" s="298">
        <f>E113*F113</f>
        <v>0</v>
      </c>
      <c r="H113" s="299">
        <v>0</v>
      </c>
      <c r="I113" s="300">
        <f>E113*H113</f>
        <v>0</v>
      </c>
      <c r="J113" s="299"/>
      <c r="K113" s="300">
        <f>E113*J113</f>
        <v>0</v>
      </c>
      <c r="O113" s="292">
        <v>2</v>
      </c>
      <c r="AA113" s="261">
        <v>12</v>
      </c>
      <c r="AB113" s="261">
        <v>0</v>
      </c>
      <c r="AC113" s="261">
        <v>6</v>
      </c>
      <c r="AZ113" s="261">
        <v>1</v>
      </c>
      <c r="BA113" s="261">
        <f>IF(AZ113=1,G113,0)</f>
        <v>0</v>
      </c>
      <c r="BB113" s="261">
        <f>IF(AZ113=2,G113,0)</f>
        <v>0</v>
      </c>
      <c r="BC113" s="261">
        <f>IF(AZ113=3,G113,0)</f>
        <v>0</v>
      </c>
      <c r="BD113" s="261">
        <f>IF(AZ113=4,G113,0)</f>
        <v>0</v>
      </c>
      <c r="BE113" s="261">
        <f>IF(AZ113=5,G113,0)</f>
        <v>0</v>
      </c>
      <c r="CA113" s="292">
        <v>12</v>
      </c>
      <c r="CB113" s="292">
        <v>0</v>
      </c>
    </row>
    <row r="114" spans="1:80" x14ac:dyDescent="0.2">
      <c r="A114" s="301"/>
      <c r="B114" s="304"/>
      <c r="C114" s="305" t="s">
        <v>1011</v>
      </c>
      <c r="D114" s="306"/>
      <c r="E114" s="307">
        <v>734.46609999999998</v>
      </c>
      <c r="F114" s="308"/>
      <c r="G114" s="309"/>
      <c r="H114" s="310"/>
      <c r="I114" s="302"/>
      <c r="J114" s="311"/>
      <c r="K114" s="302"/>
      <c r="M114" s="303" t="s">
        <v>1011</v>
      </c>
      <c r="O114" s="292"/>
    </row>
    <row r="115" spans="1:80" ht="22.5" x14ac:dyDescent="0.2">
      <c r="A115" s="301"/>
      <c r="B115" s="304"/>
      <c r="C115" s="305" t="s">
        <v>1012</v>
      </c>
      <c r="D115" s="306"/>
      <c r="E115" s="307">
        <v>2.6339999999999999</v>
      </c>
      <c r="F115" s="308"/>
      <c r="G115" s="309"/>
      <c r="H115" s="310"/>
      <c r="I115" s="302"/>
      <c r="J115" s="311"/>
      <c r="K115" s="302"/>
      <c r="M115" s="303" t="s">
        <v>1012</v>
      </c>
      <c r="O115" s="292"/>
    </row>
    <row r="116" spans="1:80" ht="22.5" x14ac:dyDescent="0.2">
      <c r="A116" s="301"/>
      <c r="B116" s="304"/>
      <c r="C116" s="305" t="s">
        <v>1014</v>
      </c>
      <c r="D116" s="306"/>
      <c r="E116" s="307">
        <v>33.701900000000002</v>
      </c>
      <c r="F116" s="308"/>
      <c r="G116" s="309"/>
      <c r="H116" s="310"/>
      <c r="I116" s="302"/>
      <c r="J116" s="311"/>
      <c r="K116" s="302"/>
      <c r="M116" s="303" t="s">
        <v>1014</v>
      </c>
      <c r="O116" s="292"/>
    </row>
    <row r="117" spans="1:80" ht="22.5" x14ac:dyDescent="0.2">
      <c r="A117" s="301"/>
      <c r="B117" s="304"/>
      <c r="C117" s="305" t="s">
        <v>1015</v>
      </c>
      <c r="D117" s="306"/>
      <c r="E117" s="307">
        <v>1.86</v>
      </c>
      <c r="F117" s="308"/>
      <c r="G117" s="309"/>
      <c r="H117" s="310"/>
      <c r="I117" s="302"/>
      <c r="J117" s="311"/>
      <c r="K117" s="302"/>
      <c r="M117" s="303" t="s">
        <v>1015</v>
      </c>
      <c r="O117" s="292"/>
    </row>
    <row r="118" spans="1:80" x14ac:dyDescent="0.2">
      <c r="A118" s="301"/>
      <c r="B118" s="304"/>
      <c r="C118" s="305" t="s">
        <v>1016</v>
      </c>
      <c r="D118" s="306"/>
      <c r="E118" s="307">
        <v>4.0199999999999996</v>
      </c>
      <c r="F118" s="308"/>
      <c r="G118" s="309"/>
      <c r="H118" s="310"/>
      <c r="I118" s="302"/>
      <c r="J118" s="311"/>
      <c r="K118" s="302"/>
      <c r="M118" s="303" t="s">
        <v>1016</v>
      </c>
      <c r="O118" s="292"/>
    </row>
    <row r="119" spans="1:80" x14ac:dyDescent="0.2">
      <c r="A119" s="293">
        <v>17</v>
      </c>
      <c r="B119" s="294" t="s">
        <v>200</v>
      </c>
      <c r="C119" s="295" t="s">
        <v>201</v>
      </c>
      <c r="D119" s="296" t="s">
        <v>170</v>
      </c>
      <c r="E119" s="297">
        <v>399.45</v>
      </c>
      <c r="F119" s="297">
        <v>0</v>
      </c>
      <c r="G119" s="298">
        <f>E119*F119</f>
        <v>0</v>
      </c>
      <c r="H119" s="299">
        <v>0</v>
      </c>
      <c r="I119" s="300">
        <f>E119*H119</f>
        <v>0</v>
      </c>
      <c r="J119" s="299"/>
      <c r="K119" s="300">
        <f>E119*J119</f>
        <v>0</v>
      </c>
      <c r="O119" s="292">
        <v>2</v>
      </c>
      <c r="AA119" s="261">
        <v>12</v>
      </c>
      <c r="AB119" s="261">
        <v>0</v>
      </c>
      <c r="AC119" s="261">
        <v>7</v>
      </c>
      <c r="AZ119" s="261">
        <v>1</v>
      </c>
      <c r="BA119" s="261">
        <f>IF(AZ119=1,G119,0)</f>
        <v>0</v>
      </c>
      <c r="BB119" s="261">
        <f>IF(AZ119=2,G119,0)</f>
        <v>0</v>
      </c>
      <c r="BC119" s="261">
        <f>IF(AZ119=3,G119,0)</f>
        <v>0</v>
      </c>
      <c r="BD119" s="261">
        <f>IF(AZ119=4,G119,0)</f>
        <v>0</v>
      </c>
      <c r="BE119" s="261">
        <f>IF(AZ119=5,G119,0)</f>
        <v>0</v>
      </c>
      <c r="CA119" s="292">
        <v>12</v>
      </c>
      <c r="CB119" s="292">
        <v>0</v>
      </c>
    </row>
    <row r="120" spans="1:80" x14ac:dyDescent="0.2">
      <c r="A120" s="301"/>
      <c r="B120" s="304"/>
      <c r="C120" s="305" t="s">
        <v>202</v>
      </c>
      <c r="D120" s="306"/>
      <c r="E120" s="307">
        <v>140.16999999999999</v>
      </c>
      <c r="F120" s="308"/>
      <c r="G120" s="309"/>
      <c r="H120" s="310"/>
      <c r="I120" s="302"/>
      <c r="J120" s="311"/>
      <c r="K120" s="302"/>
      <c r="M120" s="303" t="s">
        <v>202</v>
      </c>
      <c r="O120" s="292"/>
    </row>
    <row r="121" spans="1:80" x14ac:dyDescent="0.2">
      <c r="A121" s="301"/>
      <c r="B121" s="304"/>
      <c r="C121" s="305" t="s">
        <v>203</v>
      </c>
      <c r="D121" s="306"/>
      <c r="E121" s="307">
        <v>244.18</v>
      </c>
      <c r="F121" s="308"/>
      <c r="G121" s="309"/>
      <c r="H121" s="310"/>
      <c r="I121" s="302"/>
      <c r="J121" s="311"/>
      <c r="K121" s="302"/>
      <c r="M121" s="303" t="s">
        <v>203</v>
      </c>
      <c r="O121" s="292"/>
    </row>
    <row r="122" spans="1:80" x14ac:dyDescent="0.2">
      <c r="A122" s="301"/>
      <c r="B122" s="304"/>
      <c r="C122" s="305" t="s">
        <v>204</v>
      </c>
      <c r="D122" s="306"/>
      <c r="E122" s="307">
        <v>15.1</v>
      </c>
      <c r="F122" s="308"/>
      <c r="G122" s="309"/>
      <c r="H122" s="310"/>
      <c r="I122" s="302"/>
      <c r="J122" s="311"/>
      <c r="K122" s="302"/>
      <c r="M122" s="303" t="s">
        <v>204</v>
      </c>
      <c r="O122" s="292"/>
    </row>
    <row r="123" spans="1:80" x14ac:dyDescent="0.2">
      <c r="A123" s="293">
        <v>18</v>
      </c>
      <c r="B123" s="294" t="s">
        <v>205</v>
      </c>
      <c r="C123" s="295" t="s">
        <v>822</v>
      </c>
      <c r="D123" s="296" t="s">
        <v>116</v>
      </c>
      <c r="E123" s="297">
        <v>912.44190000000003</v>
      </c>
      <c r="F123" s="297">
        <v>0</v>
      </c>
      <c r="G123" s="298">
        <f>E123*F123</f>
        <v>0</v>
      </c>
      <c r="H123" s="299">
        <v>0</v>
      </c>
      <c r="I123" s="300">
        <f>E123*H123</f>
        <v>0</v>
      </c>
      <c r="J123" s="299"/>
      <c r="K123" s="300">
        <f>E123*J123</f>
        <v>0</v>
      </c>
      <c r="O123" s="292">
        <v>2</v>
      </c>
      <c r="AA123" s="261">
        <v>12</v>
      </c>
      <c r="AB123" s="261">
        <v>0</v>
      </c>
      <c r="AC123" s="261">
        <v>8</v>
      </c>
      <c r="AZ123" s="261">
        <v>1</v>
      </c>
      <c r="BA123" s="261">
        <f>IF(AZ123=1,G123,0)</f>
        <v>0</v>
      </c>
      <c r="BB123" s="261">
        <f>IF(AZ123=2,G123,0)</f>
        <v>0</v>
      </c>
      <c r="BC123" s="261">
        <f>IF(AZ123=3,G123,0)</f>
        <v>0</v>
      </c>
      <c r="BD123" s="261">
        <f>IF(AZ123=4,G123,0)</f>
        <v>0</v>
      </c>
      <c r="BE123" s="261">
        <f>IF(AZ123=5,G123,0)</f>
        <v>0</v>
      </c>
      <c r="CA123" s="292">
        <v>12</v>
      </c>
      <c r="CB123" s="292">
        <v>0</v>
      </c>
    </row>
    <row r="124" spans="1:80" x14ac:dyDescent="0.2">
      <c r="A124" s="301"/>
      <c r="B124" s="304"/>
      <c r="C124" s="305" t="s">
        <v>1011</v>
      </c>
      <c r="D124" s="306"/>
      <c r="E124" s="307">
        <v>734.46609999999998</v>
      </c>
      <c r="F124" s="308"/>
      <c r="G124" s="309"/>
      <c r="H124" s="310"/>
      <c r="I124" s="302"/>
      <c r="J124" s="311"/>
      <c r="K124" s="302"/>
      <c r="M124" s="303" t="s">
        <v>1011</v>
      </c>
      <c r="O124" s="292"/>
    </row>
    <row r="125" spans="1:80" ht="22.5" x14ac:dyDescent="0.2">
      <c r="A125" s="301"/>
      <c r="B125" s="304"/>
      <c r="C125" s="305" t="s">
        <v>1014</v>
      </c>
      <c r="D125" s="306"/>
      <c r="E125" s="307">
        <v>33.701900000000002</v>
      </c>
      <c r="F125" s="308"/>
      <c r="G125" s="309"/>
      <c r="H125" s="310"/>
      <c r="I125" s="302"/>
      <c r="J125" s="311"/>
      <c r="K125" s="302"/>
      <c r="M125" s="303" t="s">
        <v>1014</v>
      </c>
      <c r="O125" s="292"/>
    </row>
    <row r="126" spans="1:80" ht="22.5" x14ac:dyDescent="0.2">
      <c r="A126" s="301"/>
      <c r="B126" s="304"/>
      <c r="C126" s="305" t="s">
        <v>1015</v>
      </c>
      <c r="D126" s="306"/>
      <c r="E126" s="307">
        <v>1.86</v>
      </c>
      <c r="F126" s="308"/>
      <c r="G126" s="309"/>
      <c r="H126" s="310"/>
      <c r="I126" s="302"/>
      <c r="J126" s="311"/>
      <c r="K126" s="302"/>
      <c r="M126" s="303" t="s">
        <v>1015</v>
      </c>
      <c r="O126" s="292"/>
    </row>
    <row r="127" spans="1:80" x14ac:dyDescent="0.2">
      <c r="A127" s="301"/>
      <c r="B127" s="304"/>
      <c r="C127" s="305" t="s">
        <v>207</v>
      </c>
      <c r="D127" s="306"/>
      <c r="E127" s="307">
        <v>71.573599999999999</v>
      </c>
      <c r="F127" s="308"/>
      <c r="G127" s="309"/>
      <c r="H127" s="310"/>
      <c r="I127" s="302"/>
      <c r="J127" s="311"/>
      <c r="K127" s="302"/>
      <c r="M127" s="303" t="s">
        <v>207</v>
      </c>
      <c r="O127" s="292"/>
    </row>
    <row r="128" spans="1:80" ht="22.5" x14ac:dyDescent="0.2">
      <c r="A128" s="301"/>
      <c r="B128" s="304"/>
      <c r="C128" s="305" t="s">
        <v>1017</v>
      </c>
      <c r="D128" s="306"/>
      <c r="E128" s="307">
        <v>70.840299999999999</v>
      </c>
      <c r="F128" s="308"/>
      <c r="G128" s="309"/>
      <c r="H128" s="310"/>
      <c r="I128" s="302"/>
      <c r="J128" s="311"/>
      <c r="K128" s="302"/>
      <c r="M128" s="303" t="s">
        <v>1017</v>
      </c>
      <c r="O128" s="292"/>
    </row>
    <row r="129" spans="1:80" x14ac:dyDescent="0.2">
      <c r="A129" s="293">
        <v>19</v>
      </c>
      <c r="B129" s="294" t="s">
        <v>212</v>
      </c>
      <c r="C129" s="295" t="s">
        <v>213</v>
      </c>
      <c r="D129" s="296" t="s">
        <v>116</v>
      </c>
      <c r="E129" s="297">
        <v>878.74</v>
      </c>
      <c r="F129" s="297">
        <v>0</v>
      </c>
      <c r="G129" s="298">
        <f>E129*F129</f>
        <v>0</v>
      </c>
      <c r="H129" s="299">
        <v>0</v>
      </c>
      <c r="I129" s="300">
        <f>E129*H129</f>
        <v>0</v>
      </c>
      <c r="J129" s="299"/>
      <c r="K129" s="300">
        <f>E129*J129</f>
        <v>0</v>
      </c>
      <c r="O129" s="292">
        <v>2</v>
      </c>
      <c r="AA129" s="261">
        <v>12</v>
      </c>
      <c r="AB129" s="261">
        <v>0</v>
      </c>
      <c r="AC129" s="261">
        <v>9</v>
      </c>
      <c r="AZ129" s="261">
        <v>1</v>
      </c>
      <c r="BA129" s="261">
        <f>IF(AZ129=1,G129,0)</f>
        <v>0</v>
      </c>
      <c r="BB129" s="261">
        <f>IF(AZ129=2,G129,0)</f>
        <v>0</v>
      </c>
      <c r="BC129" s="261">
        <f>IF(AZ129=3,G129,0)</f>
        <v>0</v>
      </c>
      <c r="BD129" s="261">
        <f>IF(AZ129=4,G129,0)</f>
        <v>0</v>
      </c>
      <c r="BE129" s="261">
        <f>IF(AZ129=5,G129,0)</f>
        <v>0</v>
      </c>
      <c r="CA129" s="292">
        <v>12</v>
      </c>
      <c r="CB129" s="292">
        <v>0</v>
      </c>
    </row>
    <row r="130" spans="1:80" x14ac:dyDescent="0.2">
      <c r="A130" s="301"/>
      <c r="B130" s="304"/>
      <c r="C130" s="305" t="s">
        <v>1011</v>
      </c>
      <c r="D130" s="306"/>
      <c r="E130" s="307">
        <v>734.46609999999998</v>
      </c>
      <c r="F130" s="308"/>
      <c r="G130" s="309"/>
      <c r="H130" s="310"/>
      <c r="I130" s="302"/>
      <c r="J130" s="311"/>
      <c r="K130" s="302"/>
      <c r="M130" s="303" t="s">
        <v>1011</v>
      </c>
      <c r="O130" s="292"/>
    </row>
    <row r="131" spans="1:80" ht="22.5" x14ac:dyDescent="0.2">
      <c r="A131" s="301"/>
      <c r="B131" s="304"/>
      <c r="C131" s="305" t="s">
        <v>1015</v>
      </c>
      <c r="D131" s="306"/>
      <c r="E131" s="307">
        <v>1.86</v>
      </c>
      <c r="F131" s="308"/>
      <c r="G131" s="309"/>
      <c r="H131" s="310"/>
      <c r="I131" s="302"/>
      <c r="J131" s="311"/>
      <c r="K131" s="302"/>
      <c r="M131" s="303" t="s">
        <v>1015</v>
      </c>
      <c r="O131" s="292"/>
    </row>
    <row r="132" spans="1:80" x14ac:dyDescent="0.2">
      <c r="A132" s="301"/>
      <c r="B132" s="304"/>
      <c r="C132" s="305" t="s">
        <v>207</v>
      </c>
      <c r="D132" s="306"/>
      <c r="E132" s="307">
        <v>71.573599999999999</v>
      </c>
      <c r="F132" s="308"/>
      <c r="G132" s="309"/>
      <c r="H132" s="310"/>
      <c r="I132" s="302"/>
      <c r="J132" s="311"/>
      <c r="K132" s="302"/>
      <c r="M132" s="303" t="s">
        <v>207</v>
      </c>
      <c r="O132" s="292"/>
    </row>
    <row r="133" spans="1:80" ht="22.5" x14ac:dyDescent="0.2">
      <c r="A133" s="301"/>
      <c r="B133" s="304"/>
      <c r="C133" s="305" t="s">
        <v>1017</v>
      </c>
      <c r="D133" s="306"/>
      <c r="E133" s="307">
        <v>70.840299999999999</v>
      </c>
      <c r="F133" s="308"/>
      <c r="G133" s="309"/>
      <c r="H133" s="310"/>
      <c r="I133" s="302"/>
      <c r="J133" s="311"/>
      <c r="K133" s="302"/>
      <c r="M133" s="303" t="s">
        <v>1017</v>
      </c>
      <c r="O133" s="292"/>
    </row>
    <row r="134" spans="1:80" x14ac:dyDescent="0.2">
      <c r="A134" s="293">
        <v>20</v>
      </c>
      <c r="B134" s="294" t="s">
        <v>214</v>
      </c>
      <c r="C134" s="295" t="s">
        <v>215</v>
      </c>
      <c r="D134" s="296" t="s">
        <v>116</v>
      </c>
      <c r="E134" s="297">
        <v>878.74</v>
      </c>
      <c r="F134" s="297">
        <v>0</v>
      </c>
      <c r="G134" s="298">
        <f>E134*F134</f>
        <v>0</v>
      </c>
      <c r="H134" s="299">
        <v>0</v>
      </c>
      <c r="I134" s="300">
        <f>E134*H134</f>
        <v>0</v>
      </c>
      <c r="J134" s="299"/>
      <c r="K134" s="300">
        <f>E134*J134</f>
        <v>0</v>
      </c>
      <c r="O134" s="292">
        <v>2</v>
      </c>
      <c r="AA134" s="261">
        <v>12</v>
      </c>
      <c r="AB134" s="261">
        <v>0</v>
      </c>
      <c r="AC134" s="261">
        <v>10</v>
      </c>
      <c r="AZ134" s="261">
        <v>1</v>
      </c>
      <c r="BA134" s="261">
        <f>IF(AZ134=1,G134,0)</f>
        <v>0</v>
      </c>
      <c r="BB134" s="261">
        <f>IF(AZ134=2,G134,0)</f>
        <v>0</v>
      </c>
      <c r="BC134" s="261">
        <f>IF(AZ134=3,G134,0)</f>
        <v>0</v>
      </c>
      <c r="BD134" s="261">
        <f>IF(AZ134=4,G134,0)</f>
        <v>0</v>
      </c>
      <c r="BE134" s="261">
        <f>IF(AZ134=5,G134,0)</f>
        <v>0</v>
      </c>
      <c r="CA134" s="292">
        <v>12</v>
      </c>
      <c r="CB134" s="292">
        <v>0</v>
      </c>
    </row>
    <row r="135" spans="1:80" x14ac:dyDescent="0.2">
      <c r="A135" s="301"/>
      <c r="B135" s="304"/>
      <c r="C135" s="305" t="s">
        <v>1011</v>
      </c>
      <c r="D135" s="306"/>
      <c r="E135" s="307">
        <v>734.46609999999998</v>
      </c>
      <c r="F135" s="308"/>
      <c r="G135" s="309"/>
      <c r="H135" s="310"/>
      <c r="I135" s="302"/>
      <c r="J135" s="311"/>
      <c r="K135" s="302"/>
      <c r="M135" s="303" t="s">
        <v>1011</v>
      </c>
      <c r="O135" s="292"/>
    </row>
    <row r="136" spans="1:80" ht="22.5" x14ac:dyDescent="0.2">
      <c r="A136" s="301"/>
      <c r="B136" s="304"/>
      <c r="C136" s="305" t="s">
        <v>1015</v>
      </c>
      <c r="D136" s="306"/>
      <c r="E136" s="307">
        <v>1.86</v>
      </c>
      <c r="F136" s="308"/>
      <c r="G136" s="309"/>
      <c r="H136" s="310"/>
      <c r="I136" s="302"/>
      <c r="J136" s="311"/>
      <c r="K136" s="302"/>
      <c r="M136" s="303" t="s">
        <v>1015</v>
      </c>
      <c r="O136" s="292"/>
    </row>
    <row r="137" spans="1:80" x14ac:dyDescent="0.2">
      <c r="A137" s="301"/>
      <c r="B137" s="304"/>
      <c r="C137" s="305" t="s">
        <v>207</v>
      </c>
      <c r="D137" s="306"/>
      <c r="E137" s="307">
        <v>71.573599999999999</v>
      </c>
      <c r="F137" s="308"/>
      <c r="G137" s="309"/>
      <c r="H137" s="310"/>
      <c r="I137" s="302"/>
      <c r="J137" s="311"/>
      <c r="K137" s="302"/>
      <c r="M137" s="303" t="s">
        <v>207</v>
      </c>
      <c r="O137" s="292"/>
    </row>
    <row r="138" spans="1:80" ht="22.5" x14ac:dyDescent="0.2">
      <c r="A138" s="301"/>
      <c r="B138" s="304"/>
      <c r="C138" s="305" t="s">
        <v>1017</v>
      </c>
      <c r="D138" s="306"/>
      <c r="E138" s="307">
        <v>70.840299999999999</v>
      </c>
      <c r="F138" s="308"/>
      <c r="G138" s="309"/>
      <c r="H138" s="310"/>
      <c r="I138" s="302"/>
      <c r="J138" s="311"/>
      <c r="K138" s="302"/>
      <c r="M138" s="303" t="s">
        <v>1017</v>
      </c>
      <c r="O138" s="292"/>
    </row>
    <row r="139" spans="1:80" x14ac:dyDescent="0.2">
      <c r="A139" s="293">
        <v>21</v>
      </c>
      <c r="B139" s="294" t="s">
        <v>216</v>
      </c>
      <c r="C139" s="295" t="s">
        <v>217</v>
      </c>
      <c r="D139" s="296" t="s">
        <v>116</v>
      </c>
      <c r="E139" s="297">
        <v>878.74</v>
      </c>
      <c r="F139" s="297">
        <v>0</v>
      </c>
      <c r="G139" s="298">
        <f>E139*F139</f>
        <v>0</v>
      </c>
      <c r="H139" s="299">
        <v>0</v>
      </c>
      <c r="I139" s="300">
        <f>E139*H139</f>
        <v>0</v>
      </c>
      <c r="J139" s="299"/>
      <c r="K139" s="300">
        <f>E139*J139</f>
        <v>0</v>
      </c>
      <c r="O139" s="292">
        <v>2</v>
      </c>
      <c r="AA139" s="261">
        <v>12</v>
      </c>
      <c r="AB139" s="261">
        <v>0</v>
      </c>
      <c r="AC139" s="261">
        <v>11</v>
      </c>
      <c r="AZ139" s="261">
        <v>1</v>
      </c>
      <c r="BA139" s="261">
        <f>IF(AZ139=1,G139,0)</f>
        <v>0</v>
      </c>
      <c r="BB139" s="261">
        <f>IF(AZ139=2,G139,0)</f>
        <v>0</v>
      </c>
      <c r="BC139" s="261">
        <f>IF(AZ139=3,G139,0)</f>
        <v>0</v>
      </c>
      <c r="BD139" s="261">
        <f>IF(AZ139=4,G139,0)</f>
        <v>0</v>
      </c>
      <c r="BE139" s="261">
        <f>IF(AZ139=5,G139,0)</f>
        <v>0</v>
      </c>
      <c r="CA139" s="292">
        <v>12</v>
      </c>
      <c r="CB139" s="292">
        <v>0</v>
      </c>
    </row>
    <row r="140" spans="1:80" x14ac:dyDescent="0.2">
      <c r="A140" s="301"/>
      <c r="B140" s="304"/>
      <c r="C140" s="305" t="s">
        <v>1011</v>
      </c>
      <c r="D140" s="306"/>
      <c r="E140" s="307">
        <v>734.46609999999998</v>
      </c>
      <c r="F140" s="308"/>
      <c r="G140" s="309"/>
      <c r="H140" s="310"/>
      <c r="I140" s="302"/>
      <c r="J140" s="311"/>
      <c r="K140" s="302"/>
      <c r="M140" s="303" t="s">
        <v>1011</v>
      </c>
      <c r="O140" s="292"/>
    </row>
    <row r="141" spans="1:80" ht="22.5" x14ac:dyDescent="0.2">
      <c r="A141" s="301"/>
      <c r="B141" s="304"/>
      <c r="C141" s="305" t="s">
        <v>1015</v>
      </c>
      <c r="D141" s="306"/>
      <c r="E141" s="307">
        <v>1.86</v>
      </c>
      <c r="F141" s="308"/>
      <c r="G141" s="309"/>
      <c r="H141" s="310"/>
      <c r="I141" s="302"/>
      <c r="J141" s="311"/>
      <c r="K141" s="302"/>
      <c r="M141" s="303" t="s">
        <v>1015</v>
      </c>
      <c r="O141" s="292"/>
    </row>
    <row r="142" spans="1:80" x14ac:dyDescent="0.2">
      <c r="A142" s="301"/>
      <c r="B142" s="304"/>
      <c r="C142" s="305" t="s">
        <v>207</v>
      </c>
      <c r="D142" s="306"/>
      <c r="E142" s="307">
        <v>71.573599999999999</v>
      </c>
      <c r="F142" s="308"/>
      <c r="G142" s="309"/>
      <c r="H142" s="310"/>
      <c r="I142" s="302"/>
      <c r="J142" s="311"/>
      <c r="K142" s="302"/>
      <c r="M142" s="303" t="s">
        <v>207</v>
      </c>
      <c r="O142" s="292"/>
    </row>
    <row r="143" spans="1:80" ht="22.5" x14ac:dyDescent="0.2">
      <c r="A143" s="301"/>
      <c r="B143" s="304"/>
      <c r="C143" s="305" t="s">
        <v>1017</v>
      </c>
      <c r="D143" s="306"/>
      <c r="E143" s="307">
        <v>70.840299999999999</v>
      </c>
      <c r="F143" s="308"/>
      <c r="G143" s="309"/>
      <c r="H143" s="310"/>
      <c r="I143" s="302"/>
      <c r="J143" s="311"/>
      <c r="K143" s="302"/>
      <c r="M143" s="303" t="s">
        <v>1017</v>
      </c>
      <c r="O143" s="292"/>
    </row>
    <row r="144" spans="1:80" ht="22.5" x14ac:dyDescent="0.2">
      <c r="A144" s="293">
        <v>22</v>
      </c>
      <c r="B144" s="294" t="s">
        <v>223</v>
      </c>
      <c r="C144" s="295" t="s">
        <v>224</v>
      </c>
      <c r="D144" s="296" t="s">
        <v>116</v>
      </c>
      <c r="E144" s="297">
        <v>33.701900000000002</v>
      </c>
      <c r="F144" s="297">
        <v>0</v>
      </c>
      <c r="G144" s="298">
        <f>E144*F144</f>
        <v>0</v>
      </c>
      <c r="H144" s="299">
        <v>0</v>
      </c>
      <c r="I144" s="300">
        <f>E144*H144</f>
        <v>0</v>
      </c>
      <c r="J144" s="299"/>
      <c r="K144" s="300">
        <f>E144*J144</f>
        <v>0</v>
      </c>
      <c r="O144" s="292">
        <v>2</v>
      </c>
      <c r="AA144" s="261">
        <v>12</v>
      </c>
      <c r="AB144" s="261">
        <v>0</v>
      </c>
      <c r="AC144" s="261">
        <v>12</v>
      </c>
      <c r="AZ144" s="261">
        <v>1</v>
      </c>
      <c r="BA144" s="261">
        <f>IF(AZ144=1,G144,0)</f>
        <v>0</v>
      </c>
      <c r="BB144" s="261">
        <f>IF(AZ144=2,G144,0)</f>
        <v>0</v>
      </c>
      <c r="BC144" s="261">
        <f>IF(AZ144=3,G144,0)</f>
        <v>0</v>
      </c>
      <c r="BD144" s="261">
        <f>IF(AZ144=4,G144,0)</f>
        <v>0</v>
      </c>
      <c r="BE144" s="261">
        <f>IF(AZ144=5,G144,0)</f>
        <v>0</v>
      </c>
      <c r="CA144" s="292">
        <v>12</v>
      </c>
      <c r="CB144" s="292">
        <v>0</v>
      </c>
    </row>
    <row r="145" spans="1:80" x14ac:dyDescent="0.2">
      <c r="A145" s="301"/>
      <c r="B145" s="304"/>
      <c r="C145" s="305" t="s">
        <v>992</v>
      </c>
      <c r="D145" s="306"/>
      <c r="E145" s="307">
        <v>0</v>
      </c>
      <c r="F145" s="308"/>
      <c r="G145" s="309"/>
      <c r="H145" s="310"/>
      <c r="I145" s="302"/>
      <c r="J145" s="311"/>
      <c r="K145" s="302"/>
      <c r="M145" s="303" t="s">
        <v>992</v>
      </c>
      <c r="O145" s="292"/>
    </row>
    <row r="146" spans="1:80" x14ac:dyDescent="0.2">
      <c r="A146" s="301"/>
      <c r="B146" s="304"/>
      <c r="C146" s="305" t="s">
        <v>1018</v>
      </c>
      <c r="D146" s="306"/>
      <c r="E146" s="307">
        <v>14.62</v>
      </c>
      <c r="F146" s="308"/>
      <c r="G146" s="309"/>
      <c r="H146" s="310"/>
      <c r="I146" s="302"/>
      <c r="J146" s="311"/>
      <c r="K146" s="302"/>
      <c r="M146" s="303" t="s">
        <v>1018</v>
      </c>
      <c r="O146" s="292"/>
    </row>
    <row r="147" spans="1:80" x14ac:dyDescent="0.2">
      <c r="A147" s="301"/>
      <c r="B147" s="304"/>
      <c r="C147" s="305" t="s">
        <v>1019</v>
      </c>
      <c r="D147" s="306"/>
      <c r="E147" s="307">
        <v>8.2279999999999998</v>
      </c>
      <c r="F147" s="308"/>
      <c r="G147" s="309"/>
      <c r="H147" s="310"/>
      <c r="I147" s="302"/>
      <c r="J147" s="311"/>
      <c r="K147" s="302"/>
      <c r="M147" s="303" t="s">
        <v>1019</v>
      </c>
      <c r="O147" s="292"/>
    </row>
    <row r="148" spans="1:80" x14ac:dyDescent="0.2">
      <c r="A148" s="301"/>
      <c r="B148" s="304"/>
      <c r="C148" s="305" t="s">
        <v>1020</v>
      </c>
      <c r="D148" s="306"/>
      <c r="E148" s="307">
        <v>5.6124999999999998</v>
      </c>
      <c r="F148" s="308"/>
      <c r="G148" s="309"/>
      <c r="H148" s="310"/>
      <c r="I148" s="302"/>
      <c r="J148" s="311"/>
      <c r="K148" s="302"/>
      <c r="M148" s="303" t="s">
        <v>1020</v>
      </c>
      <c r="O148" s="292"/>
    </row>
    <row r="149" spans="1:80" x14ac:dyDescent="0.2">
      <c r="A149" s="301"/>
      <c r="B149" s="304"/>
      <c r="C149" s="305" t="s">
        <v>1021</v>
      </c>
      <c r="D149" s="306"/>
      <c r="E149" s="307">
        <v>0.96940000000000004</v>
      </c>
      <c r="F149" s="308"/>
      <c r="G149" s="309"/>
      <c r="H149" s="310"/>
      <c r="I149" s="302"/>
      <c r="J149" s="311"/>
      <c r="K149" s="302"/>
      <c r="M149" s="303" t="s">
        <v>1021</v>
      </c>
      <c r="O149" s="292"/>
    </row>
    <row r="150" spans="1:80" x14ac:dyDescent="0.2">
      <c r="A150" s="301"/>
      <c r="B150" s="304"/>
      <c r="C150" s="305" t="s">
        <v>1022</v>
      </c>
      <c r="D150" s="306"/>
      <c r="E150" s="307">
        <v>0</v>
      </c>
      <c r="F150" s="308"/>
      <c r="G150" s="309"/>
      <c r="H150" s="310"/>
      <c r="I150" s="302"/>
      <c r="J150" s="311"/>
      <c r="K150" s="302"/>
      <c r="M150" s="303" t="s">
        <v>1022</v>
      </c>
      <c r="O150" s="292"/>
    </row>
    <row r="151" spans="1:80" x14ac:dyDescent="0.2">
      <c r="A151" s="301"/>
      <c r="B151" s="304"/>
      <c r="C151" s="305" t="s">
        <v>1023</v>
      </c>
      <c r="D151" s="306"/>
      <c r="E151" s="307">
        <v>4.2720000000000002</v>
      </c>
      <c r="F151" s="308"/>
      <c r="G151" s="309"/>
      <c r="H151" s="310"/>
      <c r="I151" s="302"/>
      <c r="J151" s="311"/>
      <c r="K151" s="302"/>
      <c r="M151" s="303" t="s">
        <v>1023</v>
      </c>
      <c r="O151" s="292"/>
    </row>
    <row r="152" spans="1:80" ht="22.5" x14ac:dyDescent="0.2">
      <c r="A152" s="293">
        <v>23</v>
      </c>
      <c r="B152" s="294" t="s">
        <v>228</v>
      </c>
      <c r="C152" s="295" t="s">
        <v>229</v>
      </c>
      <c r="D152" s="296" t="s">
        <v>116</v>
      </c>
      <c r="E152" s="297">
        <v>734.46609999999998</v>
      </c>
      <c r="F152" s="297">
        <v>0</v>
      </c>
      <c r="G152" s="298">
        <f>E152*F152</f>
        <v>0</v>
      </c>
      <c r="H152" s="299">
        <v>0</v>
      </c>
      <c r="I152" s="300">
        <f>E152*H152</f>
        <v>0</v>
      </c>
      <c r="J152" s="299"/>
      <c r="K152" s="300">
        <f>E152*J152</f>
        <v>0</v>
      </c>
      <c r="O152" s="292">
        <v>2</v>
      </c>
      <c r="AA152" s="261">
        <v>12</v>
      </c>
      <c r="AB152" s="261">
        <v>1</v>
      </c>
      <c r="AC152" s="261">
        <v>15</v>
      </c>
      <c r="AZ152" s="261">
        <v>1</v>
      </c>
      <c r="BA152" s="261">
        <f>IF(AZ152=1,G152,0)</f>
        <v>0</v>
      </c>
      <c r="BB152" s="261">
        <f>IF(AZ152=2,G152,0)</f>
        <v>0</v>
      </c>
      <c r="BC152" s="261">
        <f>IF(AZ152=3,G152,0)</f>
        <v>0</v>
      </c>
      <c r="BD152" s="261">
        <f>IF(AZ152=4,G152,0)</f>
        <v>0</v>
      </c>
      <c r="BE152" s="261">
        <f>IF(AZ152=5,G152,0)</f>
        <v>0</v>
      </c>
      <c r="CA152" s="292">
        <v>12</v>
      </c>
      <c r="CB152" s="292">
        <v>1</v>
      </c>
    </row>
    <row r="153" spans="1:80" x14ac:dyDescent="0.2">
      <c r="A153" s="301"/>
      <c r="B153" s="304"/>
      <c r="C153" s="305" t="s">
        <v>959</v>
      </c>
      <c r="D153" s="306"/>
      <c r="E153" s="307">
        <v>0</v>
      </c>
      <c r="F153" s="308"/>
      <c r="G153" s="309"/>
      <c r="H153" s="310"/>
      <c r="I153" s="302"/>
      <c r="J153" s="311"/>
      <c r="K153" s="302"/>
      <c r="M153" s="303" t="s">
        <v>959</v>
      </c>
      <c r="O153" s="292"/>
    </row>
    <row r="154" spans="1:80" x14ac:dyDescent="0.2">
      <c r="A154" s="301"/>
      <c r="B154" s="304"/>
      <c r="C154" s="305" t="s">
        <v>1024</v>
      </c>
      <c r="D154" s="306"/>
      <c r="E154" s="307">
        <v>472.7955</v>
      </c>
      <c r="F154" s="308"/>
      <c r="G154" s="309"/>
      <c r="H154" s="310"/>
      <c r="I154" s="302"/>
      <c r="J154" s="311"/>
      <c r="K154" s="302"/>
      <c r="M154" s="303" t="s">
        <v>1024</v>
      </c>
      <c r="O154" s="292"/>
    </row>
    <row r="155" spans="1:80" x14ac:dyDescent="0.2">
      <c r="A155" s="301"/>
      <c r="B155" s="304"/>
      <c r="C155" s="305" t="s">
        <v>1025</v>
      </c>
      <c r="D155" s="306"/>
      <c r="E155" s="307">
        <v>2.67</v>
      </c>
      <c r="F155" s="308"/>
      <c r="G155" s="309"/>
      <c r="H155" s="310"/>
      <c r="I155" s="302"/>
      <c r="J155" s="311"/>
      <c r="K155" s="302"/>
      <c r="M155" s="303" t="s">
        <v>1025</v>
      </c>
      <c r="O155" s="292"/>
    </row>
    <row r="156" spans="1:80" x14ac:dyDescent="0.2">
      <c r="A156" s="301"/>
      <c r="B156" s="304"/>
      <c r="C156" s="305" t="s">
        <v>1026</v>
      </c>
      <c r="D156" s="306"/>
      <c r="E156" s="307">
        <v>9.3000000000000007</v>
      </c>
      <c r="F156" s="308"/>
      <c r="G156" s="309"/>
      <c r="H156" s="310"/>
      <c r="I156" s="302"/>
      <c r="J156" s="311"/>
      <c r="K156" s="302"/>
      <c r="M156" s="303" t="s">
        <v>1026</v>
      </c>
      <c r="O156" s="292"/>
    </row>
    <row r="157" spans="1:80" x14ac:dyDescent="0.2">
      <c r="A157" s="301"/>
      <c r="B157" s="304"/>
      <c r="C157" s="305" t="s">
        <v>1027</v>
      </c>
      <c r="D157" s="306"/>
      <c r="E157" s="307">
        <v>-85.4148</v>
      </c>
      <c r="F157" s="308"/>
      <c r="G157" s="309"/>
      <c r="H157" s="310"/>
      <c r="I157" s="302"/>
      <c r="J157" s="311"/>
      <c r="K157" s="302"/>
      <c r="M157" s="303" t="s">
        <v>1027</v>
      </c>
      <c r="O157" s="292"/>
    </row>
    <row r="158" spans="1:80" x14ac:dyDescent="0.2">
      <c r="A158" s="301"/>
      <c r="B158" s="304"/>
      <c r="C158" s="305" t="s">
        <v>1028</v>
      </c>
      <c r="D158" s="306"/>
      <c r="E158" s="307">
        <v>-185.66579999999999</v>
      </c>
      <c r="F158" s="308"/>
      <c r="G158" s="309"/>
      <c r="H158" s="310"/>
      <c r="I158" s="302"/>
      <c r="J158" s="311"/>
      <c r="K158" s="302"/>
      <c r="M158" s="303" t="s">
        <v>1028</v>
      </c>
      <c r="O158" s="292"/>
    </row>
    <row r="159" spans="1:80" x14ac:dyDescent="0.2">
      <c r="A159" s="301"/>
      <c r="B159" s="304"/>
      <c r="C159" s="305" t="s">
        <v>1029</v>
      </c>
      <c r="D159" s="306"/>
      <c r="E159" s="307">
        <v>-16.787500000000001</v>
      </c>
      <c r="F159" s="308"/>
      <c r="G159" s="309"/>
      <c r="H159" s="310"/>
      <c r="I159" s="302"/>
      <c r="J159" s="311"/>
      <c r="K159" s="302"/>
      <c r="M159" s="303" t="s">
        <v>1029</v>
      </c>
      <c r="O159" s="292"/>
    </row>
    <row r="160" spans="1:80" x14ac:dyDescent="0.2">
      <c r="A160" s="301"/>
      <c r="B160" s="304"/>
      <c r="C160" s="305" t="s">
        <v>1030</v>
      </c>
      <c r="D160" s="306"/>
      <c r="E160" s="307">
        <v>-1.86</v>
      </c>
      <c r="F160" s="308"/>
      <c r="G160" s="309"/>
      <c r="H160" s="310"/>
      <c r="I160" s="302"/>
      <c r="J160" s="311"/>
      <c r="K160" s="302"/>
      <c r="M160" s="303" t="s">
        <v>1030</v>
      </c>
      <c r="O160" s="292"/>
    </row>
    <row r="161" spans="1:15" x14ac:dyDescent="0.2">
      <c r="A161" s="301"/>
      <c r="B161" s="304"/>
      <c r="C161" s="305" t="s">
        <v>130</v>
      </c>
      <c r="D161" s="306"/>
      <c r="E161" s="307">
        <v>0</v>
      </c>
      <c r="F161" s="308"/>
      <c r="G161" s="309"/>
      <c r="H161" s="310"/>
      <c r="I161" s="302"/>
      <c r="J161" s="311"/>
      <c r="K161" s="302"/>
      <c r="M161" s="303">
        <v>0</v>
      </c>
      <c r="O161" s="292"/>
    </row>
    <row r="162" spans="1:15" x14ac:dyDescent="0.2">
      <c r="A162" s="301"/>
      <c r="B162" s="304"/>
      <c r="C162" s="333" t="s">
        <v>174</v>
      </c>
      <c r="D162" s="306"/>
      <c r="E162" s="332">
        <v>195.03740000000002</v>
      </c>
      <c r="F162" s="308"/>
      <c r="G162" s="309"/>
      <c r="H162" s="310"/>
      <c r="I162" s="302"/>
      <c r="J162" s="311"/>
      <c r="K162" s="302"/>
      <c r="M162" s="303" t="s">
        <v>174</v>
      </c>
      <c r="O162" s="292"/>
    </row>
    <row r="163" spans="1:15" x14ac:dyDescent="0.2">
      <c r="A163" s="301"/>
      <c r="B163" s="304"/>
      <c r="C163" s="305" t="s">
        <v>1031</v>
      </c>
      <c r="D163" s="306"/>
      <c r="E163" s="307">
        <v>473.11</v>
      </c>
      <c r="F163" s="308"/>
      <c r="G163" s="309"/>
      <c r="H163" s="310"/>
      <c r="I163" s="302"/>
      <c r="J163" s="311"/>
      <c r="K163" s="302"/>
      <c r="M163" s="303" t="s">
        <v>1031</v>
      </c>
      <c r="O163" s="292"/>
    </row>
    <row r="164" spans="1:15" x14ac:dyDescent="0.2">
      <c r="A164" s="301"/>
      <c r="B164" s="304"/>
      <c r="C164" s="305" t="s">
        <v>1032</v>
      </c>
      <c r="D164" s="306"/>
      <c r="E164" s="307">
        <v>-213.58439999999999</v>
      </c>
      <c r="F164" s="308"/>
      <c r="G164" s="309"/>
      <c r="H164" s="310"/>
      <c r="I164" s="302"/>
      <c r="J164" s="311"/>
      <c r="K164" s="302"/>
      <c r="M164" s="303" t="s">
        <v>1032</v>
      </c>
      <c r="O164" s="292"/>
    </row>
    <row r="165" spans="1:15" x14ac:dyDescent="0.2">
      <c r="A165" s="301"/>
      <c r="B165" s="304"/>
      <c r="C165" s="305" t="s">
        <v>1033</v>
      </c>
      <c r="D165" s="306"/>
      <c r="E165" s="307">
        <v>-32.432400000000001</v>
      </c>
      <c r="F165" s="308"/>
      <c r="G165" s="309"/>
      <c r="H165" s="310"/>
      <c r="I165" s="302"/>
      <c r="J165" s="311"/>
      <c r="K165" s="302"/>
      <c r="M165" s="303" t="s">
        <v>1033</v>
      </c>
      <c r="O165" s="292"/>
    </row>
    <row r="166" spans="1:15" x14ac:dyDescent="0.2">
      <c r="A166" s="301"/>
      <c r="B166" s="304"/>
      <c r="C166" s="305" t="s">
        <v>1034</v>
      </c>
      <c r="D166" s="306"/>
      <c r="E166" s="307">
        <v>-8.1053999999999995</v>
      </c>
      <c r="F166" s="308"/>
      <c r="G166" s="309"/>
      <c r="H166" s="310"/>
      <c r="I166" s="302"/>
      <c r="J166" s="311"/>
      <c r="K166" s="302"/>
      <c r="M166" s="303" t="s">
        <v>1034</v>
      </c>
      <c r="O166" s="292"/>
    </row>
    <row r="167" spans="1:15" x14ac:dyDescent="0.2">
      <c r="A167" s="301"/>
      <c r="B167" s="304"/>
      <c r="C167" s="333" t="s">
        <v>174</v>
      </c>
      <c r="D167" s="306"/>
      <c r="E167" s="332">
        <v>218.98780000000005</v>
      </c>
      <c r="F167" s="308"/>
      <c r="G167" s="309"/>
      <c r="H167" s="310"/>
      <c r="I167" s="302"/>
      <c r="J167" s="311"/>
      <c r="K167" s="302"/>
      <c r="M167" s="303" t="s">
        <v>174</v>
      </c>
      <c r="O167" s="292"/>
    </row>
    <row r="168" spans="1:15" x14ac:dyDescent="0.2">
      <c r="A168" s="301"/>
      <c r="B168" s="304"/>
      <c r="C168" s="305" t="s">
        <v>1035</v>
      </c>
      <c r="D168" s="306"/>
      <c r="E168" s="307">
        <v>244.09200000000001</v>
      </c>
      <c r="F168" s="308"/>
      <c r="G168" s="309"/>
      <c r="H168" s="310"/>
      <c r="I168" s="302"/>
      <c r="J168" s="311"/>
      <c r="K168" s="302"/>
      <c r="M168" s="303" t="s">
        <v>1035</v>
      </c>
      <c r="O168" s="292"/>
    </row>
    <row r="169" spans="1:15" x14ac:dyDescent="0.2">
      <c r="A169" s="301"/>
      <c r="B169" s="304"/>
      <c r="C169" s="305" t="s">
        <v>1036</v>
      </c>
      <c r="D169" s="306"/>
      <c r="E169" s="307">
        <v>-17.4636</v>
      </c>
      <c r="F169" s="308"/>
      <c r="G169" s="309"/>
      <c r="H169" s="310"/>
      <c r="I169" s="302"/>
      <c r="J169" s="311"/>
      <c r="K169" s="302"/>
      <c r="M169" s="303" t="s">
        <v>1036</v>
      </c>
      <c r="O169" s="292"/>
    </row>
    <row r="170" spans="1:15" x14ac:dyDescent="0.2">
      <c r="A170" s="301"/>
      <c r="B170" s="304"/>
      <c r="C170" s="305" t="s">
        <v>1037</v>
      </c>
      <c r="D170" s="306"/>
      <c r="E170" s="307">
        <v>-9.0917999999999992</v>
      </c>
      <c r="F170" s="308"/>
      <c r="G170" s="309"/>
      <c r="H170" s="310"/>
      <c r="I170" s="302"/>
      <c r="J170" s="311"/>
      <c r="K170" s="302"/>
      <c r="M170" s="303" t="s">
        <v>1037</v>
      </c>
      <c r="O170" s="292"/>
    </row>
    <row r="171" spans="1:15" x14ac:dyDescent="0.2">
      <c r="A171" s="301"/>
      <c r="B171" s="304"/>
      <c r="C171" s="333" t="s">
        <v>174</v>
      </c>
      <c r="D171" s="306"/>
      <c r="E171" s="332">
        <v>217.53659999999999</v>
      </c>
      <c r="F171" s="308"/>
      <c r="G171" s="309"/>
      <c r="H171" s="310"/>
      <c r="I171" s="302"/>
      <c r="J171" s="311"/>
      <c r="K171" s="302"/>
      <c r="M171" s="303" t="s">
        <v>174</v>
      </c>
      <c r="O171" s="292"/>
    </row>
    <row r="172" spans="1:15" x14ac:dyDescent="0.2">
      <c r="A172" s="301"/>
      <c r="B172" s="304"/>
      <c r="C172" s="305" t="s">
        <v>1038</v>
      </c>
      <c r="D172" s="306"/>
      <c r="E172" s="307">
        <v>124.51220000000001</v>
      </c>
      <c r="F172" s="308"/>
      <c r="G172" s="309"/>
      <c r="H172" s="310"/>
      <c r="I172" s="302"/>
      <c r="J172" s="311"/>
      <c r="K172" s="302"/>
      <c r="M172" s="303" t="s">
        <v>1038</v>
      </c>
      <c r="O172" s="292"/>
    </row>
    <row r="173" spans="1:15" x14ac:dyDescent="0.2">
      <c r="A173" s="301"/>
      <c r="B173" s="304"/>
      <c r="C173" s="305" t="s">
        <v>1039</v>
      </c>
      <c r="D173" s="306"/>
      <c r="E173" s="307">
        <v>-6.9678000000000004</v>
      </c>
      <c r="F173" s="308"/>
      <c r="G173" s="309"/>
      <c r="H173" s="310"/>
      <c r="I173" s="302"/>
      <c r="J173" s="311"/>
      <c r="K173" s="302"/>
      <c r="M173" s="303" t="s">
        <v>1039</v>
      </c>
      <c r="O173" s="292"/>
    </row>
    <row r="174" spans="1:15" x14ac:dyDescent="0.2">
      <c r="A174" s="301"/>
      <c r="B174" s="304"/>
      <c r="C174" s="305" t="s">
        <v>1040</v>
      </c>
      <c r="D174" s="306"/>
      <c r="E174" s="307">
        <v>-10.368</v>
      </c>
      <c r="F174" s="308"/>
      <c r="G174" s="309"/>
      <c r="H174" s="310"/>
      <c r="I174" s="302"/>
      <c r="J174" s="311"/>
      <c r="K174" s="302"/>
      <c r="M174" s="303" t="s">
        <v>1040</v>
      </c>
      <c r="O174" s="292"/>
    </row>
    <row r="175" spans="1:15" x14ac:dyDescent="0.2">
      <c r="A175" s="301"/>
      <c r="B175" s="304"/>
      <c r="C175" s="305" t="s">
        <v>1041</v>
      </c>
      <c r="D175" s="306"/>
      <c r="E175" s="307">
        <v>-4.2720000000000002</v>
      </c>
      <c r="F175" s="308"/>
      <c r="G175" s="309"/>
      <c r="H175" s="310"/>
      <c r="I175" s="302"/>
      <c r="J175" s="311"/>
      <c r="K175" s="302"/>
      <c r="M175" s="303" t="s">
        <v>1041</v>
      </c>
      <c r="O175" s="292"/>
    </row>
    <row r="176" spans="1:15" x14ac:dyDescent="0.2">
      <c r="A176" s="301"/>
      <c r="B176" s="304"/>
      <c r="C176" s="333" t="s">
        <v>174</v>
      </c>
      <c r="D176" s="306"/>
      <c r="E176" s="332">
        <v>102.90440000000001</v>
      </c>
      <c r="F176" s="308"/>
      <c r="G176" s="309"/>
      <c r="H176" s="310"/>
      <c r="I176" s="302"/>
      <c r="J176" s="311"/>
      <c r="K176" s="302"/>
      <c r="M176" s="303" t="s">
        <v>174</v>
      </c>
      <c r="O176" s="292"/>
    </row>
    <row r="177" spans="1:80" x14ac:dyDescent="0.2">
      <c r="A177" s="293">
        <v>24</v>
      </c>
      <c r="B177" s="294" t="s">
        <v>246</v>
      </c>
      <c r="C177" s="295" t="s">
        <v>247</v>
      </c>
      <c r="D177" s="296" t="s">
        <v>116</v>
      </c>
      <c r="E177" s="297">
        <v>38.574100000000001</v>
      </c>
      <c r="F177" s="297">
        <v>0</v>
      </c>
      <c r="G177" s="298">
        <f>E177*F177</f>
        <v>0</v>
      </c>
      <c r="H177" s="299">
        <v>0</v>
      </c>
      <c r="I177" s="300">
        <f>E177*H177</f>
        <v>0</v>
      </c>
      <c r="J177" s="299"/>
      <c r="K177" s="300">
        <f>E177*J177</f>
        <v>0</v>
      </c>
      <c r="O177" s="292">
        <v>2</v>
      </c>
      <c r="AA177" s="261">
        <v>12</v>
      </c>
      <c r="AB177" s="261">
        <v>1</v>
      </c>
      <c r="AC177" s="261">
        <v>13</v>
      </c>
      <c r="AZ177" s="261">
        <v>1</v>
      </c>
      <c r="BA177" s="261">
        <f>IF(AZ177=1,G177,0)</f>
        <v>0</v>
      </c>
      <c r="BB177" s="261">
        <f>IF(AZ177=2,G177,0)</f>
        <v>0</v>
      </c>
      <c r="BC177" s="261">
        <f>IF(AZ177=3,G177,0)</f>
        <v>0</v>
      </c>
      <c r="BD177" s="261">
        <f>IF(AZ177=4,G177,0)</f>
        <v>0</v>
      </c>
      <c r="BE177" s="261">
        <f>IF(AZ177=5,G177,0)</f>
        <v>0</v>
      </c>
      <c r="CA177" s="292">
        <v>12</v>
      </c>
      <c r="CB177" s="292">
        <v>1</v>
      </c>
    </row>
    <row r="178" spans="1:80" x14ac:dyDescent="0.2">
      <c r="A178" s="301"/>
      <c r="B178" s="304"/>
      <c r="C178" s="305" t="s">
        <v>1042</v>
      </c>
      <c r="D178" s="306"/>
      <c r="E178" s="307">
        <v>0</v>
      </c>
      <c r="F178" s="308"/>
      <c r="G178" s="309"/>
      <c r="H178" s="310"/>
      <c r="I178" s="302"/>
      <c r="J178" s="311"/>
      <c r="K178" s="302"/>
      <c r="M178" s="303" t="s">
        <v>1042</v>
      </c>
      <c r="O178" s="292"/>
    </row>
    <row r="179" spans="1:80" x14ac:dyDescent="0.2">
      <c r="A179" s="301"/>
      <c r="B179" s="304"/>
      <c r="C179" s="305" t="s">
        <v>1043</v>
      </c>
      <c r="D179" s="306"/>
      <c r="E179" s="307">
        <v>7.31</v>
      </c>
      <c r="F179" s="308"/>
      <c r="G179" s="309"/>
      <c r="H179" s="310"/>
      <c r="I179" s="302"/>
      <c r="J179" s="311"/>
      <c r="K179" s="302"/>
      <c r="M179" s="303" t="s">
        <v>1043</v>
      </c>
      <c r="O179" s="292"/>
    </row>
    <row r="180" spans="1:80" x14ac:dyDescent="0.2">
      <c r="A180" s="301"/>
      <c r="B180" s="304"/>
      <c r="C180" s="305" t="s">
        <v>1044</v>
      </c>
      <c r="D180" s="306"/>
      <c r="E180" s="307">
        <v>16.456</v>
      </c>
      <c r="F180" s="308"/>
      <c r="G180" s="309"/>
      <c r="H180" s="310"/>
      <c r="I180" s="302"/>
      <c r="J180" s="311"/>
      <c r="K180" s="302"/>
      <c r="M180" s="303" t="s">
        <v>1044</v>
      </c>
      <c r="O180" s="292"/>
    </row>
    <row r="181" spans="1:80" x14ac:dyDescent="0.2">
      <c r="A181" s="301"/>
      <c r="B181" s="304"/>
      <c r="C181" s="305" t="s">
        <v>1045</v>
      </c>
      <c r="D181" s="306"/>
      <c r="E181" s="307">
        <v>5.2714999999999996</v>
      </c>
      <c r="F181" s="308"/>
      <c r="G181" s="309"/>
      <c r="H181" s="310"/>
      <c r="I181" s="302"/>
      <c r="J181" s="311"/>
      <c r="K181" s="302"/>
      <c r="M181" s="303" t="s">
        <v>1045</v>
      </c>
      <c r="O181" s="292"/>
    </row>
    <row r="182" spans="1:80" x14ac:dyDescent="0.2">
      <c r="A182" s="301"/>
      <c r="B182" s="304"/>
      <c r="C182" s="305" t="s">
        <v>1046</v>
      </c>
      <c r="D182" s="306"/>
      <c r="E182" s="307">
        <v>2.8826000000000001</v>
      </c>
      <c r="F182" s="308"/>
      <c r="G182" s="309"/>
      <c r="H182" s="310"/>
      <c r="I182" s="302"/>
      <c r="J182" s="311"/>
      <c r="K182" s="302"/>
      <c r="M182" s="303" t="s">
        <v>1046</v>
      </c>
      <c r="O182" s="292"/>
    </row>
    <row r="183" spans="1:80" x14ac:dyDescent="0.2">
      <c r="A183" s="301"/>
      <c r="B183" s="304"/>
      <c r="C183" s="305" t="s">
        <v>130</v>
      </c>
      <c r="D183" s="306"/>
      <c r="E183" s="307">
        <v>0</v>
      </c>
      <c r="F183" s="308"/>
      <c r="G183" s="309"/>
      <c r="H183" s="310"/>
      <c r="I183" s="302"/>
      <c r="J183" s="311"/>
      <c r="K183" s="302"/>
      <c r="M183" s="303">
        <v>0</v>
      </c>
      <c r="O183" s="292"/>
    </row>
    <row r="184" spans="1:80" x14ac:dyDescent="0.2">
      <c r="A184" s="301"/>
      <c r="B184" s="304"/>
      <c r="C184" s="305" t="s">
        <v>1016</v>
      </c>
      <c r="D184" s="306"/>
      <c r="E184" s="307">
        <v>4.0199999999999996</v>
      </c>
      <c r="F184" s="308"/>
      <c r="G184" s="309"/>
      <c r="H184" s="310"/>
      <c r="I184" s="302"/>
      <c r="J184" s="311"/>
      <c r="K184" s="302"/>
      <c r="M184" s="303" t="s">
        <v>1016</v>
      </c>
      <c r="O184" s="292"/>
    </row>
    <row r="185" spans="1:80" x14ac:dyDescent="0.2">
      <c r="A185" s="301"/>
      <c r="B185" s="304"/>
      <c r="C185" s="305" t="s">
        <v>1047</v>
      </c>
      <c r="D185" s="306"/>
      <c r="E185" s="307">
        <v>2.6339999999999999</v>
      </c>
      <c r="F185" s="308"/>
      <c r="G185" s="309"/>
      <c r="H185" s="310"/>
      <c r="I185" s="302"/>
      <c r="J185" s="311"/>
      <c r="K185" s="302"/>
      <c r="M185" s="303" t="s">
        <v>1047</v>
      </c>
      <c r="O185" s="292"/>
    </row>
    <row r="186" spans="1:80" ht="22.5" x14ac:dyDescent="0.2">
      <c r="A186" s="293">
        <v>25</v>
      </c>
      <c r="B186" s="294" t="s">
        <v>249</v>
      </c>
      <c r="C186" s="295" t="s">
        <v>250</v>
      </c>
      <c r="D186" s="296" t="s">
        <v>116</v>
      </c>
      <c r="E186" s="297">
        <v>71.573599999999999</v>
      </c>
      <c r="F186" s="297">
        <v>0</v>
      </c>
      <c r="G186" s="298">
        <f>E186*F186</f>
        <v>0</v>
      </c>
      <c r="H186" s="299">
        <v>0</v>
      </c>
      <c r="I186" s="300">
        <f>E186*H186</f>
        <v>0</v>
      </c>
      <c r="J186" s="299"/>
      <c r="K186" s="300">
        <f>E186*J186</f>
        <v>0</v>
      </c>
      <c r="O186" s="292">
        <v>2</v>
      </c>
      <c r="AA186" s="261">
        <v>12</v>
      </c>
      <c r="AB186" s="261">
        <v>1</v>
      </c>
      <c r="AC186" s="261">
        <v>55</v>
      </c>
      <c r="AZ186" s="261">
        <v>1</v>
      </c>
      <c r="BA186" s="261">
        <f>IF(AZ186=1,G186,0)</f>
        <v>0</v>
      </c>
      <c r="BB186" s="261">
        <f>IF(AZ186=2,G186,0)</f>
        <v>0</v>
      </c>
      <c r="BC186" s="261">
        <f>IF(AZ186=3,G186,0)</f>
        <v>0</v>
      </c>
      <c r="BD186" s="261">
        <f>IF(AZ186=4,G186,0)</f>
        <v>0</v>
      </c>
      <c r="BE186" s="261">
        <f>IF(AZ186=5,G186,0)</f>
        <v>0</v>
      </c>
      <c r="CA186" s="292">
        <v>12</v>
      </c>
      <c r="CB186" s="292">
        <v>1</v>
      </c>
    </row>
    <row r="187" spans="1:80" x14ac:dyDescent="0.2">
      <c r="A187" s="301"/>
      <c r="B187" s="304"/>
      <c r="C187" s="305" t="s">
        <v>959</v>
      </c>
      <c r="D187" s="306"/>
      <c r="E187" s="307">
        <v>0</v>
      </c>
      <c r="F187" s="308"/>
      <c r="G187" s="309"/>
      <c r="H187" s="310"/>
      <c r="I187" s="302"/>
      <c r="J187" s="311"/>
      <c r="K187" s="302"/>
      <c r="M187" s="303" t="s">
        <v>959</v>
      </c>
      <c r="O187" s="292"/>
    </row>
    <row r="188" spans="1:80" x14ac:dyDescent="0.2">
      <c r="A188" s="301"/>
      <c r="B188" s="304"/>
      <c r="C188" s="305" t="s">
        <v>251</v>
      </c>
      <c r="D188" s="306"/>
      <c r="E188" s="307">
        <v>0</v>
      </c>
      <c r="F188" s="308"/>
      <c r="G188" s="309"/>
      <c r="H188" s="310"/>
      <c r="I188" s="302"/>
      <c r="J188" s="311"/>
      <c r="K188" s="302"/>
      <c r="M188" s="303" t="s">
        <v>251</v>
      </c>
      <c r="O188" s="292"/>
    </row>
    <row r="189" spans="1:80" x14ac:dyDescent="0.2">
      <c r="A189" s="301"/>
      <c r="B189" s="304"/>
      <c r="C189" s="305" t="s">
        <v>1048</v>
      </c>
      <c r="D189" s="306"/>
      <c r="E189" s="307">
        <v>16.757999999999999</v>
      </c>
      <c r="F189" s="308"/>
      <c r="G189" s="309"/>
      <c r="H189" s="310"/>
      <c r="I189" s="302"/>
      <c r="J189" s="311"/>
      <c r="K189" s="302"/>
      <c r="M189" s="303" t="s">
        <v>1048</v>
      </c>
      <c r="O189" s="292"/>
    </row>
    <row r="190" spans="1:80" x14ac:dyDescent="0.2">
      <c r="A190" s="301"/>
      <c r="B190" s="304"/>
      <c r="C190" s="305" t="s">
        <v>1049</v>
      </c>
      <c r="D190" s="306"/>
      <c r="E190" s="307">
        <v>7.6836000000000002</v>
      </c>
      <c r="F190" s="308"/>
      <c r="G190" s="309"/>
      <c r="H190" s="310"/>
      <c r="I190" s="302"/>
      <c r="J190" s="311"/>
      <c r="K190" s="302"/>
      <c r="M190" s="303" t="s">
        <v>1049</v>
      </c>
      <c r="O190" s="292"/>
    </row>
    <row r="191" spans="1:80" x14ac:dyDescent="0.2">
      <c r="A191" s="301"/>
      <c r="B191" s="304"/>
      <c r="C191" s="305" t="s">
        <v>1050</v>
      </c>
      <c r="D191" s="306"/>
      <c r="E191" s="307">
        <v>1.026</v>
      </c>
      <c r="F191" s="308"/>
      <c r="G191" s="309"/>
      <c r="H191" s="310"/>
      <c r="I191" s="302"/>
      <c r="J191" s="311"/>
      <c r="K191" s="302"/>
      <c r="M191" s="303" t="s">
        <v>1050</v>
      </c>
      <c r="O191" s="292"/>
    </row>
    <row r="192" spans="1:80" x14ac:dyDescent="0.2">
      <c r="A192" s="301"/>
      <c r="B192" s="304"/>
      <c r="C192" s="333" t="s">
        <v>174</v>
      </c>
      <c r="D192" s="306"/>
      <c r="E192" s="332">
        <v>25.467600000000001</v>
      </c>
      <c r="F192" s="308"/>
      <c r="G192" s="309"/>
      <c r="H192" s="310"/>
      <c r="I192" s="302"/>
      <c r="J192" s="311"/>
      <c r="K192" s="302"/>
      <c r="M192" s="303" t="s">
        <v>174</v>
      </c>
      <c r="O192" s="292"/>
    </row>
    <row r="193" spans="1:80" x14ac:dyDescent="0.2">
      <c r="A193" s="301"/>
      <c r="B193" s="304"/>
      <c r="C193" s="305" t="s">
        <v>256</v>
      </c>
      <c r="D193" s="306"/>
      <c r="E193" s="307">
        <v>0</v>
      </c>
      <c r="F193" s="308"/>
      <c r="G193" s="309"/>
      <c r="H193" s="310"/>
      <c r="I193" s="302"/>
      <c r="J193" s="311"/>
      <c r="K193" s="302"/>
      <c r="M193" s="303" t="s">
        <v>256</v>
      </c>
      <c r="O193" s="292"/>
    </row>
    <row r="194" spans="1:80" x14ac:dyDescent="0.2">
      <c r="A194" s="301"/>
      <c r="B194" s="304"/>
      <c r="C194" s="305" t="s">
        <v>1051</v>
      </c>
      <c r="D194" s="306"/>
      <c r="E194" s="307">
        <v>19.893000000000001</v>
      </c>
      <c r="F194" s="308"/>
      <c r="G194" s="309"/>
      <c r="H194" s="310"/>
      <c r="I194" s="302"/>
      <c r="J194" s="311"/>
      <c r="K194" s="302"/>
      <c r="M194" s="303" t="s">
        <v>1051</v>
      </c>
      <c r="O194" s="292"/>
    </row>
    <row r="195" spans="1:80" x14ac:dyDescent="0.2">
      <c r="A195" s="301"/>
      <c r="B195" s="304"/>
      <c r="C195" s="305" t="s">
        <v>1052</v>
      </c>
      <c r="D195" s="306"/>
      <c r="E195" s="307">
        <v>11.64</v>
      </c>
      <c r="F195" s="308"/>
      <c r="G195" s="309"/>
      <c r="H195" s="310"/>
      <c r="I195" s="302"/>
      <c r="J195" s="311"/>
      <c r="K195" s="302"/>
      <c r="M195" s="303" t="s">
        <v>1052</v>
      </c>
      <c r="O195" s="292"/>
    </row>
    <row r="196" spans="1:80" x14ac:dyDescent="0.2">
      <c r="A196" s="301"/>
      <c r="B196" s="304"/>
      <c r="C196" s="305" t="s">
        <v>1053</v>
      </c>
      <c r="D196" s="306"/>
      <c r="E196" s="307">
        <v>3.42</v>
      </c>
      <c r="F196" s="308"/>
      <c r="G196" s="309"/>
      <c r="H196" s="310"/>
      <c r="I196" s="302"/>
      <c r="J196" s="311"/>
      <c r="K196" s="302"/>
      <c r="M196" s="303" t="s">
        <v>1053</v>
      </c>
      <c r="O196" s="292"/>
    </row>
    <row r="197" spans="1:80" x14ac:dyDescent="0.2">
      <c r="A197" s="301"/>
      <c r="B197" s="304"/>
      <c r="C197" s="333" t="s">
        <v>174</v>
      </c>
      <c r="D197" s="306"/>
      <c r="E197" s="332">
        <v>34.953000000000003</v>
      </c>
      <c r="F197" s="308"/>
      <c r="G197" s="309"/>
      <c r="H197" s="310"/>
      <c r="I197" s="302"/>
      <c r="J197" s="311"/>
      <c r="K197" s="302"/>
      <c r="M197" s="303" t="s">
        <v>174</v>
      </c>
      <c r="O197" s="292"/>
    </row>
    <row r="198" spans="1:80" x14ac:dyDescent="0.2">
      <c r="A198" s="301"/>
      <c r="B198" s="304"/>
      <c r="C198" s="305" t="s">
        <v>1054</v>
      </c>
      <c r="D198" s="306"/>
      <c r="E198" s="307">
        <v>0</v>
      </c>
      <c r="F198" s="308"/>
      <c r="G198" s="309"/>
      <c r="H198" s="310"/>
      <c r="I198" s="302"/>
      <c r="J198" s="311"/>
      <c r="K198" s="302"/>
      <c r="M198" s="303" t="s">
        <v>1054</v>
      </c>
      <c r="O198" s="292"/>
    </row>
    <row r="199" spans="1:80" x14ac:dyDescent="0.2">
      <c r="A199" s="301"/>
      <c r="B199" s="304"/>
      <c r="C199" s="305" t="s">
        <v>1055</v>
      </c>
      <c r="D199" s="306"/>
      <c r="E199" s="307">
        <v>3.42</v>
      </c>
      <c r="F199" s="308"/>
      <c r="G199" s="309"/>
      <c r="H199" s="310"/>
      <c r="I199" s="302"/>
      <c r="J199" s="311"/>
      <c r="K199" s="302"/>
      <c r="M199" s="303" t="s">
        <v>1055</v>
      </c>
      <c r="O199" s="292"/>
    </row>
    <row r="200" spans="1:80" x14ac:dyDescent="0.2">
      <c r="A200" s="301"/>
      <c r="B200" s="304"/>
      <c r="C200" s="305" t="s">
        <v>1056</v>
      </c>
      <c r="D200" s="306"/>
      <c r="E200" s="307">
        <v>1.8049999999999999</v>
      </c>
      <c r="F200" s="308"/>
      <c r="G200" s="309"/>
      <c r="H200" s="310"/>
      <c r="I200" s="302"/>
      <c r="J200" s="311"/>
      <c r="K200" s="302"/>
      <c r="M200" s="303" t="s">
        <v>1056</v>
      </c>
      <c r="O200" s="292"/>
    </row>
    <row r="201" spans="1:80" x14ac:dyDescent="0.2">
      <c r="A201" s="301"/>
      <c r="B201" s="304"/>
      <c r="C201" s="333" t="s">
        <v>174</v>
      </c>
      <c r="D201" s="306"/>
      <c r="E201" s="332">
        <v>5.2249999999999996</v>
      </c>
      <c r="F201" s="308"/>
      <c r="G201" s="309"/>
      <c r="H201" s="310"/>
      <c r="I201" s="302"/>
      <c r="J201" s="311"/>
      <c r="K201" s="302"/>
      <c r="M201" s="303" t="s">
        <v>174</v>
      </c>
      <c r="O201" s="292"/>
    </row>
    <row r="202" spans="1:80" x14ac:dyDescent="0.2">
      <c r="A202" s="301"/>
      <c r="B202" s="304"/>
      <c r="C202" s="305" t="s">
        <v>1057</v>
      </c>
      <c r="D202" s="306"/>
      <c r="E202" s="307">
        <v>0</v>
      </c>
      <c r="F202" s="308"/>
      <c r="G202" s="309"/>
      <c r="H202" s="310"/>
      <c r="I202" s="302"/>
      <c r="J202" s="311"/>
      <c r="K202" s="302"/>
      <c r="M202" s="303" t="s">
        <v>1057</v>
      </c>
      <c r="O202" s="292"/>
    </row>
    <row r="203" spans="1:80" x14ac:dyDescent="0.2">
      <c r="A203" s="301"/>
      <c r="B203" s="304"/>
      <c r="C203" s="305" t="s">
        <v>1058</v>
      </c>
      <c r="D203" s="306"/>
      <c r="E203" s="307">
        <v>1.482</v>
      </c>
      <c r="F203" s="308"/>
      <c r="G203" s="309"/>
      <c r="H203" s="310"/>
      <c r="I203" s="302"/>
      <c r="J203" s="311"/>
      <c r="K203" s="302"/>
      <c r="M203" s="303" t="s">
        <v>1058</v>
      </c>
      <c r="O203" s="292"/>
    </row>
    <row r="204" spans="1:80" x14ac:dyDescent="0.2">
      <c r="A204" s="301"/>
      <c r="B204" s="304"/>
      <c r="C204" s="305" t="s">
        <v>1059</v>
      </c>
      <c r="D204" s="306"/>
      <c r="E204" s="307">
        <v>4.4459999999999997</v>
      </c>
      <c r="F204" s="308"/>
      <c r="G204" s="309"/>
      <c r="H204" s="310"/>
      <c r="I204" s="302"/>
      <c r="J204" s="311"/>
      <c r="K204" s="302"/>
      <c r="M204" s="303" t="s">
        <v>1059</v>
      </c>
      <c r="O204" s="292"/>
    </row>
    <row r="205" spans="1:80" x14ac:dyDescent="0.2">
      <c r="A205" s="301"/>
      <c r="B205" s="304"/>
      <c r="C205" s="333" t="s">
        <v>174</v>
      </c>
      <c r="D205" s="306"/>
      <c r="E205" s="332">
        <v>5.9279999999999999</v>
      </c>
      <c r="F205" s="308"/>
      <c r="G205" s="309"/>
      <c r="H205" s="310"/>
      <c r="I205" s="302"/>
      <c r="J205" s="311"/>
      <c r="K205" s="302"/>
      <c r="M205" s="303" t="s">
        <v>174</v>
      </c>
      <c r="O205" s="292"/>
    </row>
    <row r="206" spans="1:80" ht="22.5" x14ac:dyDescent="0.2">
      <c r="A206" s="293">
        <v>26</v>
      </c>
      <c r="B206" s="294" t="s">
        <v>262</v>
      </c>
      <c r="C206" s="295" t="s">
        <v>1060</v>
      </c>
      <c r="D206" s="296" t="s">
        <v>116</v>
      </c>
      <c r="E206" s="297">
        <v>1.86</v>
      </c>
      <c r="F206" s="297">
        <v>0</v>
      </c>
      <c r="G206" s="298">
        <f>E206*F206</f>
        <v>0</v>
      </c>
      <c r="H206" s="299">
        <v>0</v>
      </c>
      <c r="I206" s="300">
        <f>E206*H206</f>
        <v>0</v>
      </c>
      <c r="J206" s="299"/>
      <c r="K206" s="300">
        <f>E206*J206</f>
        <v>0</v>
      </c>
      <c r="O206" s="292">
        <v>2</v>
      </c>
      <c r="AA206" s="261">
        <v>12</v>
      </c>
      <c r="AB206" s="261">
        <v>1</v>
      </c>
      <c r="AC206" s="261">
        <v>62</v>
      </c>
      <c r="AZ206" s="261">
        <v>1</v>
      </c>
      <c r="BA206" s="261">
        <f>IF(AZ206=1,G206,0)</f>
        <v>0</v>
      </c>
      <c r="BB206" s="261">
        <f>IF(AZ206=2,G206,0)</f>
        <v>0</v>
      </c>
      <c r="BC206" s="261">
        <f>IF(AZ206=3,G206,0)</f>
        <v>0</v>
      </c>
      <c r="BD206" s="261">
        <f>IF(AZ206=4,G206,0)</f>
        <v>0</v>
      </c>
      <c r="BE206" s="261">
        <f>IF(AZ206=5,G206,0)</f>
        <v>0</v>
      </c>
      <c r="CA206" s="292">
        <v>12</v>
      </c>
      <c r="CB206" s="292">
        <v>1</v>
      </c>
    </row>
    <row r="207" spans="1:80" x14ac:dyDescent="0.2">
      <c r="A207" s="301"/>
      <c r="B207" s="304"/>
      <c r="C207" s="305" t="s">
        <v>1061</v>
      </c>
      <c r="D207" s="306"/>
      <c r="E207" s="307">
        <v>0</v>
      </c>
      <c r="F207" s="308"/>
      <c r="G207" s="309"/>
      <c r="H207" s="310"/>
      <c r="I207" s="302"/>
      <c r="J207" s="311"/>
      <c r="K207" s="302"/>
      <c r="M207" s="303" t="s">
        <v>1061</v>
      </c>
      <c r="O207" s="292"/>
    </row>
    <row r="208" spans="1:80" x14ac:dyDescent="0.2">
      <c r="A208" s="301"/>
      <c r="B208" s="304"/>
      <c r="C208" s="305" t="s">
        <v>1062</v>
      </c>
      <c r="D208" s="306"/>
      <c r="E208" s="307">
        <v>1.86</v>
      </c>
      <c r="F208" s="308"/>
      <c r="G208" s="309"/>
      <c r="H208" s="310"/>
      <c r="I208" s="302"/>
      <c r="J208" s="311"/>
      <c r="K208" s="302"/>
      <c r="M208" s="303" t="s">
        <v>1062</v>
      </c>
      <c r="O208" s="292"/>
    </row>
    <row r="209" spans="1:80" x14ac:dyDescent="0.2">
      <c r="A209" s="293">
        <v>27</v>
      </c>
      <c r="B209" s="294" t="s">
        <v>266</v>
      </c>
      <c r="C209" s="295" t="s">
        <v>267</v>
      </c>
      <c r="D209" s="296" t="s">
        <v>170</v>
      </c>
      <c r="E209" s="297">
        <v>130.69999999999999</v>
      </c>
      <c r="F209" s="297">
        <v>0</v>
      </c>
      <c r="G209" s="298">
        <f>E209*F209</f>
        <v>0</v>
      </c>
      <c r="H209" s="299">
        <v>0</v>
      </c>
      <c r="I209" s="300">
        <f>E209*H209</f>
        <v>0</v>
      </c>
      <c r="J209" s="299"/>
      <c r="K209" s="300">
        <f>E209*J209</f>
        <v>0</v>
      </c>
      <c r="O209" s="292">
        <v>2</v>
      </c>
      <c r="AA209" s="261">
        <v>12</v>
      </c>
      <c r="AB209" s="261">
        <v>1</v>
      </c>
      <c r="AC209" s="261">
        <v>75</v>
      </c>
      <c r="AZ209" s="261">
        <v>1</v>
      </c>
      <c r="BA209" s="261">
        <f>IF(AZ209=1,G209,0)</f>
        <v>0</v>
      </c>
      <c r="BB209" s="261">
        <f>IF(AZ209=2,G209,0)</f>
        <v>0</v>
      </c>
      <c r="BC209" s="261">
        <f>IF(AZ209=3,G209,0)</f>
        <v>0</v>
      </c>
      <c r="BD209" s="261">
        <f>IF(AZ209=4,G209,0)</f>
        <v>0</v>
      </c>
      <c r="BE209" s="261">
        <f>IF(AZ209=5,G209,0)</f>
        <v>0</v>
      </c>
      <c r="CA209" s="292">
        <v>12</v>
      </c>
      <c r="CB209" s="292">
        <v>1</v>
      </c>
    </row>
    <row r="210" spans="1:80" x14ac:dyDescent="0.2">
      <c r="A210" s="301"/>
      <c r="B210" s="304"/>
      <c r="C210" s="305" t="s">
        <v>998</v>
      </c>
      <c r="D210" s="306"/>
      <c r="E210" s="307">
        <v>0</v>
      </c>
      <c r="F210" s="308"/>
      <c r="G210" s="309"/>
      <c r="H210" s="310"/>
      <c r="I210" s="302"/>
      <c r="J210" s="311"/>
      <c r="K210" s="302"/>
      <c r="M210" s="303" t="s">
        <v>998</v>
      </c>
      <c r="O210" s="292"/>
    </row>
    <row r="211" spans="1:80" x14ac:dyDescent="0.2">
      <c r="A211" s="301"/>
      <c r="B211" s="304"/>
      <c r="C211" s="305" t="s">
        <v>1063</v>
      </c>
      <c r="D211" s="306"/>
      <c r="E211" s="307">
        <v>108.52</v>
      </c>
      <c r="F211" s="308"/>
      <c r="G211" s="309"/>
      <c r="H211" s="310"/>
      <c r="I211" s="302"/>
      <c r="J211" s="311"/>
      <c r="K211" s="302"/>
      <c r="M211" s="303" t="s">
        <v>1063</v>
      </c>
      <c r="O211" s="292"/>
    </row>
    <row r="212" spans="1:80" x14ac:dyDescent="0.2">
      <c r="A212" s="301"/>
      <c r="B212" s="304"/>
      <c r="C212" s="305" t="s">
        <v>130</v>
      </c>
      <c r="D212" s="306"/>
      <c r="E212" s="307">
        <v>0</v>
      </c>
      <c r="F212" s="308"/>
      <c r="G212" s="309"/>
      <c r="H212" s="310"/>
      <c r="I212" s="302"/>
      <c r="J212" s="311"/>
      <c r="K212" s="302"/>
      <c r="M212" s="303">
        <v>0</v>
      </c>
      <c r="O212" s="292"/>
    </row>
    <row r="213" spans="1:80" x14ac:dyDescent="0.2">
      <c r="A213" s="301"/>
      <c r="B213" s="304"/>
      <c r="C213" s="305" t="s">
        <v>1064</v>
      </c>
      <c r="D213" s="306"/>
      <c r="E213" s="307">
        <v>0</v>
      </c>
      <c r="F213" s="308"/>
      <c r="G213" s="309"/>
      <c r="H213" s="310"/>
      <c r="I213" s="302"/>
      <c r="J213" s="311"/>
      <c r="K213" s="302"/>
      <c r="M213" s="303" t="s">
        <v>1064</v>
      </c>
      <c r="O213" s="292"/>
    </row>
    <row r="214" spans="1:80" x14ac:dyDescent="0.2">
      <c r="A214" s="301"/>
      <c r="B214" s="304"/>
      <c r="C214" s="305" t="s">
        <v>1065</v>
      </c>
      <c r="D214" s="306"/>
      <c r="E214" s="307">
        <v>0</v>
      </c>
      <c r="F214" s="308"/>
      <c r="G214" s="309"/>
      <c r="H214" s="310"/>
      <c r="I214" s="302"/>
      <c r="J214" s="311"/>
      <c r="K214" s="302"/>
      <c r="M214" s="303" t="s">
        <v>1065</v>
      </c>
      <c r="O214" s="292"/>
    </row>
    <row r="215" spans="1:80" x14ac:dyDescent="0.2">
      <c r="A215" s="301"/>
      <c r="B215" s="304"/>
      <c r="C215" s="305" t="s">
        <v>1066</v>
      </c>
      <c r="D215" s="306"/>
      <c r="E215" s="307">
        <v>8.7799999999999994</v>
      </c>
      <c r="F215" s="308"/>
      <c r="G215" s="309"/>
      <c r="H215" s="310"/>
      <c r="I215" s="302"/>
      <c r="J215" s="311"/>
      <c r="K215" s="302"/>
      <c r="M215" s="303" t="s">
        <v>1066</v>
      </c>
      <c r="O215" s="292"/>
    </row>
    <row r="216" spans="1:80" x14ac:dyDescent="0.2">
      <c r="A216" s="301"/>
      <c r="B216" s="304"/>
      <c r="C216" s="305" t="s">
        <v>1067</v>
      </c>
      <c r="D216" s="306"/>
      <c r="E216" s="307">
        <v>0</v>
      </c>
      <c r="F216" s="308"/>
      <c r="G216" s="309"/>
      <c r="H216" s="310"/>
      <c r="I216" s="302"/>
      <c r="J216" s="311"/>
      <c r="K216" s="302"/>
      <c r="M216" s="303" t="s">
        <v>1067</v>
      </c>
      <c r="O216" s="292"/>
    </row>
    <row r="217" spans="1:80" x14ac:dyDescent="0.2">
      <c r="A217" s="301"/>
      <c r="B217" s="304"/>
      <c r="C217" s="305" t="s">
        <v>1068</v>
      </c>
      <c r="D217" s="306"/>
      <c r="E217" s="307">
        <v>13.4</v>
      </c>
      <c r="F217" s="308"/>
      <c r="G217" s="309"/>
      <c r="H217" s="310"/>
      <c r="I217" s="302"/>
      <c r="J217" s="311"/>
      <c r="K217" s="302"/>
      <c r="M217" s="303" t="s">
        <v>1068</v>
      </c>
      <c r="O217" s="292"/>
    </row>
    <row r="218" spans="1:80" x14ac:dyDescent="0.2">
      <c r="A218" s="293">
        <v>28</v>
      </c>
      <c r="B218" s="294" t="s">
        <v>269</v>
      </c>
      <c r="C218" s="295" t="s">
        <v>270</v>
      </c>
      <c r="D218" s="296" t="s">
        <v>170</v>
      </c>
      <c r="E218" s="297">
        <v>244.18</v>
      </c>
      <c r="F218" s="297">
        <v>0</v>
      </c>
      <c r="G218" s="298">
        <f>E218*F218</f>
        <v>0</v>
      </c>
      <c r="H218" s="299">
        <v>0</v>
      </c>
      <c r="I218" s="300">
        <f>E218*H218</f>
        <v>0</v>
      </c>
      <c r="J218" s="299"/>
      <c r="K218" s="300">
        <f>E218*J218</f>
        <v>0</v>
      </c>
      <c r="O218" s="292">
        <v>2</v>
      </c>
      <c r="AA218" s="261">
        <v>12</v>
      </c>
      <c r="AB218" s="261">
        <v>1</v>
      </c>
      <c r="AC218" s="261">
        <v>18</v>
      </c>
      <c r="AZ218" s="261">
        <v>1</v>
      </c>
      <c r="BA218" s="261">
        <f>IF(AZ218=1,G218,0)</f>
        <v>0</v>
      </c>
      <c r="BB218" s="261">
        <f>IF(AZ218=2,G218,0)</f>
        <v>0</v>
      </c>
      <c r="BC218" s="261">
        <f>IF(AZ218=3,G218,0)</f>
        <v>0</v>
      </c>
      <c r="BD218" s="261">
        <f>IF(AZ218=4,G218,0)</f>
        <v>0</v>
      </c>
      <c r="BE218" s="261">
        <f>IF(AZ218=5,G218,0)</f>
        <v>0</v>
      </c>
      <c r="CA218" s="292">
        <v>12</v>
      </c>
      <c r="CB218" s="292">
        <v>1</v>
      </c>
    </row>
    <row r="219" spans="1:80" x14ac:dyDescent="0.2">
      <c r="A219" s="301"/>
      <c r="B219" s="304"/>
      <c r="C219" s="305" t="s">
        <v>271</v>
      </c>
      <c r="D219" s="306"/>
      <c r="E219" s="307">
        <v>0</v>
      </c>
      <c r="F219" s="308"/>
      <c r="G219" s="309"/>
      <c r="H219" s="310"/>
      <c r="I219" s="302"/>
      <c r="J219" s="311"/>
      <c r="K219" s="302"/>
      <c r="M219" s="303" t="s">
        <v>271</v>
      </c>
      <c r="O219" s="292"/>
    </row>
    <row r="220" spans="1:80" x14ac:dyDescent="0.2">
      <c r="A220" s="301"/>
      <c r="B220" s="304"/>
      <c r="C220" s="305" t="s">
        <v>998</v>
      </c>
      <c r="D220" s="306"/>
      <c r="E220" s="307">
        <v>0</v>
      </c>
      <c r="F220" s="308"/>
      <c r="G220" s="309"/>
      <c r="H220" s="310"/>
      <c r="I220" s="302"/>
      <c r="J220" s="311"/>
      <c r="K220" s="302"/>
      <c r="M220" s="303" t="s">
        <v>998</v>
      </c>
      <c r="O220" s="292"/>
    </row>
    <row r="221" spans="1:80" x14ac:dyDescent="0.2">
      <c r="A221" s="301"/>
      <c r="B221" s="304"/>
      <c r="C221" s="305" t="s">
        <v>1069</v>
      </c>
      <c r="D221" s="306"/>
      <c r="E221" s="307">
        <v>114.58</v>
      </c>
      <c r="F221" s="308"/>
      <c r="G221" s="309"/>
      <c r="H221" s="310"/>
      <c r="I221" s="302"/>
      <c r="J221" s="311"/>
      <c r="K221" s="302"/>
      <c r="M221" s="303" t="s">
        <v>1069</v>
      </c>
      <c r="O221" s="292"/>
    </row>
    <row r="222" spans="1:80" x14ac:dyDescent="0.2">
      <c r="A222" s="301"/>
      <c r="B222" s="304"/>
      <c r="C222" s="305" t="s">
        <v>1070</v>
      </c>
      <c r="D222" s="306"/>
      <c r="E222" s="307">
        <v>3.6</v>
      </c>
      <c r="F222" s="308"/>
      <c r="G222" s="309"/>
      <c r="H222" s="310"/>
      <c r="I222" s="302"/>
      <c r="J222" s="311"/>
      <c r="K222" s="302"/>
      <c r="M222" s="303" t="s">
        <v>1070</v>
      </c>
      <c r="O222" s="292"/>
    </row>
    <row r="223" spans="1:80" x14ac:dyDescent="0.2">
      <c r="A223" s="301"/>
      <c r="B223" s="304"/>
      <c r="C223" s="333" t="s">
        <v>174</v>
      </c>
      <c r="D223" s="306"/>
      <c r="E223" s="332">
        <v>118.17999999999999</v>
      </c>
      <c r="F223" s="308"/>
      <c r="G223" s="309"/>
      <c r="H223" s="310"/>
      <c r="I223" s="302"/>
      <c r="J223" s="311"/>
      <c r="K223" s="302"/>
      <c r="M223" s="303" t="s">
        <v>174</v>
      </c>
      <c r="O223" s="292"/>
    </row>
    <row r="224" spans="1:80" x14ac:dyDescent="0.2">
      <c r="A224" s="301"/>
      <c r="B224" s="304"/>
      <c r="C224" s="305" t="s">
        <v>1071</v>
      </c>
      <c r="D224" s="306"/>
      <c r="E224" s="307">
        <v>105</v>
      </c>
      <c r="F224" s="308"/>
      <c r="G224" s="309"/>
      <c r="H224" s="310"/>
      <c r="I224" s="302"/>
      <c r="J224" s="311"/>
      <c r="K224" s="302"/>
      <c r="M224" s="303" t="s">
        <v>1071</v>
      </c>
      <c r="O224" s="292"/>
    </row>
    <row r="225" spans="1:80" x14ac:dyDescent="0.2">
      <c r="A225" s="301"/>
      <c r="B225" s="304"/>
      <c r="C225" s="333" t="s">
        <v>174</v>
      </c>
      <c r="D225" s="306"/>
      <c r="E225" s="332">
        <v>105</v>
      </c>
      <c r="F225" s="308"/>
      <c r="G225" s="309"/>
      <c r="H225" s="310"/>
      <c r="I225" s="302"/>
      <c r="J225" s="311"/>
      <c r="K225" s="302"/>
      <c r="M225" s="303" t="s">
        <v>174</v>
      </c>
      <c r="O225" s="292"/>
    </row>
    <row r="226" spans="1:80" x14ac:dyDescent="0.2">
      <c r="A226" s="301"/>
      <c r="B226" s="304"/>
      <c r="C226" s="305" t="s">
        <v>1072</v>
      </c>
      <c r="D226" s="306"/>
      <c r="E226" s="307">
        <v>9</v>
      </c>
      <c r="F226" s="308"/>
      <c r="G226" s="309"/>
      <c r="H226" s="310"/>
      <c r="I226" s="302"/>
      <c r="J226" s="311"/>
      <c r="K226" s="302"/>
      <c r="M226" s="303" t="s">
        <v>1072</v>
      </c>
      <c r="O226" s="292"/>
    </row>
    <row r="227" spans="1:80" x14ac:dyDescent="0.2">
      <c r="A227" s="301"/>
      <c r="B227" s="304"/>
      <c r="C227" s="333" t="s">
        <v>174</v>
      </c>
      <c r="D227" s="306"/>
      <c r="E227" s="332">
        <v>9</v>
      </c>
      <c r="F227" s="308"/>
      <c r="G227" s="309"/>
      <c r="H227" s="310"/>
      <c r="I227" s="302"/>
      <c r="J227" s="311"/>
      <c r="K227" s="302"/>
      <c r="M227" s="303" t="s">
        <v>174</v>
      </c>
      <c r="O227" s="292"/>
    </row>
    <row r="228" spans="1:80" x14ac:dyDescent="0.2">
      <c r="A228" s="301"/>
      <c r="B228" s="304"/>
      <c r="C228" s="305" t="s">
        <v>1073</v>
      </c>
      <c r="D228" s="306"/>
      <c r="E228" s="307">
        <v>12</v>
      </c>
      <c r="F228" s="308"/>
      <c r="G228" s="309"/>
      <c r="H228" s="310"/>
      <c r="I228" s="302"/>
      <c r="J228" s="311"/>
      <c r="K228" s="302"/>
      <c r="M228" s="303" t="s">
        <v>1073</v>
      </c>
      <c r="O228" s="292"/>
    </row>
    <row r="229" spans="1:80" x14ac:dyDescent="0.2">
      <c r="A229" s="301"/>
      <c r="B229" s="304"/>
      <c r="C229" s="333" t="s">
        <v>174</v>
      </c>
      <c r="D229" s="306"/>
      <c r="E229" s="332">
        <v>12</v>
      </c>
      <c r="F229" s="308"/>
      <c r="G229" s="309"/>
      <c r="H229" s="310"/>
      <c r="I229" s="302"/>
      <c r="J229" s="311"/>
      <c r="K229" s="302"/>
      <c r="M229" s="303" t="s">
        <v>174</v>
      </c>
      <c r="O229" s="292"/>
    </row>
    <row r="230" spans="1:80" x14ac:dyDescent="0.2">
      <c r="A230" s="293">
        <v>29</v>
      </c>
      <c r="B230" s="294" t="s">
        <v>277</v>
      </c>
      <c r="C230" s="295" t="s">
        <v>278</v>
      </c>
      <c r="D230" s="296" t="s">
        <v>170</v>
      </c>
      <c r="E230" s="297">
        <v>140.16999999999999</v>
      </c>
      <c r="F230" s="297">
        <v>0</v>
      </c>
      <c r="G230" s="298">
        <f>E230*F230</f>
        <v>0</v>
      </c>
      <c r="H230" s="299">
        <v>0</v>
      </c>
      <c r="I230" s="300">
        <f>E230*H230</f>
        <v>0</v>
      </c>
      <c r="J230" s="299"/>
      <c r="K230" s="300">
        <f>E230*J230</f>
        <v>0</v>
      </c>
      <c r="O230" s="292">
        <v>2</v>
      </c>
      <c r="AA230" s="261">
        <v>12</v>
      </c>
      <c r="AB230" s="261">
        <v>1</v>
      </c>
      <c r="AC230" s="261">
        <v>19</v>
      </c>
      <c r="AZ230" s="261">
        <v>1</v>
      </c>
      <c r="BA230" s="261">
        <f>IF(AZ230=1,G230,0)</f>
        <v>0</v>
      </c>
      <c r="BB230" s="261">
        <f>IF(AZ230=2,G230,0)</f>
        <v>0</v>
      </c>
      <c r="BC230" s="261">
        <f>IF(AZ230=3,G230,0)</f>
        <v>0</v>
      </c>
      <c r="BD230" s="261">
        <f>IF(AZ230=4,G230,0)</f>
        <v>0</v>
      </c>
      <c r="BE230" s="261">
        <f>IF(AZ230=5,G230,0)</f>
        <v>0</v>
      </c>
      <c r="CA230" s="292">
        <v>12</v>
      </c>
      <c r="CB230" s="292">
        <v>1</v>
      </c>
    </row>
    <row r="231" spans="1:80" ht="22.5" x14ac:dyDescent="0.2">
      <c r="A231" s="301"/>
      <c r="B231" s="304"/>
      <c r="C231" s="305" t="s">
        <v>279</v>
      </c>
      <c r="D231" s="306"/>
      <c r="E231" s="307">
        <v>0</v>
      </c>
      <c r="F231" s="308"/>
      <c r="G231" s="309"/>
      <c r="H231" s="310"/>
      <c r="I231" s="302"/>
      <c r="J231" s="311"/>
      <c r="K231" s="302"/>
      <c r="M231" s="303" t="s">
        <v>279</v>
      </c>
      <c r="O231" s="292"/>
    </row>
    <row r="232" spans="1:80" x14ac:dyDescent="0.2">
      <c r="A232" s="301"/>
      <c r="B232" s="304"/>
      <c r="C232" s="305" t="s">
        <v>998</v>
      </c>
      <c r="D232" s="306"/>
      <c r="E232" s="307">
        <v>0</v>
      </c>
      <c r="F232" s="308"/>
      <c r="G232" s="309"/>
      <c r="H232" s="310"/>
      <c r="I232" s="302"/>
      <c r="J232" s="311"/>
      <c r="K232" s="302"/>
      <c r="M232" s="303" t="s">
        <v>998</v>
      </c>
      <c r="O232" s="292"/>
    </row>
    <row r="233" spans="1:80" x14ac:dyDescent="0.2">
      <c r="A233" s="301"/>
      <c r="B233" s="304"/>
      <c r="C233" s="305" t="s">
        <v>1074</v>
      </c>
      <c r="D233" s="306"/>
      <c r="E233" s="307">
        <v>14.4</v>
      </c>
      <c r="F233" s="308"/>
      <c r="G233" s="309"/>
      <c r="H233" s="310"/>
      <c r="I233" s="302"/>
      <c r="J233" s="311"/>
      <c r="K233" s="302"/>
      <c r="M233" s="303" t="s">
        <v>1074</v>
      </c>
      <c r="O233" s="292"/>
    </row>
    <row r="234" spans="1:80" x14ac:dyDescent="0.2">
      <c r="A234" s="301"/>
      <c r="B234" s="304"/>
      <c r="C234" s="305" t="s">
        <v>1075</v>
      </c>
      <c r="D234" s="306"/>
      <c r="E234" s="307">
        <v>12.32</v>
      </c>
      <c r="F234" s="308"/>
      <c r="G234" s="309"/>
      <c r="H234" s="310"/>
      <c r="I234" s="302"/>
      <c r="J234" s="311"/>
      <c r="K234" s="302"/>
      <c r="M234" s="303" t="s">
        <v>1075</v>
      </c>
      <c r="O234" s="292"/>
    </row>
    <row r="235" spans="1:80" x14ac:dyDescent="0.2">
      <c r="A235" s="301"/>
      <c r="B235" s="304"/>
      <c r="C235" s="305" t="s">
        <v>1076</v>
      </c>
      <c r="D235" s="306"/>
      <c r="E235" s="307">
        <v>15.45</v>
      </c>
      <c r="F235" s="308"/>
      <c r="G235" s="309"/>
      <c r="H235" s="310"/>
      <c r="I235" s="302"/>
      <c r="J235" s="311"/>
      <c r="K235" s="302"/>
      <c r="M235" s="303" t="s">
        <v>1076</v>
      </c>
      <c r="O235" s="292"/>
    </row>
    <row r="236" spans="1:80" x14ac:dyDescent="0.2">
      <c r="A236" s="301"/>
      <c r="B236" s="304"/>
      <c r="C236" s="333" t="s">
        <v>174</v>
      </c>
      <c r="D236" s="306"/>
      <c r="E236" s="332">
        <v>42.17</v>
      </c>
      <c r="F236" s="308"/>
      <c r="G236" s="309"/>
      <c r="H236" s="310"/>
      <c r="I236" s="302"/>
      <c r="J236" s="311"/>
      <c r="K236" s="302"/>
      <c r="M236" s="303" t="s">
        <v>174</v>
      </c>
      <c r="O236" s="292"/>
    </row>
    <row r="237" spans="1:80" x14ac:dyDescent="0.2">
      <c r="A237" s="301"/>
      <c r="B237" s="304"/>
      <c r="C237" s="305" t="s">
        <v>1077</v>
      </c>
      <c r="D237" s="306"/>
      <c r="E237" s="307">
        <v>46.8</v>
      </c>
      <c r="F237" s="308"/>
      <c r="G237" s="309"/>
      <c r="H237" s="310"/>
      <c r="I237" s="302"/>
      <c r="J237" s="311"/>
      <c r="K237" s="302"/>
      <c r="M237" s="303" t="s">
        <v>1077</v>
      </c>
      <c r="O237" s="292"/>
    </row>
    <row r="238" spans="1:80" x14ac:dyDescent="0.2">
      <c r="A238" s="301"/>
      <c r="B238" s="304"/>
      <c r="C238" s="305" t="s">
        <v>1078</v>
      </c>
      <c r="D238" s="306"/>
      <c r="E238" s="307">
        <v>23.1</v>
      </c>
      <c r="F238" s="308"/>
      <c r="G238" s="309"/>
      <c r="H238" s="310"/>
      <c r="I238" s="302"/>
      <c r="J238" s="311"/>
      <c r="K238" s="302"/>
      <c r="M238" s="303" t="s">
        <v>1078</v>
      </c>
      <c r="O238" s="292"/>
    </row>
    <row r="239" spans="1:80" x14ac:dyDescent="0.2">
      <c r="A239" s="301"/>
      <c r="B239" s="304"/>
      <c r="C239" s="333" t="s">
        <v>174</v>
      </c>
      <c r="D239" s="306"/>
      <c r="E239" s="332">
        <v>69.900000000000006</v>
      </c>
      <c r="F239" s="308"/>
      <c r="G239" s="309"/>
      <c r="H239" s="310"/>
      <c r="I239" s="302"/>
      <c r="J239" s="311"/>
      <c r="K239" s="302"/>
      <c r="M239" s="303" t="s">
        <v>174</v>
      </c>
      <c r="O239" s="292"/>
    </row>
    <row r="240" spans="1:80" x14ac:dyDescent="0.2">
      <c r="A240" s="301"/>
      <c r="B240" s="304"/>
      <c r="C240" s="305" t="s">
        <v>1079</v>
      </c>
      <c r="D240" s="306"/>
      <c r="E240" s="307">
        <v>16.100000000000001</v>
      </c>
      <c r="F240" s="308"/>
      <c r="G240" s="309"/>
      <c r="H240" s="310"/>
      <c r="I240" s="302"/>
      <c r="J240" s="311"/>
      <c r="K240" s="302"/>
      <c r="M240" s="303" t="s">
        <v>1079</v>
      </c>
      <c r="O240" s="292"/>
    </row>
    <row r="241" spans="1:80" x14ac:dyDescent="0.2">
      <c r="A241" s="301"/>
      <c r="B241" s="304"/>
      <c r="C241" s="333" t="s">
        <v>174</v>
      </c>
      <c r="D241" s="306"/>
      <c r="E241" s="332">
        <v>16.100000000000001</v>
      </c>
      <c r="F241" s="308"/>
      <c r="G241" s="309"/>
      <c r="H241" s="310"/>
      <c r="I241" s="302"/>
      <c r="J241" s="311"/>
      <c r="K241" s="302"/>
      <c r="M241" s="303" t="s">
        <v>174</v>
      </c>
      <c r="O241" s="292"/>
    </row>
    <row r="242" spans="1:80" x14ac:dyDescent="0.2">
      <c r="A242" s="301"/>
      <c r="B242" s="304"/>
      <c r="C242" s="305" t="s">
        <v>1080</v>
      </c>
      <c r="D242" s="306"/>
      <c r="E242" s="307">
        <v>4.8</v>
      </c>
      <c r="F242" s="308"/>
      <c r="G242" s="309"/>
      <c r="H242" s="310"/>
      <c r="I242" s="302"/>
      <c r="J242" s="311"/>
      <c r="K242" s="302"/>
      <c r="M242" s="303" t="s">
        <v>1080</v>
      </c>
      <c r="O242" s="292"/>
    </row>
    <row r="243" spans="1:80" x14ac:dyDescent="0.2">
      <c r="A243" s="301"/>
      <c r="B243" s="304"/>
      <c r="C243" s="305" t="s">
        <v>1081</v>
      </c>
      <c r="D243" s="306"/>
      <c r="E243" s="307">
        <v>7.2</v>
      </c>
      <c r="F243" s="308"/>
      <c r="G243" s="309"/>
      <c r="H243" s="310"/>
      <c r="I243" s="302"/>
      <c r="J243" s="311"/>
      <c r="K243" s="302"/>
      <c r="M243" s="303" t="s">
        <v>1081</v>
      </c>
      <c r="O243" s="292"/>
    </row>
    <row r="244" spans="1:80" x14ac:dyDescent="0.2">
      <c r="A244" s="293">
        <v>30</v>
      </c>
      <c r="B244" s="294" t="s">
        <v>287</v>
      </c>
      <c r="C244" s="295" t="s">
        <v>1082</v>
      </c>
      <c r="D244" s="296" t="s">
        <v>170</v>
      </c>
      <c r="E244" s="297">
        <v>15.1</v>
      </c>
      <c r="F244" s="297">
        <v>0</v>
      </c>
      <c r="G244" s="298">
        <f>E244*F244</f>
        <v>0</v>
      </c>
      <c r="H244" s="299">
        <v>0</v>
      </c>
      <c r="I244" s="300">
        <f>E244*H244</f>
        <v>0</v>
      </c>
      <c r="J244" s="299"/>
      <c r="K244" s="300">
        <f>E244*J244</f>
        <v>0</v>
      </c>
      <c r="O244" s="292">
        <v>2</v>
      </c>
      <c r="AA244" s="261">
        <v>12</v>
      </c>
      <c r="AB244" s="261">
        <v>1</v>
      </c>
      <c r="AC244" s="261">
        <v>58</v>
      </c>
      <c r="AZ244" s="261">
        <v>1</v>
      </c>
      <c r="BA244" s="261">
        <f>IF(AZ244=1,G244,0)</f>
        <v>0</v>
      </c>
      <c r="BB244" s="261">
        <f>IF(AZ244=2,G244,0)</f>
        <v>0</v>
      </c>
      <c r="BC244" s="261">
        <f>IF(AZ244=3,G244,0)</f>
        <v>0</v>
      </c>
      <c r="BD244" s="261">
        <f>IF(AZ244=4,G244,0)</f>
        <v>0</v>
      </c>
      <c r="BE244" s="261">
        <f>IF(AZ244=5,G244,0)</f>
        <v>0</v>
      </c>
      <c r="CA244" s="292">
        <v>12</v>
      </c>
      <c r="CB244" s="292">
        <v>1</v>
      </c>
    </row>
    <row r="245" spans="1:80" x14ac:dyDescent="0.2">
      <c r="A245" s="301"/>
      <c r="B245" s="304"/>
      <c r="C245" s="305" t="s">
        <v>289</v>
      </c>
      <c r="D245" s="306"/>
      <c r="E245" s="307">
        <v>0</v>
      </c>
      <c r="F245" s="308"/>
      <c r="G245" s="309"/>
      <c r="H245" s="310"/>
      <c r="I245" s="302"/>
      <c r="J245" s="311"/>
      <c r="K245" s="302"/>
      <c r="M245" s="303" t="s">
        <v>289</v>
      </c>
      <c r="O245" s="292"/>
    </row>
    <row r="246" spans="1:80" x14ac:dyDescent="0.2">
      <c r="A246" s="301"/>
      <c r="B246" s="304"/>
      <c r="C246" s="305" t="s">
        <v>1083</v>
      </c>
      <c r="D246" s="306"/>
      <c r="E246" s="307">
        <v>15.1</v>
      </c>
      <c r="F246" s="308"/>
      <c r="G246" s="309"/>
      <c r="H246" s="310"/>
      <c r="I246" s="302"/>
      <c r="J246" s="311"/>
      <c r="K246" s="302"/>
      <c r="M246" s="303" t="s">
        <v>1083</v>
      </c>
      <c r="O246" s="292"/>
    </row>
    <row r="247" spans="1:80" ht="22.5" x14ac:dyDescent="0.2">
      <c r="A247" s="293">
        <v>31</v>
      </c>
      <c r="B247" s="294" t="s">
        <v>291</v>
      </c>
      <c r="C247" s="295" t="s">
        <v>292</v>
      </c>
      <c r="D247" s="296" t="s">
        <v>116</v>
      </c>
      <c r="E247" s="297">
        <v>29.4299</v>
      </c>
      <c r="F247" s="297">
        <v>0</v>
      </c>
      <c r="G247" s="298">
        <f>E247*F247</f>
        <v>0</v>
      </c>
      <c r="H247" s="299">
        <v>0</v>
      </c>
      <c r="I247" s="300">
        <f>E247*H247</f>
        <v>0</v>
      </c>
      <c r="J247" s="299"/>
      <c r="K247" s="300">
        <f>E247*J247</f>
        <v>0</v>
      </c>
      <c r="O247" s="292">
        <v>2</v>
      </c>
      <c r="AA247" s="261">
        <v>12</v>
      </c>
      <c r="AB247" s="261">
        <v>1</v>
      </c>
      <c r="AC247" s="261">
        <v>56</v>
      </c>
      <c r="AZ247" s="261">
        <v>1</v>
      </c>
      <c r="BA247" s="261">
        <f>IF(AZ247=1,G247,0)</f>
        <v>0</v>
      </c>
      <c r="BB247" s="261">
        <f>IF(AZ247=2,G247,0)</f>
        <v>0</v>
      </c>
      <c r="BC247" s="261">
        <f>IF(AZ247=3,G247,0)</f>
        <v>0</v>
      </c>
      <c r="BD247" s="261">
        <f>IF(AZ247=4,G247,0)</f>
        <v>0</v>
      </c>
      <c r="BE247" s="261">
        <f>IF(AZ247=5,G247,0)</f>
        <v>0</v>
      </c>
      <c r="CA247" s="292">
        <v>12</v>
      </c>
      <c r="CB247" s="292">
        <v>1</v>
      </c>
    </row>
    <row r="248" spans="1:80" x14ac:dyDescent="0.2">
      <c r="A248" s="301"/>
      <c r="B248" s="304"/>
      <c r="C248" s="305" t="s">
        <v>992</v>
      </c>
      <c r="D248" s="306"/>
      <c r="E248" s="307">
        <v>0</v>
      </c>
      <c r="F248" s="308"/>
      <c r="G248" s="309"/>
      <c r="H248" s="310"/>
      <c r="I248" s="302"/>
      <c r="J248" s="311"/>
      <c r="K248" s="302"/>
      <c r="M248" s="303" t="s">
        <v>992</v>
      </c>
      <c r="O248" s="292"/>
    </row>
    <row r="249" spans="1:80" x14ac:dyDescent="0.2">
      <c r="A249" s="301"/>
      <c r="B249" s="304"/>
      <c r="C249" s="305" t="s">
        <v>1018</v>
      </c>
      <c r="D249" s="306"/>
      <c r="E249" s="307">
        <v>14.62</v>
      </c>
      <c r="F249" s="308"/>
      <c r="G249" s="309"/>
      <c r="H249" s="310"/>
      <c r="I249" s="302"/>
      <c r="J249" s="311"/>
      <c r="K249" s="302"/>
      <c r="M249" s="303" t="s">
        <v>1018</v>
      </c>
      <c r="O249" s="292"/>
    </row>
    <row r="250" spans="1:80" x14ac:dyDescent="0.2">
      <c r="A250" s="301"/>
      <c r="B250" s="304"/>
      <c r="C250" s="305" t="s">
        <v>1019</v>
      </c>
      <c r="D250" s="306"/>
      <c r="E250" s="307">
        <v>8.2279999999999998</v>
      </c>
      <c r="F250" s="308"/>
      <c r="G250" s="309"/>
      <c r="H250" s="310"/>
      <c r="I250" s="302"/>
      <c r="J250" s="311"/>
      <c r="K250" s="302"/>
      <c r="M250" s="303" t="s">
        <v>1019</v>
      </c>
      <c r="O250" s="292"/>
    </row>
    <row r="251" spans="1:80" x14ac:dyDescent="0.2">
      <c r="A251" s="301"/>
      <c r="B251" s="304"/>
      <c r="C251" s="305" t="s">
        <v>1020</v>
      </c>
      <c r="D251" s="306"/>
      <c r="E251" s="307">
        <v>5.6124999999999998</v>
      </c>
      <c r="F251" s="308"/>
      <c r="G251" s="309"/>
      <c r="H251" s="310"/>
      <c r="I251" s="302"/>
      <c r="J251" s="311"/>
      <c r="K251" s="302"/>
      <c r="M251" s="303" t="s">
        <v>1020</v>
      </c>
      <c r="O251" s="292"/>
    </row>
    <row r="252" spans="1:80" x14ac:dyDescent="0.2">
      <c r="A252" s="301"/>
      <c r="B252" s="304"/>
      <c r="C252" s="305" t="s">
        <v>1021</v>
      </c>
      <c r="D252" s="306"/>
      <c r="E252" s="307">
        <v>0.96940000000000004</v>
      </c>
      <c r="F252" s="308"/>
      <c r="G252" s="309"/>
      <c r="H252" s="310"/>
      <c r="I252" s="302"/>
      <c r="J252" s="311"/>
      <c r="K252" s="302"/>
      <c r="M252" s="303" t="s">
        <v>1021</v>
      </c>
      <c r="O252" s="292"/>
    </row>
    <row r="253" spans="1:80" x14ac:dyDescent="0.2">
      <c r="A253" s="293">
        <v>32</v>
      </c>
      <c r="B253" s="294" t="s">
        <v>297</v>
      </c>
      <c r="C253" s="295" t="s">
        <v>298</v>
      </c>
      <c r="D253" s="296" t="s">
        <v>116</v>
      </c>
      <c r="E253" s="297">
        <v>1.6779999999999999</v>
      </c>
      <c r="F253" s="297">
        <v>0</v>
      </c>
      <c r="G253" s="298">
        <f>E253*F253</f>
        <v>0</v>
      </c>
      <c r="H253" s="299">
        <v>0</v>
      </c>
      <c r="I253" s="300">
        <f>E253*H253</f>
        <v>0</v>
      </c>
      <c r="J253" s="299"/>
      <c r="K253" s="300">
        <f>E253*J253</f>
        <v>0</v>
      </c>
      <c r="O253" s="292">
        <v>2</v>
      </c>
      <c r="AA253" s="261">
        <v>12</v>
      </c>
      <c r="AB253" s="261">
        <v>1</v>
      </c>
      <c r="AC253" s="261">
        <v>57</v>
      </c>
      <c r="AZ253" s="261">
        <v>1</v>
      </c>
      <c r="BA253" s="261">
        <f>IF(AZ253=1,G253,0)</f>
        <v>0</v>
      </c>
      <c r="BB253" s="261">
        <f>IF(AZ253=2,G253,0)</f>
        <v>0</v>
      </c>
      <c r="BC253" s="261">
        <f>IF(AZ253=3,G253,0)</f>
        <v>0</v>
      </c>
      <c r="BD253" s="261">
        <f>IF(AZ253=4,G253,0)</f>
        <v>0</v>
      </c>
      <c r="BE253" s="261">
        <f>IF(AZ253=5,G253,0)</f>
        <v>0</v>
      </c>
      <c r="CA253" s="292">
        <v>12</v>
      </c>
      <c r="CB253" s="292">
        <v>1</v>
      </c>
    </row>
    <row r="254" spans="1:80" x14ac:dyDescent="0.2">
      <c r="A254" s="301"/>
      <c r="B254" s="304"/>
      <c r="C254" s="305" t="s">
        <v>1084</v>
      </c>
      <c r="D254" s="306"/>
      <c r="E254" s="307">
        <v>0</v>
      </c>
      <c r="F254" s="308"/>
      <c r="G254" s="309"/>
      <c r="H254" s="310"/>
      <c r="I254" s="302"/>
      <c r="J254" s="311"/>
      <c r="K254" s="302"/>
      <c r="M254" s="303" t="s">
        <v>1084</v>
      </c>
      <c r="O254" s="292"/>
    </row>
    <row r="255" spans="1:80" x14ac:dyDescent="0.2">
      <c r="A255" s="301"/>
      <c r="B255" s="304"/>
      <c r="C255" s="305" t="s">
        <v>1085</v>
      </c>
      <c r="D255" s="306"/>
      <c r="E255" s="307">
        <v>0.11</v>
      </c>
      <c r="F255" s="308"/>
      <c r="G255" s="309"/>
      <c r="H255" s="310"/>
      <c r="I255" s="302"/>
      <c r="J255" s="311"/>
      <c r="K255" s="302"/>
      <c r="M255" s="303" t="s">
        <v>1085</v>
      </c>
      <c r="O255" s="292"/>
    </row>
    <row r="256" spans="1:80" x14ac:dyDescent="0.2">
      <c r="A256" s="301"/>
      <c r="B256" s="304"/>
      <c r="C256" s="305" t="s">
        <v>989</v>
      </c>
      <c r="D256" s="306"/>
      <c r="E256" s="307">
        <v>1.5680000000000001</v>
      </c>
      <c r="F256" s="308"/>
      <c r="G256" s="309"/>
      <c r="H256" s="310"/>
      <c r="I256" s="302"/>
      <c r="J256" s="311"/>
      <c r="K256" s="302"/>
      <c r="M256" s="303" t="s">
        <v>989</v>
      </c>
      <c r="O256" s="292"/>
    </row>
    <row r="257" spans="1:80" x14ac:dyDescent="0.2">
      <c r="A257" s="293">
        <v>33</v>
      </c>
      <c r="B257" s="294" t="s">
        <v>305</v>
      </c>
      <c r="C257" s="295" t="s">
        <v>306</v>
      </c>
      <c r="D257" s="296" t="s">
        <v>116</v>
      </c>
      <c r="E257" s="297">
        <v>70.840299999999999</v>
      </c>
      <c r="F257" s="297">
        <v>0</v>
      </c>
      <c r="G257" s="298">
        <f>E257*F257</f>
        <v>0</v>
      </c>
      <c r="H257" s="299">
        <v>0</v>
      </c>
      <c r="I257" s="300">
        <f>E257*H257</f>
        <v>0</v>
      </c>
      <c r="J257" s="299"/>
      <c r="K257" s="300">
        <f>E257*J257</f>
        <v>0</v>
      </c>
      <c r="O257" s="292">
        <v>2</v>
      </c>
      <c r="AA257" s="261">
        <v>12</v>
      </c>
      <c r="AB257" s="261">
        <v>1</v>
      </c>
      <c r="AC257" s="261">
        <v>20</v>
      </c>
      <c r="AZ257" s="261">
        <v>1</v>
      </c>
      <c r="BA257" s="261">
        <f>IF(AZ257=1,G257,0)</f>
        <v>0</v>
      </c>
      <c r="BB257" s="261">
        <f>IF(AZ257=2,G257,0)</f>
        <v>0</v>
      </c>
      <c r="BC257" s="261">
        <f>IF(AZ257=3,G257,0)</f>
        <v>0</v>
      </c>
      <c r="BD257" s="261">
        <f>IF(AZ257=4,G257,0)</f>
        <v>0</v>
      </c>
      <c r="BE257" s="261">
        <f>IF(AZ257=5,G257,0)</f>
        <v>0</v>
      </c>
      <c r="CA257" s="292">
        <v>12</v>
      </c>
      <c r="CB257" s="292">
        <v>1</v>
      </c>
    </row>
    <row r="258" spans="1:80" x14ac:dyDescent="0.2">
      <c r="A258" s="301"/>
      <c r="B258" s="304"/>
      <c r="C258" s="305" t="s">
        <v>1086</v>
      </c>
      <c r="D258" s="306"/>
      <c r="E258" s="307">
        <v>0</v>
      </c>
      <c r="F258" s="308"/>
      <c r="G258" s="309"/>
      <c r="H258" s="310"/>
      <c r="I258" s="302"/>
      <c r="J258" s="311"/>
      <c r="K258" s="302"/>
      <c r="M258" s="303" t="s">
        <v>1086</v>
      </c>
      <c r="O258" s="292"/>
    </row>
    <row r="259" spans="1:80" x14ac:dyDescent="0.2">
      <c r="A259" s="301"/>
      <c r="B259" s="304"/>
      <c r="C259" s="305" t="s">
        <v>1087</v>
      </c>
      <c r="D259" s="306"/>
      <c r="E259" s="307">
        <v>6.9530000000000003</v>
      </c>
      <c r="F259" s="308"/>
      <c r="G259" s="309"/>
      <c r="H259" s="310"/>
      <c r="I259" s="302"/>
      <c r="J259" s="311"/>
      <c r="K259" s="302"/>
      <c r="M259" s="303" t="s">
        <v>1087</v>
      </c>
      <c r="O259" s="292"/>
    </row>
    <row r="260" spans="1:80" x14ac:dyDescent="0.2">
      <c r="A260" s="301"/>
      <c r="B260" s="304"/>
      <c r="C260" s="305" t="s">
        <v>1088</v>
      </c>
      <c r="D260" s="306"/>
      <c r="E260" s="307">
        <v>14.973599999999999</v>
      </c>
      <c r="F260" s="308"/>
      <c r="G260" s="309"/>
      <c r="H260" s="310"/>
      <c r="I260" s="302"/>
      <c r="J260" s="311"/>
      <c r="K260" s="302"/>
      <c r="M260" s="303" t="s">
        <v>1088</v>
      </c>
      <c r="O260" s="292"/>
    </row>
    <row r="261" spans="1:80" x14ac:dyDescent="0.2">
      <c r="A261" s="301"/>
      <c r="B261" s="304"/>
      <c r="C261" s="305" t="s">
        <v>1089</v>
      </c>
      <c r="D261" s="306"/>
      <c r="E261" s="307">
        <v>1.4790000000000001</v>
      </c>
      <c r="F261" s="308"/>
      <c r="G261" s="309"/>
      <c r="H261" s="310"/>
      <c r="I261" s="302"/>
      <c r="J261" s="311"/>
      <c r="K261" s="302"/>
      <c r="M261" s="303" t="s">
        <v>1089</v>
      </c>
      <c r="O261" s="292"/>
    </row>
    <row r="262" spans="1:80" x14ac:dyDescent="0.2">
      <c r="A262" s="301"/>
      <c r="B262" s="304"/>
      <c r="C262" s="333" t="s">
        <v>174</v>
      </c>
      <c r="D262" s="306"/>
      <c r="E262" s="332">
        <v>23.4056</v>
      </c>
      <c r="F262" s="308"/>
      <c r="G262" s="309"/>
      <c r="H262" s="310"/>
      <c r="I262" s="302"/>
      <c r="J262" s="311"/>
      <c r="K262" s="302"/>
      <c r="M262" s="303" t="s">
        <v>174</v>
      </c>
      <c r="O262" s="292"/>
    </row>
    <row r="263" spans="1:80" x14ac:dyDescent="0.2">
      <c r="A263" s="301"/>
      <c r="B263" s="304"/>
      <c r="C263" s="305" t="s">
        <v>1090</v>
      </c>
      <c r="D263" s="306"/>
      <c r="E263" s="307">
        <v>17.798999999999999</v>
      </c>
      <c r="F263" s="308"/>
      <c r="G263" s="309"/>
      <c r="H263" s="310"/>
      <c r="I263" s="302"/>
      <c r="J263" s="311"/>
      <c r="K263" s="302"/>
      <c r="M263" s="303" t="s">
        <v>1090</v>
      </c>
      <c r="O263" s="292"/>
    </row>
    <row r="264" spans="1:80" x14ac:dyDescent="0.2">
      <c r="A264" s="301"/>
      <c r="B264" s="304"/>
      <c r="C264" s="305" t="s">
        <v>1091</v>
      </c>
      <c r="D264" s="306"/>
      <c r="E264" s="307">
        <v>4.9470000000000001</v>
      </c>
      <c r="F264" s="308"/>
      <c r="G264" s="309"/>
      <c r="H264" s="310"/>
      <c r="I264" s="302"/>
      <c r="J264" s="311"/>
      <c r="K264" s="302"/>
      <c r="M264" s="303" t="s">
        <v>1091</v>
      </c>
      <c r="O264" s="292"/>
    </row>
    <row r="265" spans="1:80" x14ac:dyDescent="0.2">
      <c r="A265" s="301"/>
      <c r="B265" s="304"/>
      <c r="C265" s="305" t="s">
        <v>1092</v>
      </c>
      <c r="D265" s="306"/>
      <c r="E265" s="307">
        <v>3.06</v>
      </c>
      <c r="F265" s="308"/>
      <c r="G265" s="309"/>
      <c r="H265" s="310"/>
      <c r="I265" s="302"/>
      <c r="J265" s="311"/>
      <c r="K265" s="302"/>
      <c r="M265" s="303" t="s">
        <v>1092</v>
      </c>
      <c r="O265" s="292"/>
    </row>
    <row r="266" spans="1:80" x14ac:dyDescent="0.2">
      <c r="A266" s="301"/>
      <c r="B266" s="304"/>
      <c r="C266" s="333" t="s">
        <v>174</v>
      </c>
      <c r="D266" s="306"/>
      <c r="E266" s="332">
        <v>25.805999999999997</v>
      </c>
      <c r="F266" s="308"/>
      <c r="G266" s="309"/>
      <c r="H266" s="310"/>
      <c r="I266" s="302"/>
      <c r="J266" s="311"/>
      <c r="K266" s="302"/>
      <c r="M266" s="303" t="s">
        <v>174</v>
      </c>
      <c r="O266" s="292"/>
    </row>
    <row r="267" spans="1:80" ht="22.5" x14ac:dyDescent="0.2">
      <c r="A267" s="301"/>
      <c r="B267" s="304"/>
      <c r="C267" s="305" t="s">
        <v>1093</v>
      </c>
      <c r="D267" s="306"/>
      <c r="E267" s="307">
        <v>2.6520000000000001</v>
      </c>
      <c r="F267" s="308"/>
      <c r="G267" s="309"/>
      <c r="H267" s="310"/>
      <c r="I267" s="302"/>
      <c r="J267" s="311"/>
      <c r="K267" s="302"/>
      <c r="M267" s="303" t="s">
        <v>1093</v>
      </c>
      <c r="O267" s="292"/>
    </row>
    <row r="268" spans="1:80" x14ac:dyDescent="0.2">
      <c r="A268" s="301"/>
      <c r="B268" s="304"/>
      <c r="C268" s="305" t="s">
        <v>1094</v>
      </c>
      <c r="D268" s="306"/>
      <c r="E268" s="307">
        <v>1.615</v>
      </c>
      <c r="F268" s="308"/>
      <c r="G268" s="309"/>
      <c r="H268" s="310"/>
      <c r="I268" s="302"/>
      <c r="J268" s="311"/>
      <c r="K268" s="302"/>
      <c r="M268" s="303" t="s">
        <v>1094</v>
      </c>
      <c r="O268" s="292"/>
    </row>
    <row r="269" spans="1:80" x14ac:dyDescent="0.2">
      <c r="A269" s="301"/>
      <c r="B269" s="304"/>
      <c r="C269" s="333" t="s">
        <v>174</v>
      </c>
      <c r="D269" s="306"/>
      <c r="E269" s="332">
        <v>4.2670000000000003</v>
      </c>
      <c r="F269" s="308"/>
      <c r="G269" s="309"/>
      <c r="H269" s="310"/>
      <c r="I269" s="302"/>
      <c r="J269" s="311"/>
      <c r="K269" s="302"/>
      <c r="M269" s="303" t="s">
        <v>174</v>
      </c>
      <c r="O269" s="292"/>
    </row>
    <row r="270" spans="1:80" x14ac:dyDescent="0.2">
      <c r="A270" s="301"/>
      <c r="B270" s="304"/>
      <c r="C270" s="305" t="s">
        <v>1095</v>
      </c>
      <c r="D270" s="306"/>
      <c r="E270" s="307">
        <v>1.3260000000000001</v>
      </c>
      <c r="F270" s="308"/>
      <c r="G270" s="309"/>
      <c r="H270" s="310"/>
      <c r="I270" s="302"/>
      <c r="J270" s="311"/>
      <c r="K270" s="302"/>
      <c r="M270" s="303" t="s">
        <v>1095</v>
      </c>
      <c r="O270" s="292"/>
    </row>
    <row r="271" spans="1:80" x14ac:dyDescent="0.2">
      <c r="A271" s="301"/>
      <c r="B271" s="304"/>
      <c r="C271" s="305" t="s">
        <v>1096</v>
      </c>
      <c r="D271" s="306"/>
      <c r="E271" s="307">
        <v>3.9780000000000002</v>
      </c>
      <c r="F271" s="308"/>
      <c r="G271" s="309"/>
      <c r="H271" s="310"/>
      <c r="I271" s="302"/>
      <c r="J271" s="311"/>
      <c r="K271" s="302"/>
      <c r="M271" s="303" t="s">
        <v>1096</v>
      </c>
      <c r="O271" s="292"/>
    </row>
    <row r="272" spans="1:80" x14ac:dyDescent="0.2">
      <c r="A272" s="301"/>
      <c r="B272" s="304"/>
      <c r="C272" s="333" t="s">
        <v>174</v>
      </c>
      <c r="D272" s="306"/>
      <c r="E272" s="332">
        <v>5.3040000000000003</v>
      </c>
      <c r="F272" s="308"/>
      <c r="G272" s="309"/>
      <c r="H272" s="310"/>
      <c r="I272" s="302"/>
      <c r="J272" s="311"/>
      <c r="K272" s="302"/>
      <c r="M272" s="303" t="s">
        <v>174</v>
      </c>
      <c r="O272" s="292"/>
    </row>
    <row r="273" spans="1:80" x14ac:dyDescent="0.2">
      <c r="A273" s="301"/>
      <c r="B273" s="304"/>
      <c r="C273" s="305" t="s">
        <v>314</v>
      </c>
      <c r="D273" s="306"/>
      <c r="E273" s="307">
        <v>0</v>
      </c>
      <c r="F273" s="308"/>
      <c r="G273" s="309"/>
      <c r="H273" s="310"/>
      <c r="I273" s="302"/>
      <c r="J273" s="311"/>
      <c r="K273" s="302"/>
      <c r="M273" s="303" t="s">
        <v>314</v>
      </c>
      <c r="O273" s="292"/>
    </row>
    <row r="274" spans="1:80" ht="22.5" x14ac:dyDescent="0.2">
      <c r="A274" s="301"/>
      <c r="B274" s="304"/>
      <c r="C274" s="305" t="s">
        <v>984</v>
      </c>
      <c r="D274" s="306"/>
      <c r="E274" s="307">
        <v>6.4776999999999996</v>
      </c>
      <c r="F274" s="308"/>
      <c r="G274" s="309"/>
      <c r="H274" s="310"/>
      <c r="I274" s="302"/>
      <c r="J274" s="311"/>
      <c r="K274" s="302"/>
      <c r="M274" s="303" t="s">
        <v>984</v>
      </c>
      <c r="O274" s="292"/>
    </row>
    <row r="275" spans="1:80" x14ac:dyDescent="0.2">
      <c r="A275" s="301"/>
      <c r="B275" s="304"/>
      <c r="C275" s="305" t="s">
        <v>985</v>
      </c>
      <c r="D275" s="306"/>
      <c r="E275" s="307">
        <v>5.58</v>
      </c>
      <c r="F275" s="308"/>
      <c r="G275" s="309"/>
      <c r="H275" s="310"/>
      <c r="I275" s="302"/>
      <c r="J275" s="311"/>
      <c r="K275" s="302"/>
      <c r="M275" s="303" t="s">
        <v>985</v>
      </c>
      <c r="O275" s="292"/>
    </row>
    <row r="276" spans="1:80" x14ac:dyDescent="0.2">
      <c r="A276" s="312"/>
      <c r="B276" s="313" t="s">
        <v>101</v>
      </c>
      <c r="C276" s="314" t="s">
        <v>167</v>
      </c>
      <c r="D276" s="315"/>
      <c r="E276" s="316"/>
      <c r="F276" s="317"/>
      <c r="G276" s="318">
        <f>SUM(G83:G275)</f>
        <v>0</v>
      </c>
      <c r="H276" s="319"/>
      <c r="I276" s="320">
        <f>SUM(I83:I275)</f>
        <v>0.10373399999999998</v>
      </c>
      <c r="J276" s="319"/>
      <c r="K276" s="320">
        <f>SUM(K83:K275)</f>
        <v>0</v>
      </c>
      <c r="O276" s="292">
        <v>4</v>
      </c>
      <c r="BA276" s="321">
        <f>SUM(BA83:BA275)</f>
        <v>0</v>
      </c>
      <c r="BB276" s="321">
        <f>SUM(BB83:BB275)</f>
        <v>0</v>
      </c>
      <c r="BC276" s="321">
        <f>SUM(BC83:BC275)</f>
        <v>0</v>
      </c>
      <c r="BD276" s="321">
        <f>SUM(BD83:BD275)</f>
        <v>0</v>
      </c>
      <c r="BE276" s="321">
        <f>SUM(BE83:BE275)</f>
        <v>0</v>
      </c>
    </row>
    <row r="277" spans="1:80" x14ac:dyDescent="0.2">
      <c r="A277" s="282" t="s">
        <v>97</v>
      </c>
      <c r="B277" s="283" t="s">
        <v>315</v>
      </c>
      <c r="C277" s="284" t="s">
        <v>316</v>
      </c>
      <c r="D277" s="285"/>
      <c r="E277" s="286"/>
      <c r="F277" s="286"/>
      <c r="G277" s="287"/>
      <c r="H277" s="288"/>
      <c r="I277" s="289"/>
      <c r="J277" s="290"/>
      <c r="K277" s="291"/>
      <c r="O277" s="292">
        <v>1</v>
      </c>
    </row>
    <row r="278" spans="1:80" x14ac:dyDescent="0.2">
      <c r="A278" s="293">
        <v>34</v>
      </c>
      <c r="B278" s="294" t="s">
        <v>318</v>
      </c>
      <c r="C278" s="295" t="s">
        <v>319</v>
      </c>
      <c r="D278" s="296" t="s">
        <v>116</v>
      </c>
      <c r="E278" s="297">
        <v>88.399799999999999</v>
      </c>
      <c r="F278" s="297">
        <v>0</v>
      </c>
      <c r="G278" s="298">
        <f>E278*F278</f>
        <v>0</v>
      </c>
      <c r="H278" s="299">
        <v>4.9840000000000002E-2</v>
      </c>
      <c r="I278" s="300">
        <f>E278*H278</f>
        <v>4.4058460320000004</v>
      </c>
      <c r="J278" s="299">
        <v>0</v>
      </c>
      <c r="K278" s="300">
        <f>E278*J278</f>
        <v>0</v>
      </c>
      <c r="O278" s="292">
        <v>2</v>
      </c>
      <c r="AA278" s="261">
        <v>1</v>
      </c>
      <c r="AB278" s="261">
        <v>1</v>
      </c>
      <c r="AC278" s="261">
        <v>1</v>
      </c>
      <c r="AZ278" s="261">
        <v>1</v>
      </c>
      <c r="BA278" s="261">
        <f>IF(AZ278=1,G278,0)</f>
        <v>0</v>
      </c>
      <c r="BB278" s="261">
        <f>IF(AZ278=2,G278,0)</f>
        <v>0</v>
      </c>
      <c r="BC278" s="261">
        <f>IF(AZ278=3,G278,0)</f>
        <v>0</v>
      </c>
      <c r="BD278" s="261">
        <f>IF(AZ278=4,G278,0)</f>
        <v>0</v>
      </c>
      <c r="BE278" s="261">
        <f>IF(AZ278=5,G278,0)</f>
        <v>0</v>
      </c>
      <c r="CA278" s="292">
        <v>1</v>
      </c>
      <c r="CB278" s="292">
        <v>1</v>
      </c>
    </row>
    <row r="279" spans="1:80" x14ac:dyDescent="0.2">
      <c r="A279" s="301"/>
      <c r="B279" s="304"/>
      <c r="C279" s="305" t="s">
        <v>998</v>
      </c>
      <c r="D279" s="306"/>
      <c r="E279" s="307">
        <v>0</v>
      </c>
      <c r="F279" s="308"/>
      <c r="G279" s="309"/>
      <c r="H279" s="310"/>
      <c r="I279" s="302"/>
      <c r="J279" s="311"/>
      <c r="K279" s="302"/>
      <c r="M279" s="303" t="s">
        <v>998</v>
      </c>
      <c r="O279" s="292"/>
    </row>
    <row r="280" spans="1:80" x14ac:dyDescent="0.2">
      <c r="A280" s="301"/>
      <c r="B280" s="304"/>
      <c r="C280" s="305" t="s">
        <v>1097</v>
      </c>
      <c r="D280" s="306"/>
      <c r="E280" s="307">
        <v>41.248800000000003</v>
      </c>
      <c r="F280" s="308"/>
      <c r="G280" s="309"/>
      <c r="H280" s="310"/>
      <c r="I280" s="302"/>
      <c r="J280" s="311"/>
      <c r="K280" s="302"/>
      <c r="M280" s="303" t="s">
        <v>1097</v>
      </c>
      <c r="O280" s="292"/>
    </row>
    <row r="281" spans="1:80" x14ac:dyDescent="0.2">
      <c r="A281" s="301"/>
      <c r="B281" s="304"/>
      <c r="C281" s="305" t="s">
        <v>1098</v>
      </c>
      <c r="D281" s="306"/>
      <c r="E281" s="307">
        <v>40.131</v>
      </c>
      <c r="F281" s="308"/>
      <c r="G281" s="309"/>
      <c r="H281" s="310"/>
      <c r="I281" s="302"/>
      <c r="J281" s="311"/>
      <c r="K281" s="302"/>
      <c r="M281" s="303" t="s">
        <v>1098</v>
      </c>
      <c r="O281" s="292"/>
    </row>
    <row r="282" spans="1:80" x14ac:dyDescent="0.2">
      <c r="A282" s="301"/>
      <c r="B282" s="304"/>
      <c r="C282" s="305" t="s">
        <v>1099</v>
      </c>
      <c r="D282" s="306"/>
      <c r="E282" s="307">
        <v>2.7</v>
      </c>
      <c r="F282" s="308"/>
      <c r="G282" s="309"/>
      <c r="H282" s="310"/>
      <c r="I282" s="302"/>
      <c r="J282" s="311"/>
      <c r="K282" s="302"/>
      <c r="M282" s="303" t="s">
        <v>1099</v>
      </c>
      <c r="O282" s="292"/>
    </row>
    <row r="283" spans="1:80" x14ac:dyDescent="0.2">
      <c r="A283" s="301"/>
      <c r="B283" s="304"/>
      <c r="C283" s="305" t="s">
        <v>1100</v>
      </c>
      <c r="D283" s="306"/>
      <c r="E283" s="307">
        <v>4.32</v>
      </c>
      <c r="F283" s="308"/>
      <c r="G283" s="309"/>
      <c r="H283" s="310"/>
      <c r="I283" s="302"/>
      <c r="J283" s="311"/>
      <c r="K283" s="302"/>
      <c r="M283" s="303" t="s">
        <v>1100</v>
      </c>
      <c r="O283" s="292"/>
    </row>
    <row r="284" spans="1:80" x14ac:dyDescent="0.2">
      <c r="A284" s="312"/>
      <c r="B284" s="313" t="s">
        <v>101</v>
      </c>
      <c r="C284" s="314" t="s">
        <v>317</v>
      </c>
      <c r="D284" s="315"/>
      <c r="E284" s="316"/>
      <c r="F284" s="317"/>
      <c r="G284" s="318">
        <f>SUM(G277:G283)</f>
        <v>0</v>
      </c>
      <c r="H284" s="319"/>
      <c r="I284" s="320">
        <f>SUM(I277:I283)</f>
        <v>4.4058460320000004</v>
      </c>
      <c r="J284" s="319"/>
      <c r="K284" s="320">
        <f>SUM(K277:K283)</f>
        <v>0</v>
      </c>
      <c r="O284" s="292">
        <v>4</v>
      </c>
      <c r="BA284" s="321">
        <f>SUM(BA277:BA283)</f>
        <v>0</v>
      </c>
      <c r="BB284" s="321">
        <f>SUM(BB277:BB283)</f>
        <v>0</v>
      </c>
      <c r="BC284" s="321">
        <f>SUM(BC277:BC283)</f>
        <v>0</v>
      </c>
      <c r="BD284" s="321">
        <f>SUM(BD277:BD283)</f>
        <v>0</v>
      </c>
      <c r="BE284" s="321">
        <f>SUM(BE277:BE283)</f>
        <v>0</v>
      </c>
    </row>
    <row r="285" spans="1:80" x14ac:dyDescent="0.2">
      <c r="A285" s="282" t="s">
        <v>97</v>
      </c>
      <c r="B285" s="283" t="s">
        <v>334</v>
      </c>
      <c r="C285" s="284" t="s">
        <v>335</v>
      </c>
      <c r="D285" s="285"/>
      <c r="E285" s="286"/>
      <c r="F285" s="286"/>
      <c r="G285" s="287"/>
      <c r="H285" s="288"/>
      <c r="I285" s="289"/>
      <c r="J285" s="290"/>
      <c r="K285" s="291"/>
      <c r="O285" s="292">
        <v>1</v>
      </c>
    </row>
    <row r="286" spans="1:80" x14ac:dyDescent="0.2">
      <c r="A286" s="293">
        <v>35</v>
      </c>
      <c r="B286" s="294" t="s">
        <v>345</v>
      </c>
      <c r="C286" s="295" t="s">
        <v>346</v>
      </c>
      <c r="D286" s="296" t="s">
        <v>347</v>
      </c>
      <c r="E286" s="297">
        <v>1</v>
      </c>
      <c r="F286" s="297">
        <v>0</v>
      </c>
      <c r="G286" s="298">
        <f>E286*F286</f>
        <v>0</v>
      </c>
      <c r="H286" s="299">
        <v>0</v>
      </c>
      <c r="I286" s="300">
        <f>E286*H286</f>
        <v>0</v>
      </c>
      <c r="J286" s="299">
        <v>-8.9999999999999993E-3</v>
      </c>
      <c r="K286" s="300">
        <f>E286*J286</f>
        <v>-8.9999999999999993E-3</v>
      </c>
      <c r="O286" s="292">
        <v>2</v>
      </c>
      <c r="AA286" s="261">
        <v>1</v>
      </c>
      <c r="AB286" s="261">
        <v>1</v>
      </c>
      <c r="AC286" s="261">
        <v>1</v>
      </c>
      <c r="AZ286" s="261">
        <v>1</v>
      </c>
      <c r="BA286" s="261">
        <f>IF(AZ286=1,G286,0)</f>
        <v>0</v>
      </c>
      <c r="BB286" s="261">
        <f>IF(AZ286=2,G286,0)</f>
        <v>0</v>
      </c>
      <c r="BC286" s="261">
        <f>IF(AZ286=3,G286,0)</f>
        <v>0</v>
      </c>
      <c r="BD286" s="261">
        <f>IF(AZ286=4,G286,0)</f>
        <v>0</v>
      </c>
      <c r="BE286" s="261">
        <f>IF(AZ286=5,G286,0)</f>
        <v>0</v>
      </c>
      <c r="CA286" s="292">
        <v>1</v>
      </c>
      <c r="CB286" s="292">
        <v>1</v>
      </c>
    </row>
    <row r="287" spans="1:80" x14ac:dyDescent="0.2">
      <c r="A287" s="293">
        <v>36</v>
      </c>
      <c r="B287" s="294" t="s">
        <v>349</v>
      </c>
      <c r="C287" s="295" t="s">
        <v>350</v>
      </c>
      <c r="D287" s="296" t="s">
        <v>116</v>
      </c>
      <c r="E287" s="297">
        <v>823.11180000000002</v>
      </c>
      <c r="F287" s="297">
        <v>0</v>
      </c>
      <c r="G287" s="298">
        <f>E287*F287</f>
        <v>0</v>
      </c>
      <c r="H287" s="299">
        <v>0</v>
      </c>
      <c r="I287" s="300">
        <f>E287*H287</f>
        <v>0</v>
      </c>
      <c r="J287" s="299">
        <v>-1.6E-2</v>
      </c>
      <c r="K287" s="300">
        <f>E287*J287</f>
        <v>-13.169788800000001</v>
      </c>
      <c r="O287" s="292">
        <v>2</v>
      </c>
      <c r="AA287" s="261">
        <v>1</v>
      </c>
      <c r="AB287" s="261">
        <v>1</v>
      </c>
      <c r="AC287" s="261">
        <v>1</v>
      </c>
      <c r="AZ287" s="261">
        <v>1</v>
      </c>
      <c r="BA287" s="261">
        <f>IF(AZ287=1,G287,0)</f>
        <v>0</v>
      </c>
      <c r="BB287" s="261">
        <f>IF(AZ287=2,G287,0)</f>
        <v>0</v>
      </c>
      <c r="BC287" s="261">
        <f>IF(AZ287=3,G287,0)</f>
        <v>0</v>
      </c>
      <c r="BD287" s="261">
        <f>IF(AZ287=4,G287,0)</f>
        <v>0</v>
      </c>
      <c r="BE287" s="261">
        <f>IF(AZ287=5,G287,0)</f>
        <v>0</v>
      </c>
      <c r="CA287" s="292">
        <v>1</v>
      </c>
      <c r="CB287" s="292">
        <v>1</v>
      </c>
    </row>
    <row r="288" spans="1:80" x14ac:dyDescent="0.2">
      <c r="A288" s="301"/>
      <c r="B288" s="304"/>
      <c r="C288" s="305" t="s">
        <v>351</v>
      </c>
      <c r="D288" s="306"/>
      <c r="E288" s="307">
        <v>823.11180000000002</v>
      </c>
      <c r="F288" s="308"/>
      <c r="G288" s="309"/>
      <c r="H288" s="310"/>
      <c r="I288" s="302"/>
      <c r="J288" s="311"/>
      <c r="K288" s="302"/>
      <c r="M288" s="303" t="s">
        <v>351</v>
      </c>
      <c r="O288" s="292"/>
    </row>
    <row r="289" spans="1:80" x14ac:dyDescent="0.2">
      <c r="A289" s="293">
        <v>37</v>
      </c>
      <c r="B289" s="294" t="s">
        <v>352</v>
      </c>
      <c r="C289" s="295" t="s">
        <v>353</v>
      </c>
      <c r="D289" s="296" t="s">
        <v>116</v>
      </c>
      <c r="E289" s="297">
        <v>12.057700000000001</v>
      </c>
      <c r="F289" s="297">
        <v>0</v>
      </c>
      <c r="G289" s="298">
        <f>E289*F289</f>
        <v>0</v>
      </c>
      <c r="H289" s="299">
        <v>0</v>
      </c>
      <c r="I289" s="300">
        <f>E289*H289</f>
        <v>0</v>
      </c>
      <c r="J289" s="299">
        <v>-0.05</v>
      </c>
      <c r="K289" s="300">
        <f>E289*J289</f>
        <v>-0.60288500000000012</v>
      </c>
      <c r="O289" s="292">
        <v>2</v>
      </c>
      <c r="AA289" s="261">
        <v>1</v>
      </c>
      <c r="AB289" s="261">
        <v>1</v>
      </c>
      <c r="AC289" s="261">
        <v>1</v>
      </c>
      <c r="AZ289" s="261">
        <v>1</v>
      </c>
      <c r="BA289" s="261">
        <f>IF(AZ289=1,G289,0)</f>
        <v>0</v>
      </c>
      <c r="BB289" s="261">
        <f>IF(AZ289=2,G289,0)</f>
        <v>0</v>
      </c>
      <c r="BC289" s="261">
        <f>IF(AZ289=3,G289,0)</f>
        <v>0</v>
      </c>
      <c r="BD289" s="261">
        <f>IF(AZ289=4,G289,0)</f>
        <v>0</v>
      </c>
      <c r="BE289" s="261">
        <f>IF(AZ289=5,G289,0)</f>
        <v>0</v>
      </c>
      <c r="CA289" s="292">
        <v>1</v>
      </c>
      <c r="CB289" s="292">
        <v>1</v>
      </c>
    </row>
    <row r="290" spans="1:80" x14ac:dyDescent="0.2">
      <c r="A290" s="301"/>
      <c r="B290" s="304"/>
      <c r="C290" s="305" t="s">
        <v>354</v>
      </c>
      <c r="D290" s="306"/>
      <c r="E290" s="307">
        <v>0</v>
      </c>
      <c r="F290" s="308"/>
      <c r="G290" s="309"/>
      <c r="H290" s="310"/>
      <c r="I290" s="302"/>
      <c r="J290" s="311"/>
      <c r="K290" s="302"/>
      <c r="M290" s="303" t="s">
        <v>354</v>
      </c>
      <c r="O290" s="292"/>
    </row>
    <row r="291" spans="1:80" ht="22.5" x14ac:dyDescent="0.2">
      <c r="A291" s="301"/>
      <c r="B291" s="304"/>
      <c r="C291" s="305" t="s">
        <v>984</v>
      </c>
      <c r="D291" s="306"/>
      <c r="E291" s="307">
        <v>6.4776999999999996</v>
      </c>
      <c r="F291" s="308"/>
      <c r="G291" s="309"/>
      <c r="H291" s="310"/>
      <c r="I291" s="302"/>
      <c r="J291" s="311"/>
      <c r="K291" s="302"/>
      <c r="M291" s="303" t="s">
        <v>984</v>
      </c>
      <c r="O291" s="292"/>
    </row>
    <row r="292" spans="1:80" x14ac:dyDescent="0.2">
      <c r="A292" s="301"/>
      <c r="B292" s="304"/>
      <c r="C292" s="305" t="s">
        <v>985</v>
      </c>
      <c r="D292" s="306"/>
      <c r="E292" s="307">
        <v>5.58</v>
      </c>
      <c r="F292" s="308"/>
      <c r="G292" s="309"/>
      <c r="H292" s="310"/>
      <c r="I292" s="302"/>
      <c r="J292" s="311"/>
      <c r="K292" s="302"/>
      <c r="M292" s="303" t="s">
        <v>985</v>
      </c>
      <c r="O292" s="292"/>
    </row>
    <row r="293" spans="1:80" x14ac:dyDescent="0.2">
      <c r="A293" s="293">
        <v>38</v>
      </c>
      <c r="B293" s="294" t="s">
        <v>355</v>
      </c>
      <c r="C293" s="295" t="s">
        <v>356</v>
      </c>
      <c r="D293" s="296" t="s">
        <v>116</v>
      </c>
      <c r="E293" s="297">
        <v>37.7699</v>
      </c>
      <c r="F293" s="297">
        <v>0</v>
      </c>
      <c r="G293" s="298">
        <f>E293*F293</f>
        <v>0</v>
      </c>
      <c r="H293" s="299">
        <v>0</v>
      </c>
      <c r="I293" s="300">
        <f>E293*H293</f>
        <v>0</v>
      </c>
      <c r="J293" s="299">
        <v>-0.16900000000000001</v>
      </c>
      <c r="K293" s="300">
        <f>E293*J293</f>
        <v>-6.3831131000000001</v>
      </c>
      <c r="O293" s="292">
        <v>2</v>
      </c>
      <c r="AA293" s="261">
        <v>1</v>
      </c>
      <c r="AB293" s="261">
        <v>1</v>
      </c>
      <c r="AC293" s="261">
        <v>1</v>
      </c>
      <c r="AZ293" s="261">
        <v>1</v>
      </c>
      <c r="BA293" s="261">
        <f>IF(AZ293=1,G293,0)</f>
        <v>0</v>
      </c>
      <c r="BB293" s="261">
        <f>IF(AZ293=2,G293,0)</f>
        <v>0</v>
      </c>
      <c r="BC293" s="261">
        <f>IF(AZ293=3,G293,0)</f>
        <v>0</v>
      </c>
      <c r="BD293" s="261">
        <f>IF(AZ293=4,G293,0)</f>
        <v>0</v>
      </c>
      <c r="BE293" s="261">
        <f>IF(AZ293=5,G293,0)</f>
        <v>0</v>
      </c>
      <c r="CA293" s="292">
        <v>1</v>
      </c>
      <c r="CB293" s="292">
        <v>1</v>
      </c>
    </row>
    <row r="294" spans="1:80" x14ac:dyDescent="0.2">
      <c r="A294" s="301"/>
      <c r="B294" s="304"/>
      <c r="C294" s="305" t="s">
        <v>1101</v>
      </c>
      <c r="D294" s="306"/>
      <c r="E294" s="307">
        <v>0</v>
      </c>
      <c r="F294" s="308"/>
      <c r="G294" s="309"/>
      <c r="H294" s="310"/>
      <c r="I294" s="302"/>
      <c r="J294" s="311"/>
      <c r="K294" s="302"/>
      <c r="M294" s="303" t="s">
        <v>1101</v>
      </c>
      <c r="O294" s="292"/>
    </row>
    <row r="295" spans="1:80" x14ac:dyDescent="0.2">
      <c r="A295" s="301"/>
      <c r="B295" s="304"/>
      <c r="C295" s="305" t="s">
        <v>1102</v>
      </c>
      <c r="D295" s="306"/>
      <c r="E295" s="307">
        <v>33.701900000000002</v>
      </c>
      <c r="F295" s="308"/>
      <c r="G295" s="309"/>
      <c r="H295" s="310"/>
      <c r="I295" s="302"/>
      <c r="J295" s="311"/>
      <c r="K295" s="302"/>
      <c r="M295" s="303" t="s">
        <v>1102</v>
      </c>
      <c r="O295" s="292"/>
    </row>
    <row r="296" spans="1:80" x14ac:dyDescent="0.2">
      <c r="A296" s="301"/>
      <c r="B296" s="304"/>
      <c r="C296" s="305" t="s">
        <v>989</v>
      </c>
      <c r="D296" s="306"/>
      <c r="E296" s="307">
        <v>1.5680000000000001</v>
      </c>
      <c r="F296" s="308"/>
      <c r="G296" s="309"/>
      <c r="H296" s="310"/>
      <c r="I296" s="302"/>
      <c r="J296" s="311"/>
      <c r="K296" s="302"/>
      <c r="M296" s="303" t="s">
        <v>989</v>
      </c>
      <c r="O296" s="292"/>
    </row>
    <row r="297" spans="1:80" x14ac:dyDescent="0.2">
      <c r="A297" s="301"/>
      <c r="B297" s="304"/>
      <c r="C297" s="305" t="s">
        <v>990</v>
      </c>
      <c r="D297" s="306"/>
      <c r="E297" s="307">
        <v>2.5</v>
      </c>
      <c r="F297" s="308"/>
      <c r="G297" s="309"/>
      <c r="H297" s="310"/>
      <c r="I297" s="302"/>
      <c r="J297" s="311"/>
      <c r="K297" s="302"/>
      <c r="M297" s="303" t="s">
        <v>990</v>
      </c>
      <c r="O297" s="292"/>
    </row>
    <row r="298" spans="1:80" ht="22.5" x14ac:dyDescent="0.2">
      <c r="A298" s="293">
        <v>39</v>
      </c>
      <c r="B298" s="294" t="s">
        <v>364</v>
      </c>
      <c r="C298" s="295" t="s">
        <v>365</v>
      </c>
      <c r="D298" s="296" t="s">
        <v>366</v>
      </c>
      <c r="E298" s="297">
        <v>1</v>
      </c>
      <c r="F298" s="297">
        <v>0</v>
      </c>
      <c r="G298" s="298">
        <f>E298*F298</f>
        <v>0</v>
      </c>
      <c r="H298" s="299">
        <v>0</v>
      </c>
      <c r="I298" s="300">
        <f>E298*H298</f>
        <v>0</v>
      </c>
      <c r="J298" s="299"/>
      <c r="K298" s="300">
        <f>E298*J298</f>
        <v>0</v>
      </c>
      <c r="O298" s="292">
        <v>2</v>
      </c>
      <c r="AA298" s="261">
        <v>12</v>
      </c>
      <c r="AB298" s="261">
        <v>0</v>
      </c>
      <c r="AC298" s="261">
        <v>89</v>
      </c>
      <c r="AZ298" s="261">
        <v>1</v>
      </c>
      <c r="BA298" s="261">
        <f>IF(AZ298=1,G298,0)</f>
        <v>0</v>
      </c>
      <c r="BB298" s="261">
        <f>IF(AZ298=2,G298,0)</f>
        <v>0</v>
      </c>
      <c r="BC298" s="261">
        <f>IF(AZ298=3,G298,0)</f>
        <v>0</v>
      </c>
      <c r="BD298" s="261">
        <f>IF(AZ298=4,G298,0)</f>
        <v>0</v>
      </c>
      <c r="BE298" s="261">
        <f>IF(AZ298=5,G298,0)</f>
        <v>0</v>
      </c>
      <c r="CA298" s="292">
        <v>12</v>
      </c>
      <c r="CB298" s="292">
        <v>0</v>
      </c>
    </row>
    <row r="299" spans="1:80" x14ac:dyDescent="0.2">
      <c r="A299" s="293">
        <v>40</v>
      </c>
      <c r="B299" s="294" t="s">
        <v>367</v>
      </c>
      <c r="C299" s="295" t="s">
        <v>368</v>
      </c>
      <c r="D299" s="296" t="s">
        <v>369</v>
      </c>
      <c r="E299" s="297">
        <v>20.164786899999999</v>
      </c>
      <c r="F299" s="297">
        <v>0</v>
      </c>
      <c r="G299" s="298">
        <f>E299*F299</f>
        <v>0</v>
      </c>
      <c r="H299" s="299">
        <v>0</v>
      </c>
      <c r="I299" s="300">
        <f>E299*H299</f>
        <v>0</v>
      </c>
      <c r="J299" s="299"/>
      <c r="K299" s="300">
        <f>E299*J299</f>
        <v>0</v>
      </c>
      <c r="O299" s="292">
        <v>2</v>
      </c>
      <c r="AA299" s="261">
        <v>8</v>
      </c>
      <c r="AB299" s="261">
        <v>0</v>
      </c>
      <c r="AC299" s="261">
        <v>3</v>
      </c>
      <c r="AZ299" s="261">
        <v>1</v>
      </c>
      <c r="BA299" s="261">
        <f>IF(AZ299=1,G299,0)</f>
        <v>0</v>
      </c>
      <c r="BB299" s="261">
        <f>IF(AZ299=2,G299,0)</f>
        <v>0</v>
      </c>
      <c r="BC299" s="261">
        <f>IF(AZ299=3,G299,0)</f>
        <v>0</v>
      </c>
      <c r="BD299" s="261">
        <f>IF(AZ299=4,G299,0)</f>
        <v>0</v>
      </c>
      <c r="BE299" s="261">
        <f>IF(AZ299=5,G299,0)</f>
        <v>0</v>
      </c>
      <c r="CA299" s="292">
        <v>8</v>
      </c>
      <c r="CB299" s="292">
        <v>0</v>
      </c>
    </row>
    <row r="300" spans="1:80" x14ac:dyDescent="0.2">
      <c r="A300" s="293">
        <v>41</v>
      </c>
      <c r="B300" s="294" t="s">
        <v>1103</v>
      </c>
      <c r="C300" s="295" t="s">
        <v>1104</v>
      </c>
      <c r="D300" s="296" t="s">
        <v>369</v>
      </c>
      <c r="E300" s="297">
        <v>20.164786899999999</v>
      </c>
      <c r="F300" s="297">
        <v>0</v>
      </c>
      <c r="G300" s="298">
        <f>E300*F300</f>
        <v>0</v>
      </c>
      <c r="H300" s="299">
        <v>0</v>
      </c>
      <c r="I300" s="300">
        <f>E300*H300</f>
        <v>0</v>
      </c>
      <c r="J300" s="299"/>
      <c r="K300" s="300">
        <f>E300*J300</f>
        <v>0</v>
      </c>
      <c r="O300" s="292">
        <v>2</v>
      </c>
      <c r="AA300" s="261">
        <v>8</v>
      </c>
      <c r="AB300" s="261">
        <v>0</v>
      </c>
      <c r="AC300" s="261">
        <v>3</v>
      </c>
      <c r="AZ300" s="261">
        <v>1</v>
      </c>
      <c r="BA300" s="261">
        <f>IF(AZ300=1,G300,0)</f>
        <v>0</v>
      </c>
      <c r="BB300" s="261">
        <f>IF(AZ300=2,G300,0)</f>
        <v>0</v>
      </c>
      <c r="BC300" s="261">
        <f>IF(AZ300=3,G300,0)</f>
        <v>0</v>
      </c>
      <c r="BD300" s="261">
        <f>IF(AZ300=4,G300,0)</f>
        <v>0</v>
      </c>
      <c r="BE300" s="261">
        <f>IF(AZ300=5,G300,0)</f>
        <v>0</v>
      </c>
      <c r="CA300" s="292">
        <v>8</v>
      </c>
      <c r="CB300" s="292">
        <v>0</v>
      </c>
    </row>
    <row r="301" spans="1:80" x14ac:dyDescent="0.2">
      <c r="A301" s="293">
        <v>42</v>
      </c>
      <c r="B301" s="294" t="s">
        <v>370</v>
      </c>
      <c r="C301" s="295" t="s">
        <v>371</v>
      </c>
      <c r="D301" s="296" t="s">
        <v>369</v>
      </c>
      <c r="E301" s="297">
        <v>20.164786899999999</v>
      </c>
      <c r="F301" s="297">
        <v>0</v>
      </c>
      <c r="G301" s="298">
        <f>E301*F301</f>
        <v>0</v>
      </c>
      <c r="H301" s="299">
        <v>0</v>
      </c>
      <c r="I301" s="300">
        <f>E301*H301</f>
        <v>0</v>
      </c>
      <c r="J301" s="299"/>
      <c r="K301" s="300">
        <f>E301*J301</f>
        <v>0</v>
      </c>
      <c r="O301" s="292">
        <v>2</v>
      </c>
      <c r="AA301" s="261">
        <v>8</v>
      </c>
      <c r="AB301" s="261">
        <v>1</v>
      </c>
      <c r="AC301" s="261">
        <v>3</v>
      </c>
      <c r="AZ301" s="261">
        <v>1</v>
      </c>
      <c r="BA301" s="261">
        <f>IF(AZ301=1,G301,0)</f>
        <v>0</v>
      </c>
      <c r="BB301" s="261">
        <f>IF(AZ301=2,G301,0)</f>
        <v>0</v>
      </c>
      <c r="BC301" s="261">
        <f>IF(AZ301=3,G301,0)</f>
        <v>0</v>
      </c>
      <c r="BD301" s="261">
        <f>IF(AZ301=4,G301,0)</f>
        <v>0</v>
      </c>
      <c r="BE301" s="261">
        <f>IF(AZ301=5,G301,0)</f>
        <v>0</v>
      </c>
      <c r="CA301" s="292">
        <v>8</v>
      </c>
      <c r="CB301" s="292">
        <v>1</v>
      </c>
    </row>
    <row r="302" spans="1:80" x14ac:dyDescent="0.2">
      <c r="A302" s="293">
        <v>43</v>
      </c>
      <c r="B302" s="294" t="s">
        <v>372</v>
      </c>
      <c r="C302" s="295" t="s">
        <v>373</v>
      </c>
      <c r="D302" s="296" t="s">
        <v>369</v>
      </c>
      <c r="E302" s="297">
        <v>201.64786899999999</v>
      </c>
      <c r="F302" s="297">
        <v>0</v>
      </c>
      <c r="G302" s="298">
        <f>E302*F302</f>
        <v>0</v>
      </c>
      <c r="H302" s="299">
        <v>0</v>
      </c>
      <c r="I302" s="300">
        <f>E302*H302</f>
        <v>0</v>
      </c>
      <c r="J302" s="299"/>
      <c r="K302" s="300">
        <f>E302*J302</f>
        <v>0</v>
      </c>
      <c r="O302" s="292">
        <v>2</v>
      </c>
      <c r="AA302" s="261">
        <v>8</v>
      </c>
      <c r="AB302" s="261">
        <v>1</v>
      </c>
      <c r="AC302" s="261">
        <v>3</v>
      </c>
      <c r="AZ302" s="261">
        <v>1</v>
      </c>
      <c r="BA302" s="261">
        <f>IF(AZ302=1,G302,0)</f>
        <v>0</v>
      </c>
      <c r="BB302" s="261">
        <f>IF(AZ302=2,G302,0)</f>
        <v>0</v>
      </c>
      <c r="BC302" s="261">
        <f>IF(AZ302=3,G302,0)</f>
        <v>0</v>
      </c>
      <c r="BD302" s="261">
        <f>IF(AZ302=4,G302,0)</f>
        <v>0</v>
      </c>
      <c r="BE302" s="261">
        <f>IF(AZ302=5,G302,0)</f>
        <v>0</v>
      </c>
      <c r="CA302" s="292">
        <v>8</v>
      </c>
      <c r="CB302" s="292">
        <v>1</v>
      </c>
    </row>
    <row r="303" spans="1:80" x14ac:dyDescent="0.2">
      <c r="A303" s="293">
        <v>44</v>
      </c>
      <c r="B303" s="294" t="s">
        <v>374</v>
      </c>
      <c r="C303" s="295" t="s">
        <v>375</v>
      </c>
      <c r="D303" s="296" t="s">
        <v>369</v>
      </c>
      <c r="E303" s="297">
        <v>20.164786899999999</v>
      </c>
      <c r="F303" s="297">
        <v>0</v>
      </c>
      <c r="G303" s="298">
        <f>E303*F303</f>
        <v>0</v>
      </c>
      <c r="H303" s="299">
        <v>0</v>
      </c>
      <c r="I303" s="300">
        <f>E303*H303</f>
        <v>0</v>
      </c>
      <c r="J303" s="299"/>
      <c r="K303" s="300">
        <f>E303*J303</f>
        <v>0</v>
      </c>
      <c r="O303" s="292">
        <v>2</v>
      </c>
      <c r="AA303" s="261">
        <v>8</v>
      </c>
      <c r="AB303" s="261">
        <v>1</v>
      </c>
      <c r="AC303" s="261">
        <v>3</v>
      </c>
      <c r="AZ303" s="261">
        <v>1</v>
      </c>
      <c r="BA303" s="261">
        <f>IF(AZ303=1,G303,0)</f>
        <v>0</v>
      </c>
      <c r="BB303" s="261">
        <f>IF(AZ303=2,G303,0)</f>
        <v>0</v>
      </c>
      <c r="BC303" s="261">
        <f>IF(AZ303=3,G303,0)</f>
        <v>0</v>
      </c>
      <c r="BD303" s="261">
        <f>IF(AZ303=4,G303,0)</f>
        <v>0</v>
      </c>
      <c r="BE303" s="261">
        <f>IF(AZ303=5,G303,0)</f>
        <v>0</v>
      </c>
      <c r="CA303" s="292">
        <v>8</v>
      </c>
      <c r="CB303" s="292">
        <v>1</v>
      </c>
    </row>
    <row r="304" spans="1:80" x14ac:dyDescent="0.2">
      <c r="A304" s="293">
        <v>45</v>
      </c>
      <c r="B304" s="294" t="s">
        <v>376</v>
      </c>
      <c r="C304" s="295" t="s">
        <v>377</v>
      </c>
      <c r="D304" s="296" t="s">
        <v>369</v>
      </c>
      <c r="E304" s="297">
        <v>60.494360700000001</v>
      </c>
      <c r="F304" s="297">
        <v>0</v>
      </c>
      <c r="G304" s="298">
        <f>E304*F304</f>
        <v>0</v>
      </c>
      <c r="H304" s="299">
        <v>0</v>
      </c>
      <c r="I304" s="300">
        <f>E304*H304</f>
        <v>0</v>
      </c>
      <c r="J304" s="299"/>
      <c r="K304" s="300">
        <f>E304*J304</f>
        <v>0</v>
      </c>
      <c r="O304" s="292">
        <v>2</v>
      </c>
      <c r="AA304" s="261">
        <v>8</v>
      </c>
      <c r="AB304" s="261">
        <v>1</v>
      </c>
      <c r="AC304" s="261">
        <v>3</v>
      </c>
      <c r="AZ304" s="261">
        <v>1</v>
      </c>
      <c r="BA304" s="261">
        <f>IF(AZ304=1,G304,0)</f>
        <v>0</v>
      </c>
      <c r="BB304" s="261">
        <f>IF(AZ304=2,G304,0)</f>
        <v>0</v>
      </c>
      <c r="BC304" s="261">
        <f>IF(AZ304=3,G304,0)</f>
        <v>0</v>
      </c>
      <c r="BD304" s="261">
        <f>IF(AZ304=4,G304,0)</f>
        <v>0</v>
      </c>
      <c r="BE304" s="261">
        <f>IF(AZ304=5,G304,0)</f>
        <v>0</v>
      </c>
      <c r="CA304" s="292">
        <v>8</v>
      </c>
      <c r="CB304" s="292">
        <v>1</v>
      </c>
    </row>
    <row r="305" spans="1:80" x14ac:dyDescent="0.2">
      <c r="A305" s="293">
        <v>46</v>
      </c>
      <c r="B305" s="294" t="s">
        <v>378</v>
      </c>
      <c r="C305" s="295" t="s">
        <v>379</v>
      </c>
      <c r="D305" s="296" t="s">
        <v>369</v>
      </c>
      <c r="E305" s="297">
        <v>20.164786899999999</v>
      </c>
      <c r="F305" s="297">
        <v>0</v>
      </c>
      <c r="G305" s="298">
        <f>E305*F305</f>
        <v>0</v>
      </c>
      <c r="H305" s="299">
        <v>0</v>
      </c>
      <c r="I305" s="300">
        <f>E305*H305</f>
        <v>0</v>
      </c>
      <c r="J305" s="299"/>
      <c r="K305" s="300">
        <f>E305*J305</f>
        <v>0</v>
      </c>
      <c r="O305" s="292">
        <v>2</v>
      </c>
      <c r="AA305" s="261">
        <v>8</v>
      </c>
      <c r="AB305" s="261">
        <v>0</v>
      </c>
      <c r="AC305" s="261">
        <v>3</v>
      </c>
      <c r="AZ305" s="261">
        <v>1</v>
      </c>
      <c r="BA305" s="261">
        <f>IF(AZ305=1,G305,0)</f>
        <v>0</v>
      </c>
      <c r="BB305" s="261">
        <f>IF(AZ305=2,G305,0)</f>
        <v>0</v>
      </c>
      <c r="BC305" s="261">
        <f>IF(AZ305=3,G305,0)</f>
        <v>0</v>
      </c>
      <c r="BD305" s="261">
        <f>IF(AZ305=4,G305,0)</f>
        <v>0</v>
      </c>
      <c r="BE305" s="261">
        <f>IF(AZ305=5,G305,0)</f>
        <v>0</v>
      </c>
      <c r="CA305" s="292">
        <v>8</v>
      </c>
      <c r="CB305" s="292">
        <v>0</v>
      </c>
    </row>
    <row r="306" spans="1:80" x14ac:dyDescent="0.2">
      <c r="A306" s="312"/>
      <c r="B306" s="313" t="s">
        <v>101</v>
      </c>
      <c r="C306" s="314" t="s">
        <v>336</v>
      </c>
      <c r="D306" s="315"/>
      <c r="E306" s="316"/>
      <c r="F306" s="317"/>
      <c r="G306" s="318">
        <f>SUM(G285:G305)</f>
        <v>0</v>
      </c>
      <c r="H306" s="319"/>
      <c r="I306" s="320">
        <f>SUM(I285:I305)</f>
        <v>0</v>
      </c>
      <c r="J306" s="319"/>
      <c r="K306" s="320">
        <f>SUM(K285:K305)</f>
        <v>-20.164786900000003</v>
      </c>
      <c r="O306" s="292">
        <v>4</v>
      </c>
      <c r="BA306" s="321">
        <f>SUM(BA285:BA305)</f>
        <v>0</v>
      </c>
      <c r="BB306" s="321">
        <f>SUM(BB285:BB305)</f>
        <v>0</v>
      </c>
      <c r="BC306" s="321">
        <f>SUM(BC285:BC305)</f>
        <v>0</v>
      </c>
      <c r="BD306" s="321">
        <f>SUM(BD285:BD305)</f>
        <v>0</v>
      </c>
      <c r="BE306" s="321">
        <f>SUM(BE285:BE305)</f>
        <v>0</v>
      </c>
    </row>
    <row r="307" spans="1:80" x14ac:dyDescent="0.2">
      <c r="A307" s="282" t="s">
        <v>97</v>
      </c>
      <c r="B307" s="283" t="s">
        <v>380</v>
      </c>
      <c r="C307" s="284" t="s">
        <v>381</v>
      </c>
      <c r="D307" s="285"/>
      <c r="E307" s="286"/>
      <c r="F307" s="286"/>
      <c r="G307" s="287"/>
      <c r="H307" s="288"/>
      <c r="I307" s="289"/>
      <c r="J307" s="290"/>
      <c r="K307" s="291"/>
      <c r="O307" s="292">
        <v>1</v>
      </c>
    </row>
    <row r="308" spans="1:80" x14ac:dyDescent="0.2">
      <c r="A308" s="293">
        <v>47</v>
      </c>
      <c r="B308" s="294" t="s">
        <v>383</v>
      </c>
      <c r="C308" s="295" t="s">
        <v>384</v>
      </c>
      <c r="D308" s="296" t="s">
        <v>116</v>
      </c>
      <c r="E308" s="297">
        <v>1299.1597999999999</v>
      </c>
      <c r="F308" s="297">
        <v>0</v>
      </c>
      <c r="G308" s="298">
        <f>E308*F308</f>
        <v>0</v>
      </c>
      <c r="H308" s="299">
        <v>0</v>
      </c>
      <c r="I308" s="300">
        <f>E308*H308</f>
        <v>0</v>
      </c>
      <c r="J308" s="299">
        <v>0</v>
      </c>
      <c r="K308" s="300">
        <f>E308*J308</f>
        <v>0</v>
      </c>
      <c r="O308" s="292">
        <v>2</v>
      </c>
      <c r="AA308" s="261">
        <v>1</v>
      </c>
      <c r="AB308" s="261">
        <v>1</v>
      </c>
      <c r="AC308" s="261">
        <v>1</v>
      </c>
      <c r="AZ308" s="261">
        <v>1</v>
      </c>
      <c r="BA308" s="261">
        <f>IF(AZ308=1,G308,0)</f>
        <v>0</v>
      </c>
      <c r="BB308" s="261">
        <f>IF(AZ308=2,G308,0)</f>
        <v>0</v>
      </c>
      <c r="BC308" s="261">
        <f>IF(AZ308=3,G308,0)</f>
        <v>0</v>
      </c>
      <c r="BD308" s="261">
        <f>IF(AZ308=4,G308,0)</f>
        <v>0</v>
      </c>
      <c r="BE308" s="261">
        <f>IF(AZ308=5,G308,0)</f>
        <v>0</v>
      </c>
      <c r="CA308" s="292">
        <v>1</v>
      </c>
      <c r="CB308" s="292">
        <v>1</v>
      </c>
    </row>
    <row r="309" spans="1:80" x14ac:dyDescent="0.2">
      <c r="A309" s="301"/>
      <c r="B309" s="304"/>
      <c r="C309" s="305" t="s">
        <v>998</v>
      </c>
      <c r="D309" s="306"/>
      <c r="E309" s="307">
        <v>0</v>
      </c>
      <c r="F309" s="308"/>
      <c r="G309" s="309"/>
      <c r="H309" s="310"/>
      <c r="I309" s="302"/>
      <c r="J309" s="311"/>
      <c r="K309" s="302"/>
      <c r="M309" s="303" t="s">
        <v>998</v>
      </c>
      <c r="O309" s="292"/>
    </row>
    <row r="310" spans="1:80" x14ac:dyDescent="0.2">
      <c r="A310" s="301"/>
      <c r="B310" s="304"/>
      <c r="C310" s="335" t="s">
        <v>385</v>
      </c>
      <c r="D310" s="306"/>
      <c r="E310" s="334">
        <v>0</v>
      </c>
      <c r="F310" s="308"/>
      <c r="G310" s="309"/>
      <c r="H310" s="310"/>
      <c r="I310" s="302"/>
      <c r="J310" s="311"/>
      <c r="K310" s="302"/>
      <c r="M310" s="303" t="s">
        <v>385</v>
      </c>
      <c r="O310" s="292"/>
    </row>
    <row r="311" spans="1:80" ht="33.75" x14ac:dyDescent="0.2">
      <c r="A311" s="301"/>
      <c r="B311" s="304"/>
      <c r="C311" s="335" t="s">
        <v>1105</v>
      </c>
      <c r="D311" s="306"/>
      <c r="E311" s="334">
        <v>122.80500000000001</v>
      </c>
      <c r="F311" s="308"/>
      <c r="G311" s="309"/>
      <c r="H311" s="310"/>
      <c r="I311" s="302"/>
      <c r="J311" s="311"/>
      <c r="K311" s="302"/>
      <c r="M311" s="303" t="s">
        <v>1105</v>
      </c>
      <c r="O311" s="292"/>
    </row>
    <row r="312" spans="1:80" x14ac:dyDescent="0.2">
      <c r="A312" s="301"/>
      <c r="B312" s="304"/>
      <c r="C312" s="335" t="s">
        <v>1106</v>
      </c>
      <c r="D312" s="306"/>
      <c r="E312" s="334">
        <v>15.5</v>
      </c>
      <c r="F312" s="308"/>
      <c r="G312" s="309"/>
      <c r="H312" s="310"/>
      <c r="I312" s="302"/>
      <c r="J312" s="311"/>
      <c r="K312" s="302"/>
      <c r="M312" s="303" t="s">
        <v>1106</v>
      </c>
      <c r="O312" s="292"/>
    </row>
    <row r="313" spans="1:80" ht="22.5" x14ac:dyDescent="0.2">
      <c r="A313" s="301"/>
      <c r="B313" s="304"/>
      <c r="C313" s="335" t="s">
        <v>1107</v>
      </c>
      <c r="D313" s="306"/>
      <c r="E313" s="334">
        <v>9.9499999999999993</v>
      </c>
      <c r="F313" s="308"/>
      <c r="G313" s="309"/>
      <c r="H313" s="310"/>
      <c r="I313" s="302"/>
      <c r="J313" s="311"/>
      <c r="K313" s="302"/>
      <c r="M313" s="303" t="s">
        <v>1107</v>
      </c>
      <c r="O313" s="292"/>
    </row>
    <row r="314" spans="1:80" ht="22.5" x14ac:dyDescent="0.2">
      <c r="A314" s="301"/>
      <c r="B314" s="304"/>
      <c r="C314" s="335" t="s">
        <v>1108</v>
      </c>
      <c r="D314" s="306"/>
      <c r="E314" s="334">
        <v>2.1</v>
      </c>
      <c r="F314" s="308"/>
      <c r="G314" s="309"/>
      <c r="H314" s="310"/>
      <c r="I314" s="302"/>
      <c r="J314" s="311"/>
      <c r="K314" s="302"/>
      <c r="M314" s="303" t="s">
        <v>1108</v>
      </c>
      <c r="O314" s="292"/>
    </row>
    <row r="315" spans="1:80" x14ac:dyDescent="0.2">
      <c r="A315" s="301"/>
      <c r="B315" s="304"/>
      <c r="C315" s="335" t="s">
        <v>391</v>
      </c>
      <c r="D315" s="306"/>
      <c r="E315" s="334">
        <v>150.35499999999999</v>
      </c>
      <c r="F315" s="308"/>
      <c r="G315" s="309"/>
      <c r="H315" s="310"/>
      <c r="I315" s="302"/>
      <c r="J315" s="311"/>
      <c r="K315" s="302"/>
      <c r="M315" s="303" t="s">
        <v>391</v>
      </c>
      <c r="O315" s="292"/>
    </row>
    <row r="316" spans="1:80" ht="33.75" x14ac:dyDescent="0.2">
      <c r="A316" s="301"/>
      <c r="B316" s="304"/>
      <c r="C316" s="305" t="s">
        <v>1109</v>
      </c>
      <c r="D316" s="306"/>
      <c r="E316" s="307">
        <v>1299.1597999999999</v>
      </c>
      <c r="F316" s="308"/>
      <c r="G316" s="309"/>
      <c r="H316" s="310"/>
      <c r="I316" s="302"/>
      <c r="J316" s="311"/>
      <c r="K316" s="302"/>
      <c r="M316" s="303" t="s">
        <v>1109</v>
      </c>
      <c r="O316" s="292"/>
    </row>
    <row r="317" spans="1:80" x14ac:dyDescent="0.2">
      <c r="A317" s="293">
        <v>48</v>
      </c>
      <c r="B317" s="294" t="s">
        <v>393</v>
      </c>
      <c r="C317" s="295" t="s">
        <v>394</v>
      </c>
      <c r="D317" s="296" t="s">
        <v>116</v>
      </c>
      <c r="E317" s="297">
        <v>2598.3195999999998</v>
      </c>
      <c r="F317" s="297">
        <v>0</v>
      </c>
      <c r="G317" s="298">
        <f>E317*F317</f>
        <v>0</v>
      </c>
      <c r="H317" s="299">
        <v>0</v>
      </c>
      <c r="I317" s="300">
        <f>E317*H317</f>
        <v>0</v>
      </c>
      <c r="J317" s="299">
        <v>0</v>
      </c>
      <c r="K317" s="300">
        <f>E317*J317</f>
        <v>0</v>
      </c>
      <c r="O317" s="292">
        <v>2</v>
      </c>
      <c r="AA317" s="261">
        <v>1</v>
      </c>
      <c r="AB317" s="261">
        <v>1</v>
      </c>
      <c r="AC317" s="261">
        <v>1</v>
      </c>
      <c r="AZ317" s="261">
        <v>1</v>
      </c>
      <c r="BA317" s="261">
        <f>IF(AZ317=1,G317,0)</f>
        <v>0</v>
      </c>
      <c r="BB317" s="261">
        <f>IF(AZ317=2,G317,0)</f>
        <v>0</v>
      </c>
      <c r="BC317" s="261">
        <f>IF(AZ317=3,G317,0)</f>
        <v>0</v>
      </c>
      <c r="BD317" s="261">
        <f>IF(AZ317=4,G317,0)</f>
        <v>0</v>
      </c>
      <c r="BE317" s="261">
        <f>IF(AZ317=5,G317,0)</f>
        <v>0</v>
      </c>
      <c r="CA317" s="292">
        <v>1</v>
      </c>
      <c r="CB317" s="292">
        <v>1</v>
      </c>
    </row>
    <row r="318" spans="1:80" x14ac:dyDescent="0.2">
      <c r="A318" s="301"/>
      <c r="B318" s="304"/>
      <c r="C318" s="305" t="s">
        <v>395</v>
      </c>
      <c r="D318" s="306"/>
      <c r="E318" s="307">
        <v>2598.3195999999998</v>
      </c>
      <c r="F318" s="308"/>
      <c r="G318" s="309"/>
      <c r="H318" s="310"/>
      <c r="I318" s="302"/>
      <c r="J318" s="311"/>
      <c r="K318" s="302"/>
      <c r="M318" s="303" t="s">
        <v>395</v>
      </c>
      <c r="O318" s="292"/>
    </row>
    <row r="319" spans="1:80" x14ac:dyDescent="0.2">
      <c r="A319" s="293">
        <v>49</v>
      </c>
      <c r="B319" s="294" t="s">
        <v>396</v>
      </c>
      <c r="C319" s="295" t="s">
        <v>397</v>
      </c>
      <c r="D319" s="296" t="s">
        <v>116</v>
      </c>
      <c r="E319" s="297">
        <v>1299.1597999999999</v>
      </c>
      <c r="F319" s="297">
        <v>0</v>
      </c>
      <c r="G319" s="298">
        <f>E319*F319</f>
        <v>0</v>
      </c>
      <c r="H319" s="299">
        <v>0</v>
      </c>
      <c r="I319" s="300">
        <f>E319*H319</f>
        <v>0</v>
      </c>
      <c r="J319" s="299">
        <v>0</v>
      </c>
      <c r="K319" s="300">
        <f>E319*J319</f>
        <v>0</v>
      </c>
      <c r="O319" s="292">
        <v>2</v>
      </c>
      <c r="AA319" s="261">
        <v>1</v>
      </c>
      <c r="AB319" s="261">
        <v>1</v>
      </c>
      <c r="AC319" s="261">
        <v>1</v>
      </c>
      <c r="AZ319" s="261">
        <v>1</v>
      </c>
      <c r="BA319" s="261">
        <f>IF(AZ319=1,G319,0)</f>
        <v>0</v>
      </c>
      <c r="BB319" s="261">
        <f>IF(AZ319=2,G319,0)</f>
        <v>0</v>
      </c>
      <c r="BC319" s="261">
        <f>IF(AZ319=3,G319,0)</f>
        <v>0</v>
      </c>
      <c r="BD319" s="261">
        <f>IF(AZ319=4,G319,0)</f>
        <v>0</v>
      </c>
      <c r="BE319" s="261">
        <f>IF(AZ319=5,G319,0)</f>
        <v>0</v>
      </c>
      <c r="CA319" s="292">
        <v>1</v>
      </c>
      <c r="CB319" s="292">
        <v>1</v>
      </c>
    </row>
    <row r="320" spans="1:80" x14ac:dyDescent="0.2">
      <c r="A320" s="301"/>
      <c r="B320" s="304"/>
      <c r="C320" s="305" t="s">
        <v>398</v>
      </c>
      <c r="D320" s="306"/>
      <c r="E320" s="307">
        <v>1299.1597999999999</v>
      </c>
      <c r="F320" s="308"/>
      <c r="G320" s="309"/>
      <c r="H320" s="310"/>
      <c r="I320" s="302"/>
      <c r="J320" s="311"/>
      <c r="K320" s="302"/>
      <c r="M320" s="303" t="s">
        <v>398</v>
      </c>
      <c r="O320" s="292"/>
    </row>
    <row r="321" spans="1:80" x14ac:dyDescent="0.2">
      <c r="A321" s="293">
        <v>50</v>
      </c>
      <c r="B321" s="294" t="s">
        <v>399</v>
      </c>
      <c r="C321" s="295" t="s">
        <v>400</v>
      </c>
      <c r="D321" s="296" t="s">
        <v>116</v>
      </c>
      <c r="E321" s="297">
        <v>5.58</v>
      </c>
      <c r="F321" s="297">
        <v>0</v>
      </c>
      <c r="G321" s="298">
        <f>E321*F321</f>
        <v>0</v>
      </c>
      <c r="H321" s="299">
        <v>1.2700000000000001E-3</v>
      </c>
      <c r="I321" s="300">
        <f>E321*H321</f>
        <v>7.0866000000000002E-3</v>
      </c>
      <c r="J321" s="299">
        <v>0</v>
      </c>
      <c r="K321" s="300">
        <f>E321*J321</f>
        <v>0</v>
      </c>
      <c r="O321" s="292">
        <v>2</v>
      </c>
      <c r="AA321" s="261">
        <v>1</v>
      </c>
      <c r="AB321" s="261">
        <v>1</v>
      </c>
      <c r="AC321" s="261">
        <v>1</v>
      </c>
      <c r="AZ321" s="261">
        <v>1</v>
      </c>
      <c r="BA321" s="261">
        <f>IF(AZ321=1,G321,0)</f>
        <v>0</v>
      </c>
      <c r="BB321" s="261">
        <f>IF(AZ321=2,G321,0)</f>
        <v>0</v>
      </c>
      <c r="BC321" s="261">
        <f>IF(AZ321=3,G321,0)</f>
        <v>0</v>
      </c>
      <c r="BD321" s="261">
        <f>IF(AZ321=4,G321,0)</f>
        <v>0</v>
      </c>
      <c r="BE321" s="261">
        <f>IF(AZ321=5,G321,0)</f>
        <v>0</v>
      </c>
      <c r="CA321" s="292">
        <v>1</v>
      </c>
      <c r="CB321" s="292">
        <v>1</v>
      </c>
    </row>
    <row r="322" spans="1:80" x14ac:dyDescent="0.2">
      <c r="A322" s="301"/>
      <c r="B322" s="304"/>
      <c r="C322" s="305" t="s">
        <v>1110</v>
      </c>
      <c r="D322" s="306"/>
      <c r="E322" s="307">
        <v>5.58</v>
      </c>
      <c r="F322" s="308"/>
      <c r="G322" s="309"/>
      <c r="H322" s="310"/>
      <c r="I322" s="302"/>
      <c r="J322" s="311"/>
      <c r="K322" s="302"/>
      <c r="M322" s="303" t="s">
        <v>1110</v>
      </c>
      <c r="O322" s="292"/>
    </row>
    <row r="323" spans="1:80" x14ac:dyDescent="0.2">
      <c r="A323" s="293">
        <v>51</v>
      </c>
      <c r="B323" s="294" t="s">
        <v>404</v>
      </c>
      <c r="C323" s="295" t="s">
        <v>405</v>
      </c>
      <c r="D323" s="296" t="s">
        <v>116</v>
      </c>
      <c r="E323" s="297">
        <v>1299.1597999999999</v>
      </c>
      <c r="F323" s="297">
        <v>0</v>
      </c>
      <c r="G323" s="298">
        <f>E323*F323</f>
        <v>0</v>
      </c>
      <c r="H323" s="299">
        <v>0</v>
      </c>
      <c r="I323" s="300">
        <f>E323*H323</f>
        <v>0</v>
      </c>
      <c r="J323" s="299">
        <v>0</v>
      </c>
      <c r="K323" s="300">
        <f>E323*J323</f>
        <v>0</v>
      </c>
      <c r="O323" s="292">
        <v>2</v>
      </c>
      <c r="AA323" s="261">
        <v>1</v>
      </c>
      <c r="AB323" s="261">
        <v>0</v>
      </c>
      <c r="AC323" s="261">
        <v>0</v>
      </c>
      <c r="AZ323" s="261">
        <v>1</v>
      </c>
      <c r="BA323" s="261">
        <f>IF(AZ323=1,G323,0)</f>
        <v>0</v>
      </c>
      <c r="BB323" s="261">
        <f>IF(AZ323=2,G323,0)</f>
        <v>0</v>
      </c>
      <c r="BC323" s="261">
        <f>IF(AZ323=3,G323,0)</f>
        <v>0</v>
      </c>
      <c r="BD323" s="261">
        <f>IF(AZ323=4,G323,0)</f>
        <v>0</v>
      </c>
      <c r="BE323" s="261">
        <f>IF(AZ323=5,G323,0)</f>
        <v>0</v>
      </c>
      <c r="CA323" s="292">
        <v>1</v>
      </c>
      <c r="CB323" s="292">
        <v>0</v>
      </c>
    </row>
    <row r="324" spans="1:80" x14ac:dyDescent="0.2">
      <c r="A324" s="301"/>
      <c r="B324" s="304"/>
      <c r="C324" s="305" t="s">
        <v>1111</v>
      </c>
      <c r="D324" s="306"/>
      <c r="E324" s="307">
        <v>1299.1597999999999</v>
      </c>
      <c r="F324" s="308"/>
      <c r="G324" s="309"/>
      <c r="H324" s="310"/>
      <c r="I324" s="302"/>
      <c r="J324" s="311"/>
      <c r="K324" s="302"/>
      <c r="M324" s="303" t="s">
        <v>1111</v>
      </c>
      <c r="O324" s="292"/>
    </row>
    <row r="325" spans="1:80" x14ac:dyDescent="0.2">
      <c r="A325" s="293">
        <v>52</v>
      </c>
      <c r="B325" s="294" t="s">
        <v>407</v>
      </c>
      <c r="C325" s="295" t="s">
        <v>408</v>
      </c>
      <c r="D325" s="296" t="s">
        <v>116</v>
      </c>
      <c r="E325" s="297">
        <v>2598.3195999999998</v>
      </c>
      <c r="F325" s="297">
        <v>0</v>
      </c>
      <c r="G325" s="298">
        <f>E325*F325</f>
        <v>0</v>
      </c>
      <c r="H325" s="299">
        <v>0</v>
      </c>
      <c r="I325" s="300">
        <f>E325*H325</f>
        <v>0</v>
      </c>
      <c r="J325" s="299">
        <v>0</v>
      </c>
      <c r="K325" s="300">
        <f>E325*J325</f>
        <v>0</v>
      </c>
      <c r="O325" s="292">
        <v>2</v>
      </c>
      <c r="AA325" s="261">
        <v>1</v>
      </c>
      <c r="AB325" s="261">
        <v>1</v>
      </c>
      <c r="AC325" s="261">
        <v>1</v>
      </c>
      <c r="AZ325" s="261">
        <v>1</v>
      </c>
      <c r="BA325" s="261">
        <f>IF(AZ325=1,G325,0)</f>
        <v>0</v>
      </c>
      <c r="BB325" s="261">
        <f>IF(AZ325=2,G325,0)</f>
        <v>0</v>
      </c>
      <c r="BC325" s="261">
        <f>IF(AZ325=3,G325,0)</f>
        <v>0</v>
      </c>
      <c r="BD325" s="261">
        <f>IF(AZ325=4,G325,0)</f>
        <v>0</v>
      </c>
      <c r="BE325" s="261">
        <f>IF(AZ325=5,G325,0)</f>
        <v>0</v>
      </c>
      <c r="CA325" s="292">
        <v>1</v>
      </c>
      <c r="CB325" s="292">
        <v>1</v>
      </c>
    </row>
    <row r="326" spans="1:80" x14ac:dyDescent="0.2">
      <c r="A326" s="301"/>
      <c r="B326" s="304"/>
      <c r="C326" s="305" t="s">
        <v>395</v>
      </c>
      <c r="D326" s="306"/>
      <c r="E326" s="307">
        <v>2598.3195999999998</v>
      </c>
      <c r="F326" s="308"/>
      <c r="G326" s="309"/>
      <c r="H326" s="310"/>
      <c r="I326" s="302"/>
      <c r="J326" s="311"/>
      <c r="K326" s="302"/>
      <c r="M326" s="303" t="s">
        <v>395</v>
      </c>
      <c r="O326" s="292"/>
    </row>
    <row r="327" spans="1:80" x14ac:dyDescent="0.2">
      <c r="A327" s="293">
        <v>53</v>
      </c>
      <c r="B327" s="294" t="s">
        <v>409</v>
      </c>
      <c r="C327" s="295" t="s">
        <v>410</v>
      </c>
      <c r="D327" s="296" t="s">
        <v>116</v>
      </c>
      <c r="E327" s="297">
        <v>1299.1597999999999</v>
      </c>
      <c r="F327" s="297">
        <v>0</v>
      </c>
      <c r="G327" s="298">
        <f>E327*F327</f>
        <v>0</v>
      </c>
      <c r="H327" s="299">
        <v>0</v>
      </c>
      <c r="I327" s="300">
        <f>E327*H327</f>
        <v>0</v>
      </c>
      <c r="J327" s="299">
        <v>0</v>
      </c>
      <c r="K327" s="300">
        <f>E327*J327</f>
        <v>0</v>
      </c>
      <c r="O327" s="292">
        <v>2</v>
      </c>
      <c r="AA327" s="261">
        <v>1</v>
      </c>
      <c r="AB327" s="261">
        <v>1</v>
      </c>
      <c r="AC327" s="261">
        <v>1</v>
      </c>
      <c r="AZ327" s="261">
        <v>1</v>
      </c>
      <c r="BA327" s="261">
        <f>IF(AZ327=1,G327,0)</f>
        <v>0</v>
      </c>
      <c r="BB327" s="261">
        <f>IF(AZ327=2,G327,0)</f>
        <v>0</v>
      </c>
      <c r="BC327" s="261">
        <f>IF(AZ327=3,G327,0)</f>
        <v>0</v>
      </c>
      <c r="BD327" s="261">
        <f>IF(AZ327=4,G327,0)</f>
        <v>0</v>
      </c>
      <c r="BE327" s="261">
        <f>IF(AZ327=5,G327,0)</f>
        <v>0</v>
      </c>
      <c r="CA327" s="292">
        <v>1</v>
      </c>
      <c r="CB327" s="292">
        <v>1</v>
      </c>
    </row>
    <row r="328" spans="1:80" x14ac:dyDescent="0.2">
      <c r="A328" s="301"/>
      <c r="B328" s="304"/>
      <c r="C328" s="305" t="s">
        <v>1111</v>
      </c>
      <c r="D328" s="306"/>
      <c r="E328" s="307">
        <v>1299.1597999999999</v>
      </c>
      <c r="F328" s="308"/>
      <c r="G328" s="309"/>
      <c r="H328" s="310"/>
      <c r="I328" s="302"/>
      <c r="J328" s="311"/>
      <c r="K328" s="302"/>
      <c r="M328" s="303" t="s">
        <v>1111</v>
      </c>
      <c r="O328" s="292"/>
    </row>
    <row r="329" spans="1:80" x14ac:dyDescent="0.2">
      <c r="A329" s="312"/>
      <c r="B329" s="313" t="s">
        <v>101</v>
      </c>
      <c r="C329" s="314" t="s">
        <v>382</v>
      </c>
      <c r="D329" s="315"/>
      <c r="E329" s="316"/>
      <c r="F329" s="317"/>
      <c r="G329" s="318">
        <f>SUM(G307:G328)</f>
        <v>0</v>
      </c>
      <c r="H329" s="319"/>
      <c r="I329" s="320">
        <f>SUM(I307:I328)</f>
        <v>7.0866000000000002E-3</v>
      </c>
      <c r="J329" s="319"/>
      <c r="K329" s="320">
        <f>SUM(K307:K328)</f>
        <v>0</v>
      </c>
      <c r="O329" s="292">
        <v>4</v>
      </c>
      <c r="BA329" s="321">
        <f>SUM(BA307:BA328)</f>
        <v>0</v>
      </c>
      <c r="BB329" s="321">
        <f>SUM(BB307:BB328)</f>
        <v>0</v>
      </c>
      <c r="BC329" s="321">
        <f>SUM(BC307:BC328)</f>
        <v>0</v>
      </c>
      <c r="BD329" s="321">
        <f>SUM(BD307:BD328)</f>
        <v>0</v>
      </c>
      <c r="BE329" s="321">
        <f>SUM(BE307:BE328)</f>
        <v>0</v>
      </c>
    </row>
    <row r="330" spans="1:80" x14ac:dyDescent="0.2">
      <c r="A330" s="282" t="s">
        <v>97</v>
      </c>
      <c r="B330" s="283" t="s">
        <v>412</v>
      </c>
      <c r="C330" s="284" t="s">
        <v>413</v>
      </c>
      <c r="D330" s="285"/>
      <c r="E330" s="286"/>
      <c r="F330" s="286"/>
      <c r="G330" s="287"/>
      <c r="H330" s="288"/>
      <c r="I330" s="289"/>
      <c r="J330" s="290"/>
      <c r="K330" s="291"/>
      <c r="O330" s="292">
        <v>1</v>
      </c>
    </row>
    <row r="331" spans="1:80" x14ac:dyDescent="0.2">
      <c r="A331" s="293">
        <v>54</v>
      </c>
      <c r="B331" s="294" t="s">
        <v>415</v>
      </c>
      <c r="C331" s="295" t="s">
        <v>416</v>
      </c>
      <c r="D331" s="296" t="s">
        <v>347</v>
      </c>
      <c r="E331" s="297">
        <v>1</v>
      </c>
      <c r="F331" s="297">
        <v>0</v>
      </c>
      <c r="G331" s="298">
        <f>E331*F331</f>
        <v>0</v>
      </c>
      <c r="H331" s="299">
        <v>1.17E-2</v>
      </c>
      <c r="I331" s="300">
        <f>E331*H331</f>
        <v>1.17E-2</v>
      </c>
      <c r="J331" s="299">
        <v>0</v>
      </c>
      <c r="K331" s="300">
        <f>E331*J331</f>
        <v>0</v>
      </c>
      <c r="O331" s="292">
        <v>2</v>
      </c>
      <c r="AA331" s="261">
        <v>1</v>
      </c>
      <c r="AB331" s="261">
        <v>1</v>
      </c>
      <c r="AC331" s="261">
        <v>1</v>
      </c>
      <c r="AZ331" s="261">
        <v>1</v>
      </c>
      <c r="BA331" s="261">
        <f>IF(AZ331=1,G331,0)</f>
        <v>0</v>
      </c>
      <c r="BB331" s="261">
        <f>IF(AZ331=2,G331,0)</f>
        <v>0</v>
      </c>
      <c r="BC331" s="261">
        <f>IF(AZ331=3,G331,0)</f>
        <v>0</v>
      </c>
      <c r="BD331" s="261">
        <f>IF(AZ331=4,G331,0)</f>
        <v>0</v>
      </c>
      <c r="BE331" s="261">
        <f>IF(AZ331=5,G331,0)</f>
        <v>0</v>
      </c>
      <c r="CA331" s="292">
        <v>1</v>
      </c>
      <c r="CB331" s="292">
        <v>1</v>
      </c>
    </row>
    <row r="332" spans="1:80" x14ac:dyDescent="0.2">
      <c r="A332" s="293">
        <v>55</v>
      </c>
      <c r="B332" s="294" t="s">
        <v>417</v>
      </c>
      <c r="C332" s="295" t="s">
        <v>418</v>
      </c>
      <c r="D332" s="296" t="s">
        <v>347</v>
      </c>
      <c r="E332" s="297">
        <v>1</v>
      </c>
      <c r="F332" s="297">
        <v>0</v>
      </c>
      <c r="G332" s="298">
        <f>E332*F332</f>
        <v>0</v>
      </c>
      <c r="H332" s="299">
        <v>0</v>
      </c>
      <c r="I332" s="300">
        <f>E332*H332</f>
        <v>0</v>
      </c>
      <c r="J332" s="299"/>
      <c r="K332" s="300">
        <f>E332*J332</f>
        <v>0</v>
      </c>
      <c r="O332" s="292">
        <v>2</v>
      </c>
      <c r="AA332" s="261">
        <v>11</v>
      </c>
      <c r="AB332" s="261">
        <v>0</v>
      </c>
      <c r="AC332" s="261">
        <v>95</v>
      </c>
      <c r="AZ332" s="261">
        <v>1</v>
      </c>
      <c r="BA332" s="261">
        <f>IF(AZ332=1,G332,0)</f>
        <v>0</v>
      </c>
      <c r="BB332" s="261">
        <f>IF(AZ332=2,G332,0)</f>
        <v>0</v>
      </c>
      <c r="BC332" s="261">
        <f>IF(AZ332=3,G332,0)</f>
        <v>0</v>
      </c>
      <c r="BD332" s="261">
        <f>IF(AZ332=4,G332,0)</f>
        <v>0</v>
      </c>
      <c r="BE332" s="261">
        <f>IF(AZ332=5,G332,0)</f>
        <v>0</v>
      </c>
      <c r="CA332" s="292">
        <v>11</v>
      </c>
      <c r="CB332" s="292">
        <v>0</v>
      </c>
    </row>
    <row r="333" spans="1:80" x14ac:dyDescent="0.2">
      <c r="A333" s="312"/>
      <c r="B333" s="313" t="s">
        <v>101</v>
      </c>
      <c r="C333" s="314" t="s">
        <v>414</v>
      </c>
      <c r="D333" s="315"/>
      <c r="E333" s="316"/>
      <c r="F333" s="317"/>
      <c r="G333" s="318">
        <f>SUM(G330:G332)</f>
        <v>0</v>
      </c>
      <c r="H333" s="319"/>
      <c r="I333" s="320">
        <f>SUM(I330:I332)</f>
        <v>1.17E-2</v>
      </c>
      <c r="J333" s="319"/>
      <c r="K333" s="320">
        <f>SUM(K330:K332)</f>
        <v>0</v>
      </c>
      <c r="O333" s="292">
        <v>4</v>
      </c>
      <c r="BA333" s="321">
        <f>SUM(BA330:BA332)</f>
        <v>0</v>
      </c>
      <c r="BB333" s="321">
        <f>SUM(BB330:BB332)</f>
        <v>0</v>
      </c>
      <c r="BC333" s="321">
        <f>SUM(BC330:BC332)</f>
        <v>0</v>
      </c>
      <c r="BD333" s="321">
        <f>SUM(BD330:BD332)</f>
        <v>0</v>
      </c>
      <c r="BE333" s="321">
        <f>SUM(BE330:BE332)</f>
        <v>0</v>
      </c>
    </row>
    <row r="334" spans="1:80" x14ac:dyDescent="0.2">
      <c r="A334" s="282" t="s">
        <v>97</v>
      </c>
      <c r="B334" s="283" t="s">
        <v>419</v>
      </c>
      <c r="C334" s="284" t="s">
        <v>420</v>
      </c>
      <c r="D334" s="285"/>
      <c r="E334" s="286"/>
      <c r="F334" s="286"/>
      <c r="G334" s="287"/>
      <c r="H334" s="288"/>
      <c r="I334" s="289"/>
      <c r="J334" s="290"/>
      <c r="K334" s="291"/>
      <c r="O334" s="292">
        <v>1</v>
      </c>
    </row>
    <row r="335" spans="1:80" x14ac:dyDescent="0.2">
      <c r="A335" s="293">
        <v>56</v>
      </c>
      <c r="B335" s="294" t="s">
        <v>422</v>
      </c>
      <c r="C335" s="295" t="s">
        <v>423</v>
      </c>
      <c r="D335" s="296" t="s">
        <v>369</v>
      </c>
      <c r="E335" s="297">
        <v>14.695662708</v>
      </c>
      <c r="F335" s="297">
        <v>0</v>
      </c>
      <c r="G335" s="298">
        <f>E335*F335</f>
        <v>0</v>
      </c>
      <c r="H335" s="299">
        <v>0</v>
      </c>
      <c r="I335" s="300">
        <f>E335*H335</f>
        <v>0</v>
      </c>
      <c r="J335" s="299"/>
      <c r="K335" s="300">
        <f>E335*J335</f>
        <v>0</v>
      </c>
      <c r="O335" s="292">
        <v>2</v>
      </c>
      <c r="AA335" s="261">
        <v>7</v>
      </c>
      <c r="AB335" s="261">
        <v>1</v>
      </c>
      <c r="AC335" s="261">
        <v>2</v>
      </c>
      <c r="AZ335" s="261">
        <v>1</v>
      </c>
      <c r="BA335" s="261">
        <f>IF(AZ335=1,G335,0)</f>
        <v>0</v>
      </c>
      <c r="BB335" s="261">
        <f>IF(AZ335=2,G335,0)</f>
        <v>0</v>
      </c>
      <c r="BC335" s="261">
        <f>IF(AZ335=3,G335,0)</f>
        <v>0</v>
      </c>
      <c r="BD335" s="261">
        <f>IF(AZ335=4,G335,0)</f>
        <v>0</v>
      </c>
      <c r="BE335" s="261">
        <f>IF(AZ335=5,G335,0)</f>
        <v>0</v>
      </c>
      <c r="CA335" s="292">
        <v>7</v>
      </c>
      <c r="CB335" s="292">
        <v>1</v>
      </c>
    </row>
    <row r="336" spans="1:80" x14ac:dyDescent="0.2">
      <c r="A336" s="312"/>
      <c r="B336" s="313" t="s">
        <v>101</v>
      </c>
      <c r="C336" s="314" t="s">
        <v>421</v>
      </c>
      <c r="D336" s="315"/>
      <c r="E336" s="316"/>
      <c r="F336" s="317"/>
      <c r="G336" s="318">
        <f>SUM(G334:G335)</f>
        <v>0</v>
      </c>
      <c r="H336" s="319"/>
      <c r="I336" s="320">
        <f>SUM(I334:I335)</f>
        <v>0</v>
      </c>
      <c r="J336" s="319"/>
      <c r="K336" s="320">
        <f>SUM(K334:K335)</f>
        <v>0</v>
      </c>
      <c r="O336" s="292">
        <v>4</v>
      </c>
      <c r="BA336" s="321">
        <f>SUM(BA334:BA335)</f>
        <v>0</v>
      </c>
      <c r="BB336" s="321">
        <f>SUM(BB334:BB335)</f>
        <v>0</v>
      </c>
      <c r="BC336" s="321">
        <f>SUM(BC334:BC335)</f>
        <v>0</v>
      </c>
      <c r="BD336" s="321">
        <f>SUM(BD334:BD335)</f>
        <v>0</v>
      </c>
      <c r="BE336" s="321">
        <f>SUM(BE334:BE335)</f>
        <v>0</v>
      </c>
    </row>
    <row r="337" spans="1:80" x14ac:dyDescent="0.2">
      <c r="A337" s="282" t="s">
        <v>97</v>
      </c>
      <c r="B337" s="283" t="s">
        <v>869</v>
      </c>
      <c r="C337" s="284" t="s">
        <v>870</v>
      </c>
      <c r="D337" s="285"/>
      <c r="E337" s="286"/>
      <c r="F337" s="286"/>
      <c r="G337" s="287"/>
      <c r="H337" s="288"/>
      <c r="I337" s="289"/>
      <c r="J337" s="290"/>
      <c r="K337" s="291"/>
      <c r="O337" s="292">
        <v>1</v>
      </c>
    </row>
    <row r="338" spans="1:80" ht="22.5" x14ac:dyDescent="0.2">
      <c r="A338" s="293">
        <v>57</v>
      </c>
      <c r="B338" s="294" t="s">
        <v>872</v>
      </c>
      <c r="C338" s="295" t="s">
        <v>873</v>
      </c>
      <c r="D338" s="296" t="s">
        <v>116</v>
      </c>
      <c r="E338" s="297">
        <v>42.145099999999999</v>
      </c>
      <c r="F338" s="297">
        <v>0</v>
      </c>
      <c r="G338" s="298">
        <f>E338*F338</f>
        <v>0</v>
      </c>
      <c r="H338" s="299">
        <v>6.8000000000000005E-4</v>
      </c>
      <c r="I338" s="300">
        <f>E338*H338</f>
        <v>2.8658668000000002E-2</v>
      </c>
      <c r="J338" s="299">
        <v>0</v>
      </c>
      <c r="K338" s="300">
        <f>E338*J338</f>
        <v>0</v>
      </c>
      <c r="O338" s="292">
        <v>2</v>
      </c>
      <c r="AA338" s="261">
        <v>1</v>
      </c>
      <c r="AB338" s="261">
        <v>7</v>
      </c>
      <c r="AC338" s="261">
        <v>7</v>
      </c>
      <c r="AZ338" s="261">
        <v>2</v>
      </c>
      <c r="BA338" s="261">
        <f>IF(AZ338=1,G338,0)</f>
        <v>0</v>
      </c>
      <c r="BB338" s="261">
        <f>IF(AZ338=2,G338,0)</f>
        <v>0</v>
      </c>
      <c r="BC338" s="261">
        <f>IF(AZ338=3,G338,0)</f>
        <v>0</v>
      </c>
      <c r="BD338" s="261">
        <f>IF(AZ338=4,G338,0)</f>
        <v>0</v>
      </c>
      <c r="BE338" s="261">
        <f>IF(AZ338=5,G338,0)</f>
        <v>0</v>
      </c>
      <c r="CA338" s="292">
        <v>1</v>
      </c>
      <c r="CB338" s="292">
        <v>7</v>
      </c>
    </row>
    <row r="339" spans="1:80" x14ac:dyDescent="0.2">
      <c r="A339" s="301"/>
      <c r="B339" s="304"/>
      <c r="C339" s="305" t="s">
        <v>959</v>
      </c>
      <c r="D339" s="306"/>
      <c r="E339" s="307">
        <v>0</v>
      </c>
      <c r="F339" s="308"/>
      <c r="G339" s="309"/>
      <c r="H339" s="310"/>
      <c r="I339" s="302"/>
      <c r="J339" s="311"/>
      <c r="K339" s="302"/>
      <c r="M339" s="303" t="s">
        <v>959</v>
      </c>
      <c r="O339" s="292"/>
    </row>
    <row r="340" spans="1:80" x14ac:dyDescent="0.2">
      <c r="A340" s="301"/>
      <c r="B340" s="304"/>
      <c r="C340" s="305" t="s">
        <v>1112</v>
      </c>
      <c r="D340" s="306"/>
      <c r="E340" s="307">
        <v>0</v>
      </c>
      <c r="F340" s="308"/>
      <c r="G340" s="309"/>
      <c r="H340" s="310"/>
      <c r="I340" s="302"/>
      <c r="J340" s="311"/>
      <c r="K340" s="302"/>
      <c r="M340" s="303" t="s">
        <v>1112</v>
      </c>
      <c r="O340" s="292"/>
    </row>
    <row r="341" spans="1:80" x14ac:dyDescent="0.2">
      <c r="A341" s="301"/>
      <c r="B341" s="304"/>
      <c r="C341" s="305" t="s">
        <v>1113</v>
      </c>
      <c r="D341" s="306"/>
      <c r="E341" s="307">
        <v>10.965</v>
      </c>
      <c r="F341" s="308"/>
      <c r="G341" s="309"/>
      <c r="H341" s="310"/>
      <c r="I341" s="302"/>
      <c r="J341" s="311"/>
      <c r="K341" s="302"/>
      <c r="M341" s="303" t="s">
        <v>1113</v>
      </c>
      <c r="O341" s="292"/>
    </row>
    <row r="342" spans="1:80" x14ac:dyDescent="0.2">
      <c r="A342" s="301"/>
      <c r="B342" s="304"/>
      <c r="C342" s="305" t="s">
        <v>1114</v>
      </c>
      <c r="D342" s="306"/>
      <c r="E342" s="307">
        <v>20.57</v>
      </c>
      <c r="F342" s="308"/>
      <c r="G342" s="309"/>
      <c r="H342" s="310"/>
      <c r="I342" s="302"/>
      <c r="J342" s="311"/>
      <c r="K342" s="302"/>
      <c r="M342" s="303" t="s">
        <v>1114</v>
      </c>
      <c r="O342" s="292"/>
    </row>
    <row r="343" spans="1:80" x14ac:dyDescent="0.2">
      <c r="A343" s="301"/>
      <c r="B343" s="304"/>
      <c r="C343" s="305" t="s">
        <v>1115</v>
      </c>
      <c r="D343" s="306"/>
      <c r="E343" s="307">
        <v>7.0854999999999997</v>
      </c>
      <c r="F343" s="308"/>
      <c r="G343" s="309"/>
      <c r="H343" s="310"/>
      <c r="I343" s="302"/>
      <c r="J343" s="311"/>
      <c r="K343" s="302"/>
      <c r="M343" s="303" t="s">
        <v>1115</v>
      </c>
      <c r="O343" s="292"/>
    </row>
    <row r="344" spans="1:80" x14ac:dyDescent="0.2">
      <c r="A344" s="301"/>
      <c r="B344" s="304"/>
      <c r="C344" s="305" t="s">
        <v>1116</v>
      </c>
      <c r="D344" s="306"/>
      <c r="E344" s="307">
        <v>3.5246</v>
      </c>
      <c r="F344" s="308"/>
      <c r="G344" s="309"/>
      <c r="H344" s="310"/>
      <c r="I344" s="302"/>
      <c r="J344" s="311"/>
      <c r="K344" s="302"/>
      <c r="M344" s="303" t="s">
        <v>1116</v>
      </c>
      <c r="O344" s="292"/>
    </row>
    <row r="345" spans="1:80" x14ac:dyDescent="0.2">
      <c r="A345" s="293">
        <v>58</v>
      </c>
      <c r="B345" s="294" t="s">
        <v>877</v>
      </c>
      <c r="C345" s="295" t="s">
        <v>878</v>
      </c>
      <c r="D345" s="296" t="s">
        <v>12</v>
      </c>
      <c r="E345" s="297"/>
      <c r="F345" s="297">
        <v>0</v>
      </c>
      <c r="G345" s="298">
        <f>E345*F345</f>
        <v>0</v>
      </c>
      <c r="H345" s="299">
        <v>0</v>
      </c>
      <c r="I345" s="300">
        <f>E345*H345</f>
        <v>0</v>
      </c>
      <c r="J345" s="299"/>
      <c r="K345" s="300">
        <f>E345*J345</f>
        <v>0</v>
      </c>
      <c r="O345" s="292">
        <v>2</v>
      </c>
      <c r="AA345" s="261">
        <v>7</v>
      </c>
      <c r="AB345" s="261">
        <v>1002</v>
      </c>
      <c r="AC345" s="261">
        <v>5</v>
      </c>
      <c r="AZ345" s="261">
        <v>2</v>
      </c>
      <c r="BA345" s="261">
        <f>IF(AZ345=1,G345,0)</f>
        <v>0</v>
      </c>
      <c r="BB345" s="261">
        <f>IF(AZ345=2,G345,0)</f>
        <v>0</v>
      </c>
      <c r="BC345" s="261">
        <f>IF(AZ345=3,G345,0)</f>
        <v>0</v>
      </c>
      <c r="BD345" s="261">
        <f>IF(AZ345=4,G345,0)</f>
        <v>0</v>
      </c>
      <c r="BE345" s="261">
        <f>IF(AZ345=5,G345,0)</f>
        <v>0</v>
      </c>
      <c r="CA345" s="292">
        <v>7</v>
      </c>
      <c r="CB345" s="292">
        <v>1002</v>
      </c>
    </row>
    <row r="346" spans="1:80" x14ac:dyDescent="0.2">
      <c r="A346" s="312"/>
      <c r="B346" s="313" t="s">
        <v>101</v>
      </c>
      <c r="C346" s="314" t="s">
        <v>871</v>
      </c>
      <c r="D346" s="315"/>
      <c r="E346" s="316"/>
      <c r="F346" s="317"/>
      <c r="G346" s="318">
        <f>SUM(G337:G345)</f>
        <v>0</v>
      </c>
      <c r="H346" s="319"/>
      <c r="I346" s="320">
        <f>SUM(I337:I345)</f>
        <v>2.8658668000000002E-2</v>
      </c>
      <c r="J346" s="319"/>
      <c r="K346" s="320">
        <f>SUM(K337:K345)</f>
        <v>0</v>
      </c>
      <c r="O346" s="292">
        <v>4</v>
      </c>
      <c r="BA346" s="321">
        <f>SUM(BA337:BA345)</f>
        <v>0</v>
      </c>
      <c r="BB346" s="321">
        <f>SUM(BB337:BB345)</f>
        <v>0</v>
      </c>
      <c r="BC346" s="321">
        <f>SUM(BC337:BC345)</f>
        <v>0</v>
      </c>
      <c r="BD346" s="321">
        <f>SUM(BD337:BD345)</f>
        <v>0</v>
      </c>
      <c r="BE346" s="321">
        <f>SUM(BE337:BE345)</f>
        <v>0</v>
      </c>
    </row>
    <row r="347" spans="1:80" x14ac:dyDescent="0.2">
      <c r="A347" s="282" t="s">
        <v>97</v>
      </c>
      <c r="B347" s="283" t="s">
        <v>433</v>
      </c>
      <c r="C347" s="284" t="s">
        <v>434</v>
      </c>
      <c r="D347" s="285"/>
      <c r="E347" s="286"/>
      <c r="F347" s="286"/>
      <c r="G347" s="287"/>
      <c r="H347" s="288"/>
      <c r="I347" s="289"/>
      <c r="J347" s="290"/>
      <c r="K347" s="291"/>
      <c r="O347" s="292">
        <v>1</v>
      </c>
    </row>
    <row r="348" spans="1:80" ht="22.5" x14ac:dyDescent="0.2">
      <c r="A348" s="293">
        <v>59</v>
      </c>
      <c r="B348" s="294" t="s">
        <v>1117</v>
      </c>
      <c r="C348" s="295" t="s">
        <v>1118</v>
      </c>
      <c r="D348" s="296" t="s">
        <v>170</v>
      </c>
      <c r="E348" s="297">
        <v>4.3</v>
      </c>
      <c r="F348" s="297">
        <v>0</v>
      </c>
      <c r="G348" s="298">
        <f>E348*F348</f>
        <v>0</v>
      </c>
      <c r="H348" s="299">
        <v>2.49E-3</v>
      </c>
      <c r="I348" s="300">
        <f>E348*H348</f>
        <v>1.0707E-2</v>
      </c>
      <c r="J348" s="299">
        <v>0</v>
      </c>
      <c r="K348" s="300">
        <f>E348*J348</f>
        <v>0</v>
      </c>
      <c r="O348" s="292">
        <v>2</v>
      </c>
      <c r="AA348" s="261">
        <v>1</v>
      </c>
      <c r="AB348" s="261">
        <v>0</v>
      </c>
      <c r="AC348" s="261">
        <v>0</v>
      </c>
      <c r="AZ348" s="261">
        <v>2</v>
      </c>
      <c r="BA348" s="261">
        <f>IF(AZ348=1,G348,0)</f>
        <v>0</v>
      </c>
      <c r="BB348" s="261">
        <f>IF(AZ348=2,G348,0)</f>
        <v>0</v>
      </c>
      <c r="BC348" s="261">
        <f>IF(AZ348=3,G348,0)</f>
        <v>0</v>
      </c>
      <c r="BD348" s="261">
        <f>IF(AZ348=4,G348,0)</f>
        <v>0</v>
      </c>
      <c r="BE348" s="261">
        <f>IF(AZ348=5,G348,0)</f>
        <v>0</v>
      </c>
      <c r="CA348" s="292">
        <v>1</v>
      </c>
      <c r="CB348" s="292">
        <v>0</v>
      </c>
    </row>
    <row r="349" spans="1:80" x14ac:dyDescent="0.2">
      <c r="A349" s="301"/>
      <c r="B349" s="304"/>
      <c r="C349" s="305" t="s">
        <v>998</v>
      </c>
      <c r="D349" s="306"/>
      <c r="E349" s="307">
        <v>0</v>
      </c>
      <c r="F349" s="308"/>
      <c r="G349" s="309"/>
      <c r="H349" s="310"/>
      <c r="I349" s="302"/>
      <c r="J349" s="311"/>
      <c r="K349" s="302"/>
      <c r="M349" s="303" t="s">
        <v>998</v>
      </c>
      <c r="O349" s="292"/>
    </row>
    <row r="350" spans="1:80" x14ac:dyDescent="0.2">
      <c r="A350" s="301"/>
      <c r="B350" s="304"/>
      <c r="C350" s="305" t="s">
        <v>1119</v>
      </c>
      <c r="D350" s="306"/>
      <c r="E350" s="307">
        <v>4.3</v>
      </c>
      <c r="F350" s="308"/>
      <c r="G350" s="309"/>
      <c r="H350" s="310"/>
      <c r="I350" s="302"/>
      <c r="J350" s="311"/>
      <c r="K350" s="302"/>
      <c r="M350" s="303" t="s">
        <v>1119</v>
      </c>
      <c r="O350" s="292"/>
    </row>
    <row r="351" spans="1:80" x14ac:dyDescent="0.2">
      <c r="A351" s="293">
        <v>60</v>
      </c>
      <c r="B351" s="294" t="s">
        <v>1120</v>
      </c>
      <c r="C351" s="295" t="s">
        <v>1121</v>
      </c>
      <c r="D351" s="296" t="s">
        <v>170</v>
      </c>
      <c r="E351" s="297">
        <v>4.3</v>
      </c>
      <c r="F351" s="297">
        <v>0</v>
      </c>
      <c r="G351" s="298">
        <f>E351*F351</f>
        <v>0</v>
      </c>
      <c r="H351" s="299">
        <v>0</v>
      </c>
      <c r="I351" s="300">
        <f>E351*H351</f>
        <v>0</v>
      </c>
      <c r="J351" s="299">
        <v>-2.8600000000000001E-3</v>
      </c>
      <c r="K351" s="300">
        <f>E351*J351</f>
        <v>-1.2298E-2</v>
      </c>
      <c r="O351" s="292">
        <v>2</v>
      </c>
      <c r="AA351" s="261">
        <v>1</v>
      </c>
      <c r="AB351" s="261">
        <v>7</v>
      </c>
      <c r="AC351" s="261">
        <v>7</v>
      </c>
      <c r="AZ351" s="261">
        <v>2</v>
      </c>
      <c r="BA351" s="261">
        <f>IF(AZ351=1,G351,0)</f>
        <v>0</v>
      </c>
      <c r="BB351" s="261">
        <f>IF(AZ351=2,G351,0)</f>
        <v>0</v>
      </c>
      <c r="BC351" s="261">
        <f>IF(AZ351=3,G351,0)</f>
        <v>0</v>
      </c>
      <c r="BD351" s="261">
        <f>IF(AZ351=4,G351,0)</f>
        <v>0</v>
      </c>
      <c r="BE351" s="261">
        <f>IF(AZ351=5,G351,0)</f>
        <v>0</v>
      </c>
      <c r="CA351" s="292">
        <v>1</v>
      </c>
      <c r="CB351" s="292">
        <v>7</v>
      </c>
    </row>
    <row r="352" spans="1:80" x14ac:dyDescent="0.2">
      <c r="A352" s="301"/>
      <c r="B352" s="304"/>
      <c r="C352" s="305" t="s">
        <v>998</v>
      </c>
      <c r="D352" s="306"/>
      <c r="E352" s="307">
        <v>0</v>
      </c>
      <c r="F352" s="308"/>
      <c r="G352" s="309"/>
      <c r="H352" s="310"/>
      <c r="I352" s="302"/>
      <c r="J352" s="311"/>
      <c r="K352" s="302"/>
      <c r="M352" s="303" t="s">
        <v>998</v>
      </c>
      <c r="O352" s="292"/>
    </row>
    <row r="353" spans="1:80" x14ac:dyDescent="0.2">
      <c r="A353" s="301"/>
      <c r="B353" s="304"/>
      <c r="C353" s="305" t="s">
        <v>1119</v>
      </c>
      <c r="D353" s="306"/>
      <c r="E353" s="307">
        <v>4.3</v>
      </c>
      <c r="F353" s="308"/>
      <c r="G353" s="309"/>
      <c r="H353" s="310"/>
      <c r="I353" s="302"/>
      <c r="J353" s="311"/>
      <c r="K353" s="302"/>
      <c r="M353" s="303" t="s">
        <v>1119</v>
      </c>
      <c r="O353" s="292"/>
    </row>
    <row r="354" spans="1:80" ht="22.5" x14ac:dyDescent="0.2">
      <c r="A354" s="293">
        <v>61</v>
      </c>
      <c r="B354" s="294" t="s">
        <v>436</v>
      </c>
      <c r="C354" s="295" t="s">
        <v>437</v>
      </c>
      <c r="D354" s="296" t="s">
        <v>170</v>
      </c>
      <c r="E354" s="297">
        <v>239.08</v>
      </c>
      <c r="F354" s="297">
        <v>0</v>
      </c>
      <c r="G354" s="298">
        <f>E354*F354</f>
        <v>0</v>
      </c>
      <c r="H354" s="299">
        <v>4.3699999999999998E-3</v>
      </c>
      <c r="I354" s="300">
        <f>E354*H354</f>
        <v>1.0447796</v>
      </c>
      <c r="J354" s="299">
        <v>0</v>
      </c>
      <c r="K354" s="300">
        <f>E354*J354</f>
        <v>0</v>
      </c>
      <c r="O354" s="292">
        <v>2</v>
      </c>
      <c r="AA354" s="261">
        <v>1</v>
      </c>
      <c r="AB354" s="261">
        <v>7</v>
      </c>
      <c r="AC354" s="261">
        <v>7</v>
      </c>
      <c r="AZ354" s="261">
        <v>2</v>
      </c>
      <c r="BA354" s="261">
        <f>IF(AZ354=1,G354,0)</f>
        <v>0</v>
      </c>
      <c r="BB354" s="261">
        <f>IF(AZ354=2,G354,0)</f>
        <v>0</v>
      </c>
      <c r="BC354" s="261">
        <f>IF(AZ354=3,G354,0)</f>
        <v>0</v>
      </c>
      <c r="BD354" s="261">
        <f>IF(AZ354=4,G354,0)</f>
        <v>0</v>
      </c>
      <c r="BE354" s="261">
        <f>IF(AZ354=5,G354,0)</f>
        <v>0</v>
      </c>
      <c r="CA354" s="292">
        <v>1</v>
      </c>
      <c r="CB354" s="292">
        <v>7</v>
      </c>
    </row>
    <row r="355" spans="1:80" x14ac:dyDescent="0.2">
      <c r="A355" s="301"/>
      <c r="B355" s="304"/>
      <c r="C355" s="305" t="s">
        <v>998</v>
      </c>
      <c r="D355" s="306"/>
      <c r="E355" s="307">
        <v>0</v>
      </c>
      <c r="F355" s="308"/>
      <c r="G355" s="309"/>
      <c r="H355" s="310"/>
      <c r="I355" s="302"/>
      <c r="J355" s="311"/>
      <c r="K355" s="302"/>
      <c r="M355" s="303" t="s">
        <v>998</v>
      </c>
      <c r="O355" s="292"/>
    </row>
    <row r="356" spans="1:80" x14ac:dyDescent="0.2">
      <c r="A356" s="301"/>
      <c r="B356" s="304"/>
      <c r="C356" s="305" t="s">
        <v>1122</v>
      </c>
      <c r="D356" s="306"/>
      <c r="E356" s="307">
        <v>114.58</v>
      </c>
      <c r="F356" s="308"/>
      <c r="G356" s="309"/>
      <c r="H356" s="310"/>
      <c r="I356" s="302"/>
      <c r="J356" s="311"/>
      <c r="K356" s="302"/>
      <c r="M356" s="303" t="s">
        <v>1122</v>
      </c>
      <c r="O356" s="292"/>
    </row>
    <row r="357" spans="1:80" x14ac:dyDescent="0.2">
      <c r="A357" s="301"/>
      <c r="B357" s="304"/>
      <c r="C357" s="305" t="s">
        <v>1123</v>
      </c>
      <c r="D357" s="306"/>
      <c r="E357" s="307">
        <v>105</v>
      </c>
      <c r="F357" s="308"/>
      <c r="G357" s="309"/>
      <c r="H357" s="310"/>
      <c r="I357" s="302"/>
      <c r="J357" s="311"/>
      <c r="K357" s="302"/>
      <c r="M357" s="303" t="s">
        <v>1123</v>
      </c>
      <c r="O357" s="292"/>
    </row>
    <row r="358" spans="1:80" x14ac:dyDescent="0.2">
      <c r="A358" s="301"/>
      <c r="B358" s="304"/>
      <c r="C358" s="305" t="s">
        <v>1124</v>
      </c>
      <c r="D358" s="306"/>
      <c r="E358" s="307">
        <v>7.5</v>
      </c>
      <c r="F358" s="308"/>
      <c r="G358" s="309"/>
      <c r="H358" s="310"/>
      <c r="I358" s="302"/>
      <c r="J358" s="311"/>
      <c r="K358" s="302"/>
      <c r="M358" s="303" t="s">
        <v>1124</v>
      </c>
      <c r="O358" s="292"/>
    </row>
    <row r="359" spans="1:80" x14ac:dyDescent="0.2">
      <c r="A359" s="301"/>
      <c r="B359" s="304"/>
      <c r="C359" s="305" t="s">
        <v>1125</v>
      </c>
      <c r="D359" s="306"/>
      <c r="E359" s="307">
        <v>12</v>
      </c>
      <c r="F359" s="308"/>
      <c r="G359" s="309"/>
      <c r="H359" s="310"/>
      <c r="I359" s="302"/>
      <c r="J359" s="311"/>
      <c r="K359" s="302"/>
      <c r="M359" s="303" t="s">
        <v>1125</v>
      </c>
      <c r="O359" s="292"/>
    </row>
    <row r="360" spans="1:80" x14ac:dyDescent="0.2">
      <c r="A360" s="293">
        <v>62</v>
      </c>
      <c r="B360" s="294" t="s">
        <v>442</v>
      </c>
      <c r="C360" s="295" t="s">
        <v>443</v>
      </c>
      <c r="D360" s="296" t="s">
        <v>170</v>
      </c>
      <c r="E360" s="297">
        <v>239.08</v>
      </c>
      <c r="F360" s="297">
        <v>0</v>
      </c>
      <c r="G360" s="298">
        <f>E360*F360</f>
        <v>0</v>
      </c>
      <c r="H360" s="299">
        <v>0</v>
      </c>
      <c r="I360" s="300">
        <f>E360*H360</f>
        <v>0</v>
      </c>
      <c r="J360" s="299">
        <v>-1.3500000000000001E-3</v>
      </c>
      <c r="K360" s="300">
        <f>E360*J360</f>
        <v>-0.32275800000000004</v>
      </c>
      <c r="O360" s="292">
        <v>2</v>
      </c>
      <c r="AA360" s="261">
        <v>1</v>
      </c>
      <c r="AB360" s="261">
        <v>7</v>
      </c>
      <c r="AC360" s="261">
        <v>7</v>
      </c>
      <c r="AZ360" s="261">
        <v>2</v>
      </c>
      <c r="BA360" s="261">
        <f>IF(AZ360=1,G360,0)</f>
        <v>0</v>
      </c>
      <c r="BB360" s="261">
        <f>IF(AZ360=2,G360,0)</f>
        <v>0</v>
      </c>
      <c r="BC360" s="261">
        <f>IF(AZ360=3,G360,0)</f>
        <v>0</v>
      </c>
      <c r="BD360" s="261">
        <f>IF(AZ360=4,G360,0)</f>
        <v>0</v>
      </c>
      <c r="BE360" s="261">
        <f>IF(AZ360=5,G360,0)</f>
        <v>0</v>
      </c>
      <c r="CA360" s="292">
        <v>1</v>
      </c>
      <c r="CB360" s="292">
        <v>7</v>
      </c>
    </row>
    <row r="361" spans="1:80" x14ac:dyDescent="0.2">
      <c r="A361" s="301"/>
      <c r="B361" s="304"/>
      <c r="C361" s="305" t="s">
        <v>998</v>
      </c>
      <c r="D361" s="306"/>
      <c r="E361" s="307">
        <v>0</v>
      </c>
      <c r="F361" s="308"/>
      <c r="G361" s="309"/>
      <c r="H361" s="310"/>
      <c r="I361" s="302"/>
      <c r="J361" s="311"/>
      <c r="K361" s="302"/>
      <c r="M361" s="303" t="s">
        <v>998</v>
      </c>
      <c r="O361" s="292"/>
    </row>
    <row r="362" spans="1:80" x14ac:dyDescent="0.2">
      <c r="A362" s="301"/>
      <c r="B362" s="304"/>
      <c r="C362" s="305" t="s">
        <v>1122</v>
      </c>
      <c r="D362" s="306"/>
      <c r="E362" s="307">
        <v>114.58</v>
      </c>
      <c r="F362" s="308"/>
      <c r="G362" s="309"/>
      <c r="H362" s="310"/>
      <c r="I362" s="302"/>
      <c r="J362" s="311"/>
      <c r="K362" s="302"/>
      <c r="M362" s="303" t="s">
        <v>1122</v>
      </c>
      <c r="O362" s="292"/>
    </row>
    <row r="363" spans="1:80" x14ac:dyDescent="0.2">
      <c r="A363" s="301"/>
      <c r="B363" s="304"/>
      <c r="C363" s="305" t="s">
        <v>1123</v>
      </c>
      <c r="D363" s="306"/>
      <c r="E363" s="307">
        <v>105</v>
      </c>
      <c r="F363" s="308"/>
      <c r="G363" s="309"/>
      <c r="H363" s="310"/>
      <c r="I363" s="302"/>
      <c r="J363" s="311"/>
      <c r="K363" s="302"/>
      <c r="M363" s="303" t="s">
        <v>1123</v>
      </c>
      <c r="O363" s="292"/>
    </row>
    <row r="364" spans="1:80" x14ac:dyDescent="0.2">
      <c r="A364" s="301"/>
      <c r="B364" s="304"/>
      <c r="C364" s="305" t="s">
        <v>1124</v>
      </c>
      <c r="D364" s="306"/>
      <c r="E364" s="307">
        <v>7.5</v>
      </c>
      <c r="F364" s="308"/>
      <c r="G364" s="309"/>
      <c r="H364" s="310"/>
      <c r="I364" s="302"/>
      <c r="J364" s="311"/>
      <c r="K364" s="302"/>
      <c r="M364" s="303" t="s">
        <v>1124</v>
      </c>
      <c r="O364" s="292"/>
    </row>
    <row r="365" spans="1:80" x14ac:dyDescent="0.2">
      <c r="A365" s="301"/>
      <c r="B365" s="304"/>
      <c r="C365" s="305" t="s">
        <v>1125</v>
      </c>
      <c r="D365" s="306"/>
      <c r="E365" s="307">
        <v>12</v>
      </c>
      <c r="F365" s="308"/>
      <c r="G365" s="309"/>
      <c r="H365" s="310"/>
      <c r="I365" s="302"/>
      <c r="J365" s="311"/>
      <c r="K365" s="302"/>
      <c r="M365" s="303" t="s">
        <v>1125</v>
      </c>
      <c r="O365" s="292"/>
    </row>
    <row r="366" spans="1:80" ht="22.5" x14ac:dyDescent="0.2">
      <c r="A366" s="293">
        <v>63</v>
      </c>
      <c r="B366" s="294" t="s">
        <v>444</v>
      </c>
      <c r="C366" s="295" t="s">
        <v>445</v>
      </c>
      <c r="D366" s="296" t="s">
        <v>170</v>
      </c>
      <c r="E366" s="297">
        <v>4</v>
      </c>
      <c r="F366" s="297">
        <v>0</v>
      </c>
      <c r="G366" s="298">
        <f>E366*F366</f>
        <v>0</v>
      </c>
      <c r="H366" s="299">
        <v>2.63E-3</v>
      </c>
      <c r="I366" s="300">
        <f>E366*H366</f>
        <v>1.052E-2</v>
      </c>
      <c r="J366" s="299">
        <v>0</v>
      </c>
      <c r="K366" s="300">
        <f>E366*J366</f>
        <v>0</v>
      </c>
      <c r="O366" s="292">
        <v>2</v>
      </c>
      <c r="AA366" s="261">
        <v>1</v>
      </c>
      <c r="AB366" s="261">
        <v>7</v>
      </c>
      <c r="AC366" s="261">
        <v>7</v>
      </c>
      <c r="AZ366" s="261">
        <v>2</v>
      </c>
      <c r="BA366" s="261">
        <f>IF(AZ366=1,G366,0)</f>
        <v>0</v>
      </c>
      <c r="BB366" s="261">
        <f>IF(AZ366=2,G366,0)</f>
        <v>0</v>
      </c>
      <c r="BC366" s="261">
        <f>IF(AZ366=3,G366,0)</f>
        <v>0</v>
      </c>
      <c r="BD366" s="261">
        <f>IF(AZ366=4,G366,0)</f>
        <v>0</v>
      </c>
      <c r="BE366" s="261">
        <f>IF(AZ366=5,G366,0)</f>
        <v>0</v>
      </c>
      <c r="CA366" s="292">
        <v>1</v>
      </c>
      <c r="CB366" s="292">
        <v>7</v>
      </c>
    </row>
    <row r="367" spans="1:80" x14ac:dyDescent="0.2">
      <c r="A367" s="301"/>
      <c r="B367" s="304"/>
      <c r="C367" s="305" t="s">
        <v>998</v>
      </c>
      <c r="D367" s="306"/>
      <c r="E367" s="307">
        <v>0</v>
      </c>
      <c r="F367" s="308"/>
      <c r="G367" s="309"/>
      <c r="H367" s="310"/>
      <c r="I367" s="302"/>
      <c r="J367" s="311"/>
      <c r="K367" s="302"/>
      <c r="M367" s="303" t="s">
        <v>998</v>
      </c>
      <c r="O367" s="292"/>
    </row>
    <row r="368" spans="1:80" x14ac:dyDescent="0.2">
      <c r="A368" s="301"/>
      <c r="B368" s="304"/>
      <c r="C368" s="305" t="s">
        <v>1126</v>
      </c>
      <c r="D368" s="306"/>
      <c r="E368" s="307">
        <v>4</v>
      </c>
      <c r="F368" s="308"/>
      <c r="G368" s="309"/>
      <c r="H368" s="310"/>
      <c r="I368" s="302"/>
      <c r="J368" s="311"/>
      <c r="K368" s="302"/>
      <c r="M368" s="303" t="s">
        <v>1126</v>
      </c>
      <c r="O368" s="292"/>
    </row>
    <row r="369" spans="1:80" x14ac:dyDescent="0.2">
      <c r="A369" s="293">
        <v>64</v>
      </c>
      <c r="B369" s="294" t="s">
        <v>447</v>
      </c>
      <c r="C369" s="295" t="s">
        <v>448</v>
      </c>
      <c r="D369" s="296" t="s">
        <v>170</v>
      </c>
      <c r="E369" s="297">
        <v>4</v>
      </c>
      <c r="F369" s="297">
        <v>0</v>
      </c>
      <c r="G369" s="298">
        <f>E369*F369</f>
        <v>0</v>
      </c>
      <c r="H369" s="299">
        <v>0</v>
      </c>
      <c r="I369" s="300">
        <f>E369*H369</f>
        <v>0</v>
      </c>
      <c r="J369" s="299">
        <v>-2.2599999999999999E-3</v>
      </c>
      <c r="K369" s="300">
        <f>E369*J369</f>
        <v>-9.0399999999999994E-3</v>
      </c>
      <c r="O369" s="292">
        <v>2</v>
      </c>
      <c r="AA369" s="261">
        <v>1</v>
      </c>
      <c r="AB369" s="261">
        <v>7</v>
      </c>
      <c r="AC369" s="261">
        <v>7</v>
      </c>
      <c r="AZ369" s="261">
        <v>2</v>
      </c>
      <c r="BA369" s="261">
        <f>IF(AZ369=1,G369,0)</f>
        <v>0</v>
      </c>
      <c r="BB369" s="261">
        <f>IF(AZ369=2,G369,0)</f>
        <v>0</v>
      </c>
      <c r="BC369" s="261">
        <f>IF(AZ369=3,G369,0)</f>
        <v>0</v>
      </c>
      <c r="BD369" s="261">
        <f>IF(AZ369=4,G369,0)</f>
        <v>0</v>
      </c>
      <c r="BE369" s="261">
        <f>IF(AZ369=5,G369,0)</f>
        <v>0</v>
      </c>
      <c r="CA369" s="292">
        <v>1</v>
      </c>
      <c r="CB369" s="292">
        <v>7</v>
      </c>
    </row>
    <row r="370" spans="1:80" x14ac:dyDescent="0.2">
      <c r="A370" s="301"/>
      <c r="B370" s="304"/>
      <c r="C370" s="305" t="s">
        <v>998</v>
      </c>
      <c r="D370" s="306"/>
      <c r="E370" s="307">
        <v>0</v>
      </c>
      <c r="F370" s="308"/>
      <c r="G370" s="309"/>
      <c r="H370" s="310"/>
      <c r="I370" s="302"/>
      <c r="J370" s="311"/>
      <c r="K370" s="302"/>
      <c r="M370" s="303" t="s">
        <v>998</v>
      </c>
      <c r="O370" s="292"/>
    </row>
    <row r="371" spans="1:80" x14ac:dyDescent="0.2">
      <c r="A371" s="301"/>
      <c r="B371" s="304"/>
      <c r="C371" s="305" t="s">
        <v>1126</v>
      </c>
      <c r="D371" s="306"/>
      <c r="E371" s="307">
        <v>4</v>
      </c>
      <c r="F371" s="308"/>
      <c r="G371" s="309"/>
      <c r="H371" s="310"/>
      <c r="I371" s="302"/>
      <c r="J371" s="311"/>
      <c r="K371" s="302"/>
      <c r="M371" s="303" t="s">
        <v>1126</v>
      </c>
      <c r="O371" s="292"/>
    </row>
    <row r="372" spans="1:80" x14ac:dyDescent="0.2">
      <c r="A372" s="293">
        <v>65</v>
      </c>
      <c r="B372" s="294" t="s">
        <v>449</v>
      </c>
      <c r="C372" s="295" t="s">
        <v>450</v>
      </c>
      <c r="D372" s="296" t="s">
        <v>12</v>
      </c>
      <c r="E372" s="297"/>
      <c r="F372" s="297">
        <v>0</v>
      </c>
      <c r="G372" s="298">
        <f>E372*F372</f>
        <v>0</v>
      </c>
      <c r="H372" s="299">
        <v>0</v>
      </c>
      <c r="I372" s="300">
        <f>E372*H372</f>
        <v>0</v>
      </c>
      <c r="J372" s="299"/>
      <c r="K372" s="300">
        <f>E372*J372</f>
        <v>0</v>
      </c>
      <c r="O372" s="292">
        <v>2</v>
      </c>
      <c r="AA372" s="261">
        <v>7</v>
      </c>
      <c r="AB372" s="261">
        <v>1002</v>
      </c>
      <c r="AC372" s="261">
        <v>5</v>
      </c>
      <c r="AZ372" s="261">
        <v>2</v>
      </c>
      <c r="BA372" s="261">
        <f>IF(AZ372=1,G372,0)</f>
        <v>0</v>
      </c>
      <c r="BB372" s="261">
        <f>IF(AZ372=2,G372,0)</f>
        <v>0</v>
      </c>
      <c r="BC372" s="261">
        <f>IF(AZ372=3,G372,0)</f>
        <v>0</v>
      </c>
      <c r="BD372" s="261">
        <f>IF(AZ372=4,G372,0)</f>
        <v>0</v>
      </c>
      <c r="BE372" s="261">
        <f>IF(AZ372=5,G372,0)</f>
        <v>0</v>
      </c>
      <c r="CA372" s="292">
        <v>7</v>
      </c>
      <c r="CB372" s="292">
        <v>1002</v>
      </c>
    </row>
    <row r="373" spans="1:80" x14ac:dyDescent="0.2">
      <c r="A373" s="293">
        <v>66</v>
      </c>
      <c r="B373" s="294" t="s">
        <v>367</v>
      </c>
      <c r="C373" s="295" t="s">
        <v>368</v>
      </c>
      <c r="D373" s="296" t="s">
        <v>369</v>
      </c>
      <c r="E373" s="297">
        <v>0.34409600000000001</v>
      </c>
      <c r="F373" s="297">
        <v>0</v>
      </c>
      <c r="G373" s="298">
        <f>E373*F373</f>
        <v>0</v>
      </c>
      <c r="H373" s="299">
        <v>0</v>
      </c>
      <c r="I373" s="300">
        <f>E373*H373</f>
        <v>0</v>
      </c>
      <c r="J373" s="299"/>
      <c r="K373" s="300">
        <f>E373*J373</f>
        <v>0</v>
      </c>
      <c r="O373" s="292">
        <v>2</v>
      </c>
      <c r="AA373" s="261">
        <v>8</v>
      </c>
      <c r="AB373" s="261">
        <v>0</v>
      </c>
      <c r="AC373" s="261">
        <v>3</v>
      </c>
      <c r="AZ373" s="261">
        <v>2</v>
      </c>
      <c r="BA373" s="261">
        <f>IF(AZ373=1,G373,0)</f>
        <v>0</v>
      </c>
      <c r="BB373" s="261">
        <f>IF(AZ373=2,G373,0)</f>
        <v>0</v>
      </c>
      <c r="BC373" s="261">
        <f>IF(AZ373=3,G373,0)</f>
        <v>0</v>
      </c>
      <c r="BD373" s="261">
        <f>IF(AZ373=4,G373,0)</f>
        <v>0</v>
      </c>
      <c r="BE373" s="261">
        <f>IF(AZ373=5,G373,0)</f>
        <v>0</v>
      </c>
      <c r="CA373" s="292">
        <v>8</v>
      </c>
      <c r="CB373" s="292">
        <v>0</v>
      </c>
    </row>
    <row r="374" spans="1:80" x14ac:dyDescent="0.2">
      <c r="A374" s="293">
        <v>67</v>
      </c>
      <c r="B374" s="294" t="s">
        <v>1103</v>
      </c>
      <c r="C374" s="295" t="s">
        <v>1104</v>
      </c>
      <c r="D374" s="296" t="s">
        <v>369</v>
      </c>
      <c r="E374" s="297">
        <v>0.34409600000000001</v>
      </c>
      <c r="F374" s="297">
        <v>0</v>
      </c>
      <c r="G374" s="298">
        <f>E374*F374</f>
        <v>0</v>
      </c>
      <c r="H374" s="299">
        <v>0</v>
      </c>
      <c r="I374" s="300">
        <f>E374*H374</f>
        <v>0</v>
      </c>
      <c r="J374" s="299"/>
      <c r="K374" s="300">
        <f>E374*J374</f>
        <v>0</v>
      </c>
      <c r="O374" s="292">
        <v>2</v>
      </c>
      <c r="AA374" s="261">
        <v>8</v>
      </c>
      <c r="AB374" s="261">
        <v>0</v>
      </c>
      <c r="AC374" s="261">
        <v>3</v>
      </c>
      <c r="AZ374" s="261">
        <v>2</v>
      </c>
      <c r="BA374" s="261">
        <f>IF(AZ374=1,G374,0)</f>
        <v>0</v>
      </c>
      <c r="BB374" s="261">
        <f>IF(AZ374=2,G374,0)</f>
        <v>0</v>
      </c>
      <c r="BC374" s="261">
        <f>IF(AZ374=3,G374,0)</f>
        <v>0</v>
      </c>
      <c r="BD374" s="261">
        <f>IF(AZ374=4,G374,0)</f>
        <v>0</v>
      </c>
      <c r="BE374" s="261">
        <f>IF(AZ374=5,G374,0)</f>
        <v>0</v>
      </c>
      <c r="CA374" s="292">
        <v>8</v>
      </c>
      <c r="CB374" s="292">
        <v>0</v>
      </c>
    </row>
    <row r="375" spans="1:80" x14ac:dyDescent="0.2">
      <c r="A375" s="293">
        <v>68</v>
      </c>
      <c r="B375" s="294" t="s">
        <v>370</v>
      </c>
      <c r="C375" s="295" t="s">
        <v>371</v>
      </c>
      <c r="D375" s="296" t="s">
        <v>369</v>
      </c>
      <c r="E375" s="297">
        <v>0.34409600000000001</v>
      </c>
      <c r="F375" s="297">
        <v>0</v>
      </c>
      <c r="G375" s="298">
        <f>E375*F375</f>
        <v>0</v>
      </c>
      <c r="H375" s="299">
        <v>0</v>
      </c>
      <c r="I375" s="300">
        <f>E375*H375</f>
        <v>0</v>
      </c>
      <c r="J375" s="299"/>
      <c r="K375" s="300">
        <f>E375*J375</f>
        <v>0</v>
      </c>
      <c r="O375" s="292">
        <v>2</v>
      </c>
      <c r="AA375" s="261">
        <v>8</v>
      </c>
      <c r="AB375" s="261">
        <v>1</v>
      </c>
      <c r="AC375" s="261">
        <v>3</v>
      </c>
      <c r="AZ375" s="261">
        <v>2</v>
      </c>
      <c r="BA375" s="261">
        <f>IF(AZ375=1,G375,0)</f>
        <v>0</v>
      </c>
      <c r="BB375" s="261">
        <f>IF(AZ375=2,G375,0)</f>
        <v>0</v>
      </c>
      <c r="BC375" s="261">
        <f>IF(AZ375=3,G375,0)</f>
        <v>0</v>
      </c>
      <c r="BD375" s="261">
        <f>IF(AZ375=4,G375,0)</f>
        <v>0</v>
      </c>
      <c r="BE375" s="261">
        <f>IF(AZ375=5,G375,0)</f>
        <v>0</v>
      </c>
      <c r="CA375" s="292">
        <v>8</v>
      </c>
      <c r="CB375" s="292">
        <v>1</v>
      </c>
    </row>
    <row r="376" spans="1:80" x14ac:dyDescent="0.2">
      <c r="A376" s="293">
        <v>69</v>
      </c>
      <c r="B376" s="294" t="s">
        <v>372</v>
      </c>
      <c r="C376" s="295" t="s">
        <v>373</v>
      </c>
      <c r="D376" s="296" t="s">
        <v>369</v>
      </c>
      <c r="E376" s="297">
        <v>3.44096</v>
      </c>
      <c r="F376" s="297">
        <v>0</v>
      </c>
      <c r="G376" s="298">
        <f>E376*F376</f>
        <v>0</v>
      </c>
      <c r="H376" s="299">
        <v>0</v>
      </c>
      <c r="I376" s="300">
        <f>E376*H376</f>
        <v>0</v>
      </c>
      <c r="J376" s="299"/>
      <c r="K376" s="300">
        <f>E376*J376</f>
        <v>0</v>
      </c>
      <c r="O376" s="292">
        <v>2</v>
      </c>
      <c r="AA376" s="261">
        <v>8</v>
      </c>
      <c r="AB376" s="261">
        <v>1</v>
      </c>
      <c r="AC376" s="261">
        <v>3</v>
      </c>
      <c r="AZ376" s="261">
        <v>2</v>
      </c>
      <c r="BA376" s="261">
        <f>IF(AZ376=1,G376,0)</f>
        <v>0</v>
      </c>
      <c r="BB376" s="261">
        <f>IF(AZ376=2,G376,0)</f>
        <v>0</v>
      </c>
      <c r="BC376" s="261">
        <f>IF(AZ376=3,G376,0)</f>
        <v>0</v>
      </c>
      <c r="BD376" s="261">
        <f>IF(AZ376=4,G376,0)</f>
        <v>0</v>
      </c>
      <c r="BE376" s="261">
        <f>IF(AZ376=5,G376,0)</f>
        <v>0</v>
      </c>
      <c r="CA376" s="292">
        <v>8</v>
      </c>
      <c r="CB376" s="292">
        <v>1</v>
      </c>
    </row>
    <row r="377" spans="1:80" x14ac:dyDescent="0.2">
      <c r="A377" s="293">
        <v>70</v>
      </c>
      <c r="B377" s="294" t="s">
        <v>374</v>
      </c>
      <c r="C377" s="295" t="s">
        <v>375</v>
      </c>
      <c r="D377" s="296" t="s">
        <v>369</v>
      </c>
      <c r="E377" s="297">
        <v>0.34409600000000001</v>
      </c>
      <c r="F377" s="297">
        <v>0</v>
      </c>
      <c r="G377" s="298">
        <f>E377*F377</f>
        <v>0</v>
      </c>
      <c r="H377" s="299">
        <v>0</v>
      </c>
      <c r="I377" s="300">
        <f>E377*H377</f>
        <v>0</v>
      </c>
      <c r="J377" s="299"/>
      <c r="K377" s="300">
        <f>E377*J377</f>
        <v>0</v>
      </c>
      <c r="O377" s="292">
        <v>2</v>
      </c>
      <c r="AA377" s="261">
        <v>8</v>
      </c>
      <c r="AB377" s="261">
        <v>1</v>
      </c>
      <c r="AC377" s="261">
        <v>3</v>
      </c>
      <c r="AZ377" s="261">
        <v>2</v>
      </c>
      <c r="BA377" s="261">
        <f>IF(AZ377=1,G377,0)</f>
        <v>0</v>
      </c>
      <c r="BB377" s="261">
        <f>IF(AZ377=2,G377,0)</f>
        <v>0</v>
      </c>
      <c r="BC377" s="261">
        <f>IF(AZ377=3,G377,0)</f>
        <v>0</v>
      </c>
      <c r="BD377" s="261">
        <f>IF(AZ377=4,G377,0)</f>
        <v>0</v>
      </c>
      <c r="BE377" s="261">
        <f>IF(AZ377=5,G377,0)</f>
        <v>0</v>
      </c>
      <c r="CA377" s="292">
        <v>8</v>
      </c>
      <c r="CB377" s="292">
        <v>1</v>
      </c>
    </row>
    <row r="378" spans="1:80" x14ac:dyDescent="0.2">
      <c r="A378" s="293">
        <v>71</v>
      </c>
      <c r="B378" s="294" t="s">
        <v>376</v>
      </c>
      <c r="C378" s="295" t="s">
        <v>377</v>
      </c>
      <c r="D378" s="296" t="s">
        <v>369</v>
      </c>
      <c r="E378" s="297">
        <v>1.0322880000000001</v>
      </c>
      <c r="F378" s="297">
        <v>0</v>
      </c>
      <c r="G378" s="298">
        <f>E378*F378</f>
        <v>0</v>
      </c>
      <c r="H378" s="299">
        <v>0</v>
      </c>
      <c r="I378" s="300">
        <f>E378*H378</f>
        <v>0</v>
      </c>
      <c r="J378" s="299"/>
      <c r="K378" s="300">
        <f>E378*J378</f>
        <v>0</v>
      </c>
      <c r="O378" s="292">
        <v>2</v>
      </c>
      <c r="AA378" s="261">
        <v>8</v>
      </c>
      <c r="AB378" s="261">
        <v>1</v>
      </c>
      <c r="AC378" s="261">
        <v>3</v>
      </c>
      <c r="AZ378" s="261">
        <v>2</v>
      </c>
      <c r="BA378" s="261">
        <f>IF(AZ378=1,G378,0)</f>
        <v>0</v>
      </c>
      <c r="BB378" s="261">
        <f>IF(AZ378=2,G378,0)</f>
        <v>0</v>
      </c>
      <c r="BC378" s="261">
        <f>IF(AZ378=3,G378,0)</f>
        <v>0</v>
      </c>
      <c r="BD378" s="261">
        <f>IF(AZ378=4,G378,0)</f>
        <v>0</v>
      </c>
      <c r="BE378" s="261">
        <f>IF(AZ378=5,G378,0)</f>
        <v>0</v>
      </c>
      <c r="CA378" s="292">
        <v>8</v>
      </c>
      <c r="CB378" s="292">
        <v>1</v>
      </c>
    </row>
    <row r="379" spans="1:80" x14ac:dyDescent="0.2">
      <c r="A379" s="312"/>
      <c r="B379" s="313" t="s">
        <v>101</v>
      </c>
      <c r="C379" s="314" t="s">
        <v>435</v>
      </c>
      <c r="D379" s="315"/>
      <c r="E379" s="316"/>
      <c r="F379" s="317"/>
      <c r="G379" s="318">
        <f>SUM(G347:G378)</f>
        <v>0</v>
      </c>
      <c r="H379" s="319"/>
      <c r="I379" s="320">
        <f>SUM(I347:I378)</f>
        <v>1.0660066000000001</v>
      </c>
      <c r="J379" s="319"/>
      <c r="K379" s="320">
        <f>SUM(K347:K378)</f>
        <v>-0.34409600000000001</v>
      </c>
      <c r="O379" s="292">
        <v>4</v>
      </c>
      <c r="BA379" s="321">
        <f>SUM(BA347:BA378)</f>
        <v>0</v>
      </c>
      <c r="BB379" s="321">
        <f>SUM(BB347:BB378)</f>
        <v>0</v>
      </c>
      <c r="BC379" s="321">
        <f>SUM(BC347:BC378)</f>
        <v>0</v>
      </c>
      <c r="BD379" s="321">
        <f>SUM(BD347:BD378)</f>
        <v>0</v>
      </c>
      <c r="BE379" s="321">
        <f>SUM(BE347:BE378)</f>
        <v>0</v>
      </c>
    </row>
    <row r="380" spans="1:80" x14ac:dyDescent="0.2">
      <c r="A380" s="282" t="s">
        <v>97</v>
      </c>
      <c r="B380" s="283" t="s">
        <v>451</v>
      </c>
      <c r="C380" s="284" t="s">
        <v>452</v>
      </c>
      <c r="D380" s="285"/>
      <c r="E380" s="286"/>
      <c r="F380" s="286"/>
      <c r="G380" s="287"/>
      <c r="H380" s="288"/>
      <c r="I380" s="289"/>
      <c r="J380" s="290"/>
      <c r="K380" s="291"/>
      <c r="O380" s="292">
        <v>1</v>
      </c>
    </row>
    <row r="381" spans="1:80" ht="22.5" x14ac:dyDescent="0.2">
      <c r="A381" s="293">
        <v>72</v>
      </c>
      <c r="B381" s="294" t="s">
        <v>1127</v>
      </c>
      <c r="C381" s="295" t="s">
        <v>1128</v>
      </c>
      <c r="D381" s="296" t="s">
        <v>366</v>
      </c>
      <c r="E381" s="297">
        <v>2</v>
      </c>
      <c r="F381" s="297">
        <v>0</v>
      </c>
      <c r="G381" s="298">
        <f>E381*F381</f>
        <v>0</v>
      </c>
      <c r="H381" s="299">
        <v>0</v>
      </c>
      <c r="I381" s="300">
        <f>E381*H381</f>
        <v>0</v>
      </c>
      <c r="J381" s="299"/>
      <c r="K381" s="300">
        <f>E381*J381</f>
        <v>0</v>
      </c>
      <c r="O381" s="292">
        <v>2</v>
      </c>
      <c r="AA381" s="261">
        <v>12</v>
      </c>
      <c r="AB381" s="261">
        <v>0</v>
      </c>
      <c r="AC381" s="261">
        <v>82</v>
      </c>
      <c r="AZ381" s="261">
        <v>2</v>
      </c>
      <c r="BA381" s="261">
        <f>IF(AZ381=1,G381,0)</f>
        <v>0</v>
      </c>
      <c r="BB381" s="261">
        <f>IF(AZ381=2,G381,0)</f>
        <v>0</v>
      </c>
      <c r="BC381" s="261">
        <f>IF(AZ381=3,G381,0)</f>
        <v>0</v>
      </c>
      <c r="BD381" s="261">
        <f>IF(AZ381=4,G381,0)</f>
        <v>0</v>
      </c>
      <c r="BE381" s="261">
        <f>IF(AZ381=5,G381,0)</f>
        <v>0</v>
      </c>
      <c r="CA381" s="292">
        <v>12</v>
      </c>
      <c r="CB381" s="292">
        <v>0</v>
      </c>
    </row>
    <row r="382" spans="1:80" x14ac:dyDescent="0.2">
      <c r="A382" s="293">
        <v>73</v>
      </c>
      <c r="B382" s="294" t="s">
        <v>459</v>
      </c>
      <c r="C382" s="295" t="s">
        <v>460</v>
      </c>
      <c r="D382" s="296" t="s">
        <v>12</v>
      </c>
      <c r="E382" s="297"/>
      <c r="F382" s="297">
        <v>0</v>
      </c>
      <c r="G382" s="298">
        <f>E382*F382</f>
        <v>0</v>
      </c>
      <c r="H382" s="299">
        <v>0</v>
      </c>
      <c r="I382" s="300">
        <f>E382*H382</f>
        <v>0</v>
      </c>
      <c r="J382" s="299"/>
      <c r="K382" s="300">
        <f>E382*J382</f>
        <v>0</v>
      </c>
      <c r="O382" s="292">
        <v>2</v>
      </c>
      <c r="AA382" s="261">
        <v>7</v>
      </c>
      <c r="AB382" s="261">
        <v>1002</v>
      </c>
      <c r="AC382" s="261">
        <v>5</v>
      </c>
      <c r="AZ382" s="261">
        <v>2</v>
      </c>
      <c r="BA382" s="261">
        <f>IF(AZ382=1,G382,0)</f>
        <v>0</v>
      </c>
      <c r="BB382" s="261">
        <f>IF(AZ382=2,G382,0)</f>
        <v>0</v>
      </c>
      <c r="BC382" s="261">
        <f>IF(AZ382=3,G382,0)</f>
        <v>0</v>
      </c>
      <c r="BD382" s="261">
        <f>IF(AZ382=4,G382,0)</f>
        <v>0</v>
      </c>
      <c r="BE382" s="261">
        <f>IF(AZ382=5,G382,0)</f>
        <v>0</v>
      </c>
      <c r="CA382" s="292">
        <v>7</v>
      </c>
      <c r="CB382" s="292">
        <v>1002</v>
      </c>
    </row>
    <row r="383" spans="1:80" x14ac:dyDescent="0.2">
      <c r="A383" s="312"/>
      <c r="B383" s="313" t="s">
        <v>101</v>
      </c>
      <c r="C383" s="314" t="s">
        <v>453</v>
      </c>
      <c r="D383" s="315"/>
      <c r="E383" s="316"/>
      <c r="F383" s="317"/>
      <c r="G383" s="318">
        <f>SUM(G380:G382)</f>
        <v>0</v>
      </c>
      <c r="H383" s="319"/>
      <c r="I383" s="320">
        <f>SUM(I380:I382)</f>
        <v>0</v>
      </c>
      <c r="J383" s="319"/>
      <c r="K383" s="320">
        <f>SUM(K380:K382)</f>
        <v>0</v>
      </c>
      <c r="O383" s="292">
        <v>4</v>
      </c>
      <c r="BA383" s="321">
        <f>SUM(BA380:BA382)</f>
        <v>0</v>
      </c>
      <c r="BB383" s="321">
        <f>SUM(BB380:BB382)</f>
        <v>0</v>
      </c>
      <c r="BC383" s="321">
        <f>SUM(BC380:BC382)</f>
        <v>0</v>
      </c>
      <c r="BD383" s="321">
        <f>SUM(BD380:BD382)</f>
        <v>0</v>
      </c>
      <c r="BE383" s="321">
        <f>SUM(BE380:BE382)</f>
        <v>0</v>
      </c>
    </row>
    <row r="384" spans="1:80" x14ac:dyDescent="0.2">
      <c r="A384" s="282" t="s">
        <v>97</v>
      </c>
      <c r="B384" s="283" t="s">
        <v>461</v>
      </c>
      <c r="C384" s="284" t="s">
        <v>462</v>
      </c>
      <c r="D384" s="285"/>
      <c r="E384" s="286"/>
      <c r="F384" s="286"/>
      <c r="G384" s="287"/>
      <c r="H384" s="288"/>
      <c r="I384" s="289"/>
      <c r="J384" s="290"/>
      <c r="K384" s="291"/>
      <c r="O384" s="292">
        <v>1</v>
      </c>
    </row>
    <row r="385" spans="1:80" x14ac:dyDescent="0.2">
      <c r="A385" s="293">
        <v>74</v>
      </c>
      <c r="B385" s="294" t="s">
        <v>464</v>
      </c>
      <c r="C385" s="295" t="s">
        <v>465</v>
      </c>
      <c r="D385" s="296" t="s">
        <v>170</v>
      </c>
      <c r="E385" s="297">
        <v>3.93</v>
      </c>
      <c r="F385" s="297">
        <v>0</v>
      </c>
      <c r="G385" s="298">
        <f>E385*F385</f>
        <v>0</v>
      </c>
      <c r="H385" s="299">
        <v>2.4000000000000001E-4</v>
      </c>
      <c r="I385" s="300">
        <f>E385*H385</f>
        <v>9.4320000000000005E-4</v>
      </c>
      <c r="J385" s="299">
        <v>0</v>
      </c>
      <c r="K385" s="300">
        <f>E385*J385</f>
        <v>0</v>
      </c>
      <c r="O385" s="292">
        <v>2</v>
      </c>
      <c r="AA385" s="261">
        <v>1</v>
      </c>
      <c r="AB385" s="261">
        <v>0</v>
      </c>
      <c r="AC385" s="261">
        <v>0</v>
      </c>
      <c r="AZ385" s="261">
        <v>2</v>
      </c>
      <c r="BA385" s="261">
        <f>IF(AZ385=1,G385,0)</f>
        <v>0</v>
      </c>
      <c r="BB385" s="261">
        <f>IF(AZ385=2,G385,0)</f>
        <v>0</v>
      </c>
      <c r="BC385" s="261">
        <f>IF(AZ385=3,G385,0)</f>
        <v>0</v>
      </c>
      <c r="BD385" s="261">
        <f>IF(AZ385=4,G385,0)</f>
        <v>0</v>
      </c>
      <c r="BE385" s="261">
        <f>IF(AZ385=5,G385,0)</f>
        <v>0</v>
      </c>
      <c r="CA385" s="292">
        <v>1</v>
      </c>
      <c r="CB385" s="292">
        <v>0</v>
      </c>
    </row>
    <row r="386" spans="1:80" ht="22.5" x14ac:dyDescent="0.2">
      <c r="A386" s="301"/>
      <c r="B386" s="304"/>
      <c r="C386" s="305" t="s">
        <v>473</v>
      </c>
      <c r="D386" s="306"/>
      <c r="E386" s="307">
        <v>0</v>
      </c>
      <c r="F386" s="308"/>
      <c r="G386" s="309"/>
      <c r="H386" s="310"/>
      <c r="I386" s="302"/>
      <c r="J386" s="311"/>
      <c r="K386" s="302"/>
      <c r="M386" s="303" t="s">
        <v>473</v>
      </c>
      <c r="O386" s="292"/>
    </row>
    <row r="387" spans="1:80" x14ac:dyDescent="0.2">
      <c r="A387" s="301"/>
      <c r="B387" s="304"/>
      <c r="C387" s="305" t="s">
        <v>1129</v>
      </c>
      <c r="D387" s="306"/>
      <c r="E387" s="307">
        <v>3.1</v>
      </c>
      <c r="F387" s="308"/>
      <c r="G387" s="309"/>
      <c r="H387" s="310"/>
      <c r="I387" s="302"/>
      <c r="J387" s="311"/>
      <c r="K387" s="302"/>
      <c r="M387" s="303" t="s">
        <v>1129</v>
      </c>
      <c r="O387" s="292"/>
    </row>
    <row r="388" spans="1:80" x14ac:dyDescent="0.2">
      <c r="A388" s="301"/>
      <c r="B388" s="304"/>
      <c r="C388" s="305" t="s">
        <v>1130</v>
      </c>
      <c r="D388" s="306"/>
      <c r="E388" s="307">
        <v>0.83</v>
      </c>
      <c r="F388" s="308"/>
      <c r="G388" s="309"/>
      <c r="H388" s="310"/>
      <c r="I388" s="302"/>
      <c r="J388" s="311"/>
      <c r="K388" s="302"/>
      <c r="M388" s="303" t="s">
        <v>1130</v>
      </c>
      <c r="O388" s="292"/>
    </row>
    <row r="389" spans="1:80" x14ac:dyDescent="0.2">
      <c r="A389" s="293">
        <v>75</v>
      </c>
      <c r="B389" s="294" t="s">
        <v>469</v>
      </c>
      <c r="C389" s="295" t="s">
        <v>470</v>
      </c>
      <c r="D389" s="296" t="s">
        <v>170</v>
      </c>
      <c r="E389" s="297">
        <v>3.93</v>
      </c>
      <c r="F389" s="297">
        <v>0</v>
      </c>
      <c r="G389" s="298">
        <f>E389*F389</f>
        <v>0</v>
      </c>
      <c r="H389" s="299">
        <v>4.0000000000000003E-5</v>
      </c>
      <c r="I389" s="300">
        <f>E389*H389</f>
        <v>1.5720000000000003E-4</v>
      </c>
      <c r="J389" s="299">
        <v>0</v>
      </c>
      <c r="K389" s="300">
        <f>E389*J389</f>
        <v>0</v>
      </c>
      <c r="O389" s="292">
        <v>2</v>
      </c>
      <c r="AA389" s="261">
        <v>1</v>
      </c>
      <c r="AB389" s="261">
        <v>7</v>
      </c>
      <c r="AC389" s="261">
        <v>7</v>
      </c>
      <c r="AZ389" s="261">
        <v>2</v>
      </c>
      <c r="BA389" s="261">
        <f>IF(AZ389=1,G389,0)</f>
        <v>0</v>
      </c>
      <c r="BB389" s="261">
        <f>IF(AZ389=2,G389,0)</f>
        <v>0</v>
      </c>
      <c r="BC389" s="261">
        <f>IF(AZ389=3,G389,0)</f>
        <v>0</v>
      </c>
      <c r="BD389" s="261">
        <f>IF(AZ389=4,G389,0)</f>
        <v>0</v>
      </c>
      <c r="BE389" s="261">
        <f>IF(AZ389=5,G389,0)</f>
        <v>0</v>
      </c>
      <c r="CA389" s="292">
        <v>1</v>
      </c>
      <c r="CB389" s="292">
        <v>7</v>
      </c>
    </row>
    <row r="390" spans="1:80" x14ac:dyDescent="0.2">
      <c r="A390" s="301"/>
      <c r="B390" s="304"/>
      <c r="C390" s="305" t="s">
        <v>1131</v>
      </c>
      <c r="D390" s="306"/>
      <c r="E390" s="307">
        <v>0</v>
      </c>
      <c r="F390" s="308"/>
      <c r="G390" s="309"/>
      <c r="H390" s="310"/>
      <c r="I390" s="302"/>
      <c r="J390" s="311"/>
      <c r="K390" s="302"/>
      <c r="M390" s="303" t="s">
        <v>1131</v>
      </c>
      <c r="O390" s="292"/>
    </row>
    <row r="391" spans="1:80" x14ac:dyDescent="0.2">
      <c r="A391" s="301"/>
      <c r="B391" s="304"/>
      <c r="C391" s="305" t="s">
        <v>1129</v>
      </c>
      <c r="D391" s="306"/>
      <c r="E391" s="307">
        <v>3.1</v>
      </c>
      <c r="F391" s="308"/>
      <c r="G391" s="309"/>
      <c r="H391" s="310"/>
      <c r="I391" s="302"/>
      <c r="J391" s="311"/>
      <c r="K391" s="302"/>
      <c r="M391" s="303" t="s">
        <v>1129</v>
      </c>
      <c r="O391" s="292"/>
    </row>
    <row r="392" spans="1:80" x14ac:dyDescent="0.2">
      <c r="A392" s="301"/>
      <c r="B392" s="304"/>
      <c r="C392" s="305" t="s">
        <v>1130</v>
      </c>
      <c r="D392" s="306"/>
      <c r="E392" s="307">
        <v>0.83</v>
      </c>
      <c r="F392" s="308"/>
      <c r="G392" s="309"/>
      <c r="H392" s="310"/>
      <c r="I392" s="302"/>
      <c r="J392" s="311"/>
      <c r="K392" s="302"/>
      <c r="M392" s="303" t="s">
        <v>1130</v>
      </c>
      <c r="O392" s="292"/>
    </row>
    <row r="393" spans="1:80" x14ac:dyDescent="0.2">
      <c r="A393" s="293">
        <v>76</v>
      </c>
      <c r="B393" s="294" t="s">
        <v>471</v>
      </c>
      <c r="C393" s="295" t="s">
        <v>472</v>
      </c>
      <c r="D393" s="296" t="s">
        <v>116</v>
      </c>
      <c r="E393" s="297">
        <v>0.64849999999999997</v>
      </c>
      <c r="F393" s="297">
        <v>0</v>
      </c>
      <c r="G393" s="298">
        <f>E393*F393</f>
        <v>0</v>
      </c>
      <c r="H393" s="299">
        <v>1.9E-2</v>
      </c>
      <c r="I393" s="300">
        <f>E393*H393</f>
        <v>1.2321499999999999E-2</v>
      </c>
      <c r="J393" s="299"/>
      <c r="K393" s="300">
        <f>E393*J393</f>
        <v>0</v>
      </c>
      <c r="O393" s="292">
        <v>2</v>
      </c>
      <c r="AA393" s="261">
        <v>3</v>
      </c>
      <c r="AB393" s="261">
        <v>7</v>
      </c>
      <c r="AC393" s="261">
        <v>59764049</v>
      </c>
      <c r="AZ393" s="261">
        <v>2</v>
      </c>
      <c r="BA393" s="261">
        <f>IF(AZ393=1,G393,0)</f>
        <v>0</v>
      </c>
      <c r="BB393" s="261">
        <f>IF(AZ393=2,G393,0)</f>
        <v>0</v>
      </c>
      <c r="BC393" s="261">
        <f>IF(AZ393=3,G393,0)</f>
        <v>0</v>
      </c>
      <c r="BD393" s="261">
        <f>IF(AZ393=4,G393,0)</f>
        <v>0</v>
      </c>
      <c r="BE393" s="261">
        <f>IF(AZ393=5,G393,0)</f>
        <v>0</v>
      </c>
      <c r="CA393" s="292">
        <v>3</v>
      </c>
      <c r="CB393" s="292">
        <v>7</v>
      </c>
    </row>
    <row r="394" spans="1:80" ht="22.5" x14ac:dyDescent="0.2">
      <c r="A394" s="301"/>
      <c r="B394" s="304"/>
      <c r="C394" s="305" t="s">
        <v>473</v>
      </c>
      <c r="D394" s="306"/>
      <c r="E394" s="307">
        <v>0</v>
      </c>
      <c r="F394" s="308"/>
      <c r="G394" s="309"/>
      <c r="H394" s="310"/>
      <c r="I394" s="302"/>
      <c r="J394" s="311"/>
      <c r="K394" s="302"/>
      <c r="M394" s="303" t="s">
        <v>473</v>
      </c>
      <c r="O394" s="292"/>
    </row>
    <row r="395" spans="1:80" x14ac:dyDescent="0.2">
      <c r="A395" s="301"/>
      <c r="B395" s="304"/>
      <c r="C395" s="305" t="s">
        <v>1132</v>
      </c>
      <c r="D395" s="306"/>
      <c r="E395" s="307">
        <v>0.64849999999999997</v>
      </c>
      <c r="F395" s="308"/>
      <c r="G395" s="309"/>
      <c r="H395" s="310"/>
      <c r="I395" s="302"/>
      <c r="J395" s="311"/>
      <c r="K395" s="302"/>
      <c r="M395" s="303" t="s">
        <v>1132</v>
      </c>
      <c r="O395" s="292"/>
    </row>
    <row r="396" spans="1:80" x14ac:dyDescent="0.2">
      <c r="A396" s="293">
        <v>77</v>
      </c>
      <c r="B396" s="294" t="s">
        <v>475</v>
      </c>
      <c r="C396" s="295" t="s">
        <v>476</v>
      </c>
      <c r="D396" s="296" t="s">
        <v>12</v>
      </c>
      <c r="E396" s="297"/>
      <c r="F396" s="297">
        <v>0</v>
      </c>
      <c r="G396" s="298">
        <f>E396*F396</f>
        <v>0</v>
      </c>
      <c r="H396" s="299">
        <v>0</v>
      </c>
      <c r="I396" s="300">
        <f>E396*H396</f>
        <v>0</v>
      </c>
      <c r="J396" s="299"/>
      <c r="K396" s="300">
        <f>E396*J396</f>
        <v>0</v>
      </c>
      <c r="O396" s="292">
        <v>2</v>
      </c>
      <c r="AA396" s="261">
        <v>7</v>
      </c>
      <c r="AB396" s="261">
        <v>1002</v>
      </c>
      <c r="AC396" s="261">
        <v>5</v>
      </c>
      <c r="AZ396" s="261">
        <v>2</v>
      </c>
      <c r="BA396" s="261">
        <f>IF(AZ396=1,G396,0)</f>
        <v>0</v>
      </c>
      <c r="BB396" s="261">
        <f>IF(AZ396=2,G396,0)</f>
        <v>0</v>
      </c>
      <c r="BC396" s="261">
        <f>IF(AZ396=3,G396,0)</f>
        <v>0</v>
      </c>
      <c r="BD396" s="261">
        <f>IF(AZ396=4,G396,0)</f>
        <v>0</v>
      </c>
      <c r="BE396" s="261">
        <f>IF(AZ396=5,G396,0)</f>
        <v>0</v>
      </c>
      <c r="CA396" s="292">
        <v>7</v>
      </c>
      <c r="CB396" s="292">
        <v>1002</v>
      </c>
    </row>
    <row r="397" spans="1:80" x14ac:dyDescent="0.2">
      <c r="A397" s="312"/>
      <c r="B397" s="313" t="s">
        <v>101</v>
      </c>
      <c r="C397" s="314" t="s">
        <v>463</v>
      </c>
      <c r="D397" s="315"/>
      <c r="E397" s="316"/>
      <c r="F397" s="317"/>
      <c r="G397" s="318">
        <f>SUM(G384:G396)</f>
        <v>0</v>
      </c>
      <c r="H397" s="319"/>
      <c r="I397" s="320">
        <f>SUM(I384:I396)</f>
        <v>1.3421899999999999E-2</v>
      </c>
      <c r="J397" s="319"/>
      <c r="K397" s="320">
        <f>SUM(K384:K396)</f>
        <v>0</v>
      </c>
      <c r="O397" s="292">
        <v>4</v>
      </c>
      <c r="BA397" s="321">
        <f>SUM(BA384:BA396)</f>
        <v>0</v>
      </c>
      <c r="BB397" s="321">
        <f>SUM(BB384:BB396)</f>
        <v>0</v>
      </c>
      <c r="BC397" s="321">
        <f>SUM(BC384:BC396)</f>
        <v>0</v>
      </c>
      <c r="BD397" s="321">
        <f>SUM(BD384:BD396)</f>
        <v>0</v>
      </c>
      <c r="BE397" s="321">
        <f>SUM(BE384:BE396)</f>
        <v>0</v>
      </c>
    </row>
    <row r="398" spans="1:80" x14ac:dyDescent="0.2">
      <c r="A398" s="282" t="s">
        <v>97</v>
      </c>
      <c r="B398" s="283" t="s">
        <v>477</v>
      </c>
      <c r="C398" s="284" t="s">
        <v>478</v>
      </c>
      <c r="D398" s="285"/>
      <c r="E398" s="286"/>
      <c r="F398" s="286"/>
      <c r="G398" s="287"/>
      <c r="H398" s="288"/>
      <c r="I398" s="289"/>
      <c r="J398" s="290"/>
      <c r="K398" s="291"/>
      <c r="O398" s="292">
        <v>1</v>
      </c>
    </row>
    <row r="399" spans="1:80" x14ac:dyDescent="0.2">
      <c r="A399" s="293">
        <v>78</v>
      </c>
      <c r="B399" s="294" t="s">
        <v>480</v>
      </c>
      <c r="C399" s="295" t="s">
        <v>481</v>
      </c>
      <c r="D399" s="296" t="s">
        <v>116</v>
      </c>
      <c r="E399" s="297">
        <v>0.54</v>
      </c>
      <c r="F399" s="297">
        <v>0</v>
      </c>
      <c r="G399" s="298">
        <f>E399*F399</f>
        <v>0</v>
      </c>
      <c r="H399" s="299">
        <v>3.1E-4</v>
      </c>
      <c r="I399" s="300">
        <f>E399*H399</f>
        <v>1.674E-4</v>
      </c>
      <c r="J399" s="299">
        <v>0</v>
      </c>
      <c r="K399" s="300">
        <f>E399*J399</f>
        <v>0</v>
      </c>
      <c r="O399" s="292">
        <v>2</v>
      </c>
      <c r="AA399" s="261">
        <v>1</v>
      </c>
      <c r="AB399" s="261">
        <v>7</v>
      </c>
      <c r="AC399" s="261">
        <v>7</v>
      </c>
      <c r="AZ399" s="261">
        <v>2</v>
      </c>
      <c r="BA399" s="261">
        <f>IF(AZ399=1,G399,0)</f>
        <v>0</v>
      </c>
      <c r="BB399" s="261">
        <f>IF(AZ399=2,G399,0)</f>
        <v>0</v>
      </c>
      <c r="BC399" s="261">
        <f>IF(AZ399=3,G399,0)</f>
        <v>0</v>
      </c>
      <c r="BD399" s="261">
        <f>IF(AZ399=4,G399,0)</f>
        <v>0</v>
      </c>
      <c r="BE399" s="261">
        <f>IF(AZ399=5,G399,0)</f>
        <v>0</v>
      </c>
      <c r="CA399" s="292">
        <v>1</v>
      </c>
      <c r="CB399" s="292">
        <v>7</v>
      </c>
    </row>
    <row r="400" spans="1:80" x14ac:dyDescent="0.2">
      <c r="A400" s="301"/>
      <c r="B400" s="304"/>
      <c r="C400" s="305" t="s">
        <v>1133</v>
      </c>
      <c r="D400" s="306"/>
      <c r="E400" s="307">
        <v>0.54</v>
      </c>
      <c r="F400" s="308"/>
      <c r="G400" s="309"/>
      <c r="H400" s="310"/>
      <c r="I400" s="302"/>
      <c r="J400" s="311"/>
      <c r="K400" s="302"/>
      <c r="M400" s="303" t="s">
        <v>1133</v>
      </c>
      <c r="O400" s="292"/>
    </row>
    <row r="401" spans="1:57" x14ac:dyDescent="0.2">
      <c r="A401" s="312"/>
      <c r="B401" s="313" t="s">
        <v>101</v>
      </c>
      <c r="C401" s="314" t="s">
        <v>479</v>
      </c>
      <c r="D401" s="315"/>
      <c r="E401" s="316"/>
      <c r="F401" s="317"/>
      <c r="G401" s="318">
        <f>SUM(G398:G400)</f>
        <v>0</v>
      </c>
      <c r="H401" s="319"/>
      <c r="I401" s="320">
        <f>SUM(I398:I400)</f>
        <v>1.674E-4</v>
      </c>
      <c r="J401" s="319"/>
      <c r="K401" s="320">
        <f>SUM(K398:K400)</f>
        <v>0</v>
      </c>
      <c r="O401" s="292">
        <v>4</v>
      </c>
      <c r="BA401" s="321">
        <f>SUM(BA398:BA400)</f>
        <v>0</v>
      </c>
      <c r="BB401" s="321">
        <f>SUM(BB398:BB400)</f>
        <v>0</v>
      </c>
      <c r="BC401" s="321">
        <f>SUM(BC398:BC400)</f>
        <v>0</v>
      </c>
      <c r="BD401" s="321">
        <f>SUM(BD398:BD400)</f>
        <v>0</v>
      </c>
      <c r="BE401" s="321">
        <f>SUM(BE398:BE400)</f>
        <v>0</v>
      </c>
    </row>
    <row r="402" spans="1:57" x14ac:dyDescent="0.2">
      <c r="E402" s="261"/>
    </row>
    <row r="403" spans="1:57" x14ac:dyDescent="0.2">
      <c r="E403" s="261"/>
    </row>
    <row r="404" spans="1:57" x14ac:dyDescent="0.2">
      <c r="E404" s="261"/>
    </row>
    <row r="405" spans="1:57" x14ac:dyDescent="0.2">
      <c r="E405" s="261"/>
    </row>
    <row r="406" spans="1:57" x14ac:dyDescent="0.2">
      <c r="E406" s="261"/>
    </row>
    <row r="407" spans="1:57" x14ac:dyDescent="0.2">
      <c r="E407" s="261"/>
    </row>
    <row r="408" spans="1:57" x14ac:dyDescent="0.2">
      <c r="E408" s="261"/>
    </row>
    <row r="409" spans="1:57" x14ac:dyDescent="0.2">
      <c r="E409" s="261"/>
    </row>
    <row r="410" spans="1:57" x14ac:dyDescent="0.2">
      <c r="E410" s="261"/>
    </row>
    <row r="411" spans="1:57" x14ac:dyDescent="0.2">
      <c r="E411" s="261"/>
    </row>
    <row r="412" spans="1:57" x14ac:dyDescent="0.2">
      <c r="E412" s="261"/>
    </row>
    <row r="413" spans="1:57" x14ac:dyDescent="0.2">
      <c r="E413" s="261"/>
    </row>
    <row r="414" spans="1:57" x14ac:dyDescent="0.2">
      <c r="E414" s="261"/>
    </row>
    <row r="415" spans="1:57" x14ac:dyDescent="0.2">
      <c r="E415" s="261"/>
    </row>
    <row r="416" spans="1:57" x14ac:dyDescent="0.2">
      <c r="E416" s="261"/>
    </row>
    <row r="417" spans="1:7" x14ac:dyDescent="0.2">
      <c r="E417" s="261"/>
    </row>
    <row r="418" spans="1:7" x14ac:dyDescent="0.2">
      <c r="E418" s="261"/>
    </row>
    <row r="419" spans="1:7" x14ac:dyDescent="0.2">
      <c r="E419" s="261"/>
    </row>
    <row r="420" spans="1:7" x14ac:dyDescent="0.2">
      <c r="E420" s="261"/>
    </row>
    <row r="421" spans="1:7" x14ac:dyDescent="0.2">
      <c r="E421" s="261"/>
    </row>
    <row r="422" spans="1:7" x14ac:dyDescent="0.2">
      <c r="E422" s="261"/>
    </row>
    <row r="423" spans="1:7" x14ac:dyDescent="0.2">
      <c r="E423" s="261"/>
    </row>
    <row r="424" spans="1:7" x14ac:dyDescent="0.2">
      <c r="E424" s="261"/>
    </row>
    <row r="425" spans="1:7" x14ac:dyDescent="0.2">
      <c r="A425" s="311"/>
      <c r="B425" s="311"/>
      <c r="C425" s="311"/>
      <c r="D425" s="311"/>
      <c r="E425" s="311"/>
      <c r="F425" s="311"/>
      <c r="G425" s="311"/>
    </row>
    <row r="426" spans="1:7" x14ac:dyDescent="0.2">
      <c r="A426" s="311"/>
      <c r="B426" s="311"/>
      <c r="C426" s="311"/>
      <c r="D426" s="311"/>
      <c r="E426" s="311"/>
      <c r="F426" s="311"/>
      <c r="G426" s="311"/>
    </row>
    <row r="427" spans="1:7" x14ac:dyDescent="0.2">
      <c r="A427" s="311"/>
      <c r="B427" s="311"/>
      <c r="C427" s="311"/>
      <c r="D427" s="311"/>
      <c r="E427" s="311"/>
      <c r="F427" s="311"/>
      <c r="G427" s="311"/>
    </row>
    <row r="428" spans="1:7" x14ac:dyDescent="0.2">
      <c r="A428" s="311"/>
      <c r="B428" s="311"/>
      <c r="C428" s="311"/>
      <c r="D428" s="311"/>
      <c r="E428" s="311"/>
      <c r="F428" s="311"/>
      <c r="G428" s="311"/>
    </row>
    <row r="429" spans="1:7" x14ac:dyDescent="0.2">
      <c r="E429" s="261"/>
    </row>
    <row r="430" spans="1:7" x14ac:dyDescent="0.2">
      <c r="E430" s="261"/>
    </row>
    <row r="431" spans="1:7" x14ac:dyDescent="0.2">
      <c r="E431" s="261"/>
    </row>
    <row r="432" spans="1:7" x14ac:dyDescent="0.2">
      <c r="E432" s="261"/>
    </row>
    <row r="433" spans="5:5" x14ac:dyDescent="0.2">
      <c r="E433" s="261"/>
    </row>
    <row r="434" spans="5:5" x14ac:dyDescent="0.2">
      <c r="E434" s="261"/>
    </row>
    <row r="435" spans="5:5" x14ac:dyDescent="0.2">
      <c r="E435" s="261"/>
    </row>
    <row r="436" spans="5:5" x14ac:dyDescent="0.2">
      <c r="E436" s="261"/>
    </row>
    <row r="437" spans="5:5" x14ac:dyDescent="0.2">
      <c r="E437" s="261"/>
    </row>
    <row r="438" spans="5:5" x14ac:dyDescent="0.2">
      <c r="E438" s="261"/>
    </row>
    <row r="439" spans="5:5" x14ac:dyDescent="0.2">
      <c r="E439" s="261"/>
    </row>
    <row r="440" spans="5:5" x14ac:dyDescent="0.2">
      <c r="E440" s="261"/>
    </row>
    <row r="441" spans="5:5" x14ac:dyDescent="0.2">
      <c r="E441" s="261"/>
    </row>
    <row r="442" spans="5:5" x14ac:dyDescent="0.2">
      <c r="E442" s="261"/>
    </row>
    <row r="443" spans="5:5" x14ac:dyDescent="0.2">
      <c r="E443" s="261"/>
    </row>
    <row r="444" spans="5:5" x14ac:dyDescent="0.2">
      <c r="E444" s="261"/>
    </row>
    <row r="445" spans="5:5" x14ac:dyDescent="0.2">
      <c r="E445" s="261"/>
    </row>
    <row r="446" spans="5:5" x14ac:dyDescent="0.2">
      <c r="E446" s="261"/>
    </row>
    <row r="447" spans="5:5" x14ac:dyDescent="0.2">
      <c r="E447" s="261"/>
    </row>
    <row r="448" spans="5:5" x14ac:dyDescent="0.2">
      <c r="E448" s="261"/>
    </row>
    <row r="449" spans="1:7" x14ac:dyDescent="0.2">
      <c r="E449" s="261"/>
    </row>
    <row r="450" spans="1:7" x14ac:dyDescent="0.2">
      <c r="E450" s="261"/>
    </row>
    <row r="451" spans="1:7" x14ac:dyDescent="0.2">
      <c r="E451" s="261"/>
    </row>
    <row r="452" spans="1:7" x14ac:dyDescent="0.2">
      <c r="E452" s="261"/>
    </row>
    <row r="453" spans="1:7" x14ac:dyDescent="0.2">
      <c r="E453" s="261"/>
    </row>
    <row r="454" spans="1:7" x14ac:dyDescent="0.2">
      <c r="E454" s="261"/>
    </row>
    <row r="455" spans="1:7" x14ac:dyDescent="0.2">
      <c r="E455" s="261"/>
    </row>
    <row r="456" spans="1:7" x14ac:dyDescent="0.2">
      <c r="E456" s="261"/>
    </row>
    <row r="457" spans="1:7" x14ac:dyDescent="0.2">
      <c r="E457" s="261"/>
    </row>
    <row r="458" spans="1:7" x14ac:dyDescent="0.2">
      <c r="E458" s="261"/>
    </row>
    <row r="459" spans="1:7" x14ac:dyDescent="0.2">
      <c r="E459" s="261"/>
    </row>
    <row r="460" spans="1:7" x14ac:dyDescent="0.2">
      <c r="A460" s="322"/>
      <c r="B460" s="322"/>
    </row>
    <row r="461" spans="1:7" x14ac:dyDescent="0.2">
      <c r="A461" s="311"/>
      <c r="B461" s="311"/>
      <c r="C461" s="323"/>
      <c r="D461" s="323"/>
      <c r="E461" s="324"/>
      <c r="F461" s="323"/>
      <c r="G461" s="325"/>
    </row>
    <row r="462" spans="1:7" x14ac:dyDescent="0.2">
      <c r="A462" s="326"/>
      <c r="B462" s="326"/>
      <c r="C462" s="311"/>
      <c r="D462" s="311"/>
      <c r="E462" s="327"/>
      <c r="F462" s="311"/>
      <c r="G462" s="311"/>
    </row>
    <row r="463" spans="1:7" x14ac:dyDescent="0.2">
      <c r="A463" s="311"/>
      <c r="B463" s="311"/>
      <c r="C463" s="311"/>
      <c r="D463" s="311"/>
      <c r="E463" s="327"/>
      <c r="F463" s="311"/>
      <c r="G463" s="311"/>
    </row>
    <row r="464" spans="1:7" x14ac:dyDescent="0.2">
      <c r="A464" s="311"/>
      <c r="B464" s="311"/>
      <c r="C464" s="311"/>
      <c r="D464" s="311"/>
      <c r="E464" s="327"/>
      <c r="F464" s="311"/>
      <c r="G464" s="311"/>
    </row>
    <row r="465" spans="1:7" x14ac:dyDescent="0.2">
      <c r="A465" s="311"/>
      <c r="B465" s="311"/>
      <c r="C465" s="311"/>
      <c r="D465" s="311"/>
      <c r="E465" s="327"/>
      <c r="F465" s="311"/>
      <c r="G465" s="311"/>
    </row>
    <row r="466" spans="1:7" x14ac:dyDescent="0.2">
      <c r="A466" s="311"/>
      <c r="B466" s="311"/>
      <c r="C466" s="311"/>
      <c r="D466" s="311"/>
      <c r="E466" s="327"/>
      <c r="F466" s="311"/>
      <c r="G466" s="311"/>
    </row>
    <row r="467" spans="1:7" x14ac:dyDescent="0.2">
      <c r="A467" s="311"/>
      <c r="B467" s="311"/>
      <c r="C467" s="311"/>
      <c r="D467" s="311"/>
      <c r="E467" s="327"/>
      <c r="F467" s="311"/>
      <c r="G467" s="311"/>
    </row>
    <row r="468" spans="1:7" x14ac:dyDescent="0.2">
      <c r="A468" s="311"/>
      <c r="B468" s="311"/>
      <c r="C468" s="311"/>
      <c r="D468" s="311"/>
      <c r="E468" s="327"/>
      <c r="F468" s="311"/>
      <c r="G468" s="311"/>
    </row>
    <row r="469" spans="1:7" x14ac:dyDescent="0.2">
      <c r="A469" s="311"/>
      <c r="B469" s="311"/>
      <c r="C469" s="311"/>
      <c r="D469" s="311"/>
      <c r="E469" s="327"/>
      <c r="F469" s="311"/>
      <c r="G469" s="311"/>
    </row>
    <row r="470" spans="1:7" x14ac:dyDescent="0.2">
      <c r="A470" s="311"/>
      <c r="B470" s="311"/>
      <c r="C470" s="311"/>
      <c r="D470" s="311"/>
      <c r="E470" s="327"/>
      <c r="F470" s="311"/>
      <c r="G470" s="311"/>
    </row>
    <row r="471" spans="1:7" x14ac:dyDescent="0.2">
      <c r="A471" s="311"/>
      <c r="B471" s="311"/>
      <c r="C471" s="311"/>
      <c r="D471" s="311"/>
      <c r="E471" s="327"/>
      <c r="F471" s="311"/>
      <c r="G471" s="311"/>
    </row>
    <row r="472" spans="1:7" x14ac:dyDescent="0.2">
      <c r="A472" s="311"/>
      <c r="B472" s="311"/>
      <c r="C472" s="311"/>
      <c r="D472" s="311"/>
      <c r="E472" s="327"/>
      <c r="F472" s="311"/>
      <c r="G472" s="311"/>
    </row>
    <row r="473" spans="1:7" x14ac:dyDescent="0.2">
      <c r="A473" s="311"/>
      <c r="B473" s="311"/>
      <c r="C473" s="311"/>
      <c r="D473" s="311"/>
      <c r="E473" s="327"/>
      <c r="F473" s="311"/>
      <c r="G473" s="311"/>
    </row>
    <row r="474" spans="1:7" x14ac:dyDescent="0.2">
      <c r="A474" s="311"/>
      <c r="B474" s="311"/>
      <c r="C474" s="311"/>
      <c r="D474" s="311"/>
      <c r="E474" s="327"/>
      <c r="F474" s="311"/>
      <c r="G474" s="311"/>
    </row>
  </sheetData>
  <mergeCells count="291">
    <mergeCell ref="C394:D394"/>
    <mergeCell ref="C395:D395"/>
    <mergeCell ref="C400:D400"/>
    <mergeCell ref="C386:D386"/>
    <mergeCell ref="C387:D387"/>
    <mergeCell ref="C388:D388"/>
    <mergeCell ref="C390:D390"/>
    <mergeCell ref="C391:D391"/>
    <mergeCell ref="C392:D392"/>
    <mergeCell ref="C364:D364"/>
    <mergeCell ref="C365:D365"/>
    <mergeCell ref="C367:D367"/>
    <mergeCell ref="C368:D368"/>
    <mergeCell ref="C370:D370"/>
    <mergeCell ref="C371:D371"/>
    <mergeCell ref="C357:D357"/>
    <mergeCell ref="C358:D358"/>
    <mergeCell ref="C359:D359"/>
    <mergeCell ref="C361:D361"/>
    <mergeCell ref="C362:D362"/>
    <mergeCell ref="C363:D363"/>
    <mergeCell ref="C343:D343"/>
    <mergeCell ref="C344:D344"/>
    <mergeCell ref="C349:D349"/>
    <mergeCell ref="C350:D350"/>
    <mergeCell ref="C352:D352"/>
    <mergeCell ref="C353:D353"/>
    <mergeCell ref="C355:D355"/>
    <mergeCell ref="C356:D356"/>
    <mergeCell ref="C339:D339"/>
    <mergeCell ref="C340:D340"/>
    <mergeCell ref="C341:D341"/>
    <mergeCell ref="C342:D342"/>
    <mergeCell ref="C318:D318"/>
    <mergeCell ref="C320:D320"/>
    <mergeCell ref="C322:D322"/>
    <mergeCell ref="C324:D324"/>
    <mergeCell ref="C326:D326"/>
    <mergeCell ref="C328:D328"/>
    <mergeCell ref="C309:D309"/>
    <mergeCell ref="C310:D310"/>
    <mergeCell ref="C311:D311"/>
    <mergeCell ref="C312:D312"/>
    <mergeCell ref="C313:D313"/>
    <mergeCell ref="C314:D314"/>
    <mergeCell ref="C315:D315"/>
    <mergeCell ref="C316:D316"/>
    <mergeCell ref="C288:D288"/>
    <mergeCell ref="C290:D290"/>
    <mergeCell ref="C291:D291"/>
    <mergeCell ref="C292:D292"/>
    <mergeCell ref="C294:D294"/>
    <mergeCell ref="C295:D295"/>
    <mergeCell ref="C296:D296"/>
    <mergeCell ref="C297:D297"/>
    <mergeCell ref="C273:D273"/>
    <mergeCell ref="C274:D274"/>
    <mergeCell ref="C275:D275"/>
    <mergeCell ref="C279:D279"/>
    <mergeCell ref="C280:D280"/>
    <mergeCell ref="C281:D281"/>
    <mergeCell ref="C282:D282"/>
    <mergeCell ref="C283:D283"/>
    <mergeCell ref="C267:D267"/>
    <mergeCell ref="C268:D268"/>
    <mergeCell ref="C269:D269"/>
    <mergeCell ref="C270:D270"/>
    <mergeCell ref="C271:D271"/>
    <mergeCell ref="C272:D272"/>
    <mergeCell ref="C261:D261"/>
    <mergeCell ref="C262:D262"/>
    <mergeCell ref="C263:D263"/>
    <mergeCell ref="C264:D264"/>
    <mergeCell ref="C265:D265"/>
    <mergeCell ref="C266:D266"/>
    <mergeCell ref="C254:D254"/>
    <mergeCell ref="C255:D255"/>
    <mergeCell ref="C256:D256"/>
    <mergeCell ref="C258:D258"/>
    <mergeCell ref="C259:D259"/>
    <mergeCell ref="C260:D260"/>
    <mergeCell ref="C246:D246"/>
    <mergeCell ref="C248:D248"/>
    <mergeCell ref="C249:D249"/>
    <mergeCell ref="C250:D250"/>
    <mergeCell ref="C251:D251"/>
    <mergeCell ref="C252:D252"/>
    <mergeCell ref="C239:D239"/>
    <mergeCell ref="C240:D240"/>
    <mergeCell ref="C241:D241"/>
    <mergeCell ref="C242:D242"/>
    <mergeCell ref="C243:D243"/>
    <mergeCell ref="C245:D245"/>
    <mergeCell ref="C233:D233"/>
    <mergeCell ref="C234:D234"/>
    <mergeCell ref="C235:D235"/>
    <mergeCell ref="C236:D236"/>
    <mergeCell ref="C237:D237"/>
    <mergeCell ref="C238:D238"/>
    <mergeCell ref="C226:D226"/>
    <mergeCell ref="C227:D227"/>
    <mergeCell ref="C228:D228"/>
    <mergeCell ref="C229:D229"/>
    <mergeCell ref="C231:D231"/>
    <mergeCell ref="C232:D232"/>
    <mergeCell ref="C220:D220"/>
    <mergeCell ref="C221:D221"/>
    <mergeCell ref="C222:D222"/>
    <mergeCell ref="C223:D223"/>
    <mergeCell ref="C224:D224"/>
    <mergeCell ref="C225:D225"/>
    <mergeCell ref="C213:D213"/>
    <mergeCell ref="C214:D214"/>
    <mergeCell ref="C215:D215"/>
    <mergeCell ref="C216:D216"/>
    <mergeCell ref="C217:D217"/>
    <mergeCell ref="C219:D219"/>
    <mergeCell ref="C205:D205"/>
    <mergeCell ref="C207:D207"/>
    <mergeCell ref="C208:D208"/>
    <mergeCell ref="C210:D210"/>
    <mergeCell ref="C211:D211"/>
    <mergeCell ref="C212:D212"/>
    <mergeCell ref="C199:D199"/>
    <mergeCell ref="C200:D200"/>
    <mergeCell ref="C201:D201"/>
    <mergeCell ref="C202:D202"/>
    <mergeCell ref="C203:D203"/>
    <mergeCell ref="C204:D204"/>
    <mergeCell ref="C193:D193"/>
    <mergeCell ref="C194:D194"/>
    <mergeCell ref="C195:D195"/>
    <mergeCell ref="C196:D196"/>
    <mergeCell ref="C197:D197"/>
    <mergeCell ref="C198:D198"/>
    <mergeCell ref="C187:D187"/>
    <mergeCell ref="C188:D188"/>
    <mergeCell ref="C189:D189"/>
    <mergeCell ref="C190:D190"/>
    <mergeCell ref="C191:D191"/>
    <mergeCell ref="C192:D192"/>
    <mergeCell ref="C180:D180"/>
    <mergeCell ref="C181:D181"/>
    <mergeCell ref="C182:D182"/>
    <mergeCell ref="C183:D183"/>
    <mergeCell ref="C184:D184"/>
    <mergeCell ref="C185:D185"/>
    <mergeCell ref="C173:D173"/>
    <mergeCell ref="C174:D174"/>
    <mergeCell ref="C175:D175"/>
    <mergeCell ref="C176:D176"/>
    <mergeCell ref="C178:D178"/>
    <mergeCell ref="C179:D179"/>
    <mergeCell ref="C167:D167"/>
    <mergeCell ref="C168:D168"/>
    <mergeCell ref="C169:D169"/>
    <mergeCell ref="C170:D170"/>
    <mergeCell ref="C171:D171"/>
    <mergeCell ref="C172:D172"/>
    <mergeCell ref="C161:D161"/>
    <mergeCell ref="C162:D162"/>
    <mergeCell ref="C163:D163"/>
    <mergeCell ref="C164:D164"/>
    <mergeCell ref="C165:D165"/>
    <mergeCell ref="C166:D166"/>
    <mergeCell ref="C155:D155"/>
    <mergeCell ref="C156:D156"/>
    <mergeCell ref="C157:D157"/>
    <mergeCell ref="C158:D158"/>
    <mergeCell ref="C159:D159"/>
    <mergeCell ref="C160:D160"/>
    <mergeCell ref="C148:D148"/>
    <mergeCell ref="C149:D149"/>
    <mergeCell ref="C150:D150"/>
    <mergeCell ref="C151:D151"/>
    <mergeCell ref="C153:D153"/>
    <mergeCell ref="C154:D154"/>
    <mergeCell ref="C141:D141"/>
    <mergeCell ref="C142:D142"/>
    <mergeCell ref="C143:D143"/>
    <mergeCell ref="C145:D145"/>
    <mergeCell ref="C146:D146"/>
    <mergeCell ref="C147:D147"/>
    <mergeCell ref="C133:D133"/>
    <mergeCell ref="C135:D135"/>
    <mergeCell ref="C136:D136"/>
    <mergeCell ref="C137:D137"/>
    <mergeCell ref="C138:D138"/>
    <mergeCell ref="C140:D140"/>
    <mergeCell ref="C126:D126"/>
    <mergeCell ref="C127:D127"/>
    <mergeCell ref="C128:D128"/>
    <mergeCell ref="C130:D130"/>
    <mergeCell ref="C131:D131"/>
    <mergeCell ref="C132:D132"/>
    <mergeCell ref="C118:D118"/>
    <mergeCell ref="C120:D120"/>
    <mergeCell ref="C121:D121"/>
    <mergeCell ref="C122:D122"/>
    <mergeCell ref="C124:D124"/>
    <mergeCell ref="C125:D125"/>
    <mergeCell ref="C111:D111"/>
    <mergeCell ref="C112:D112"/>
    <mergeCell ref="C114:D114"/>
    <mergeCell ref="C115:D115"/>
    <mergeCell ref="C116:D116"/>
    <mergeCell ref="C117:D117"/>
    <mergeCell ref="C103:D103"/>
    <mergeCell ref="C105:D105"/>
    <mergeCell ref="C107:D107"/>
    <mergeCell ref="C108:D108"/>
    <mergeCell ref="C109:D109"/>
    <mergeCell ref="C110:D110"/>
    <mergeCell ref="C96:D96"/>
    <mergeCell ref="C97:D97"/>
    <mergeCell ref="C98:D98"/>
    <mergeCell ref="C99:D99"/>
    <mergeCell ref="C101:D101"/>
    <mergeCell ref="C102:D102"/>
    <mergeCell ref="C90:D90"/>
    <mergeCell ref="C91:D91"/>
    <mergeCell ref="C92:D92"/>
    <mergeCell ref="C93:D93"/>
    <mergeCell ref="C94:D94"/>
    <mergeCell ref="C95:D95"/>
    <mergeCell ref="C81:D81"/>
    <mergeCell ref="C85:D85"/>
    <mergeCell ref="C86:D86"/>
    <mergeCell ref="C87:D87"/>
    <mergeCell ref="C88:D88"/>
    <mergeCell ref="C89:D89"/>
    <mergeCell ref="C69:D69"/>
    <mergeCell ref="C70:D70"/>
    <mergeCell ref="C71:D71"/>
    <mergeCell ref="C72:D72"/>
    <mergeCell ref="C74:D74"/>
    <mergeCell ref="C75:D75"/>
    <mergeCell ref="C76:D76"/>
    <mergeCell ref="C77:D77"/>
    <mergeCell ref="C60:D60"/>
    <mergeCell ref="C61:D61"/>
    <mergeCell ref="C62:D62"/>
    <mergeCell ref="C63:D63"/>
    <mergeCell ref="C64:D64"/>
    <mergeCell ref="C65:D65"/>
    <mergeCell ref="C53:D53"/>
    <mergeCell ref="C54:D54"/>
    <mergeCell ref="C55:D55"/>
    <mergeCell ref="C57:D57"/>
    <mergeCell ref="C58:D58"/>
    <mergeCell ref="C59:D59"/>
    <mergeCell ref="C42:D42"/>
    <mergeCell ref="C46:D46"/>
    <mergeCell ref="C47:D47"/>
    <mergeCell ref="C48:D48"/>
    <mergeCell ref="C49:D49"/>
    <mergeCell ref="C50:D50"/>
    <mergeCell ref="C51:D51"/>
    <mergeCell ref="C52:D52"/>
    <mergeCell ref="C33:D33"/>
    <mergeCell ref="C34:D34"/>
    <mergeCell ref="C36:D36"/>
    <mergeCell ref="C37:D37"/>
    <mergeCell ref="C39:D39"/>
    <mergeCell ref="C41:D41"/>
    <mergeCell ref="C27:D27"/>
    <mergeCell ref="C28:D28"/>
    <mergeCell ref="C29:D29"/>
    <mergeCell ref="C30:D30"/>
    <mergeCell ref="C31:D31"/>
    <mergeCell ref="C32:D32"/>
    <mergeCell ref="C21:D21"/>
    <mergeCell ref="C22:D22"/>
    <mergeCell ref="C23:D23"/>
    <mergeCell ref="C24:D24"/>
    <mergeCell ref="C25:D25"/>
    <mergeCell ref="C26:D26"/>
    <mergeCell ref="C13:D13"/>
    <mergeCell ref="C14:D14"/>
    <mergeCell ref="C15:D15"/>
    <mergeCell ref="C16:D16"/>
    <mergeCell ref="C18:D18"/>
    <mergeCell ref="C19:D19"/>
    <mergeCell ref="A1:G1"/>
    <mergeCell ref="A3:B3"/>
    <mergeCell ref="A4:B4"/>
    <mergeCell ref="E4:G4"/>
    <mergeCell ref="C9:D9"/>
    <mergeCell ref="C10:D10"/>
    <mergeCell ref="C11:D11"/>
    <mergeCell ref="C12:D12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8"/>
  <dimension ref="A1:BE51"/>
  <sheetViews>
    <sheetView topLeftCell="A34" zoomScaleNormal="100"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101" t="s">
        <v>102</v>
      </c>
      <c r="B1" s="102"/>
      <c r="C1" s="102"/>
      <c r="D1" s="102"/>
      <c r="E1" s="102"/>
      <c r="F1" s="102"/>
      <c r="G1" s="102"/>
    </row>
    <row r="2" spans="1:57" ht="12.75" customHeight="1" x14ac:dyDescent="0.2">
      <c r="A2" s="103" t="s">
        <v>32</v>
      </c>
      <c r="B2" s="104"/>
      <c r="C2" s="105" t="s">
        <v>348</v>
      </c>
      <c r="D2" s="105" t="s">
        <v>494</v>
      </c>
      <c r="E2" s="106"/>
      <c r="F2" s="107" t="s">
        <v>33</v>
      </c>
      <c r="G2" s="108"/>
    </row>
    <row r="3" spans="1:57" ht="3" hidden="1" customHeight="1" x14ac:dyDescent="0.2">
      <c r="A3" s="109"/>
      <c r="B3" s="110"/>
      <c r="C3" s="111"/>
      <c r="D3" s="111"/>
      <c r="E3" s="112"/>
      <c r="F3" s="113"/>
      <c r="G3" s="114"/>
    </row>
    <row r="4" spans="1:57" ht="12" customHeight="1" x14ac:dyDescent="0.2">
      <c r="A4" s="115" t="s">
        <v>34</v>
      </c>
      <c r="B4" s="110"/>
      <c r="C4" s="111"/>
      <c r="D4" s="111"/>
      <c r="E4" s="112"/>
      <c r="F4" s="113" t="s">
        <v>35</v>
      </c>
      <c r="G4" s="116"/>
    </row>
    <row r="5" spans="1:57" ht="12.95" customHeight="1" x14ac:dyDescent="0.2">
      <c r="A5" s="117" t="s">
        <v>956</v>
      </c>
      <c r="B5" s="118"/>
      <c r="C5" s="119" t="s">
        <v>957</v>
      </c>
      <c r="D5" s="120"/>
      <c r="E5" s="118"/>
      <c r="F5" s="113" t="s">
        <v>36</v>
      </c>
      <c r="G5" s="114"/>
    </row>
    <row r="6" spans="1:57" ht="12.95" customHeight="1" x14ac:dyDescent="0.2">
      <c r="A6" s="115" t="s">
        <v>37</v>
      </c>
      <c r="B6" s="110"/>
      <c r="C6" s="111"/>
      <c r="D6" s="111"/>
      <c r="E6" s="112"/>
      <c r="F6" s="121" t="s">
        <v>38</v>
      </c>
      <c r="G6" s="122"/>
      <c r="O6" s="123"/>
    </row>
    <row r="7" spans="1:57" ht="12.95" customHeight="1" x14ac:dyDescent="0.2">
      <c r="A7" s="124" t="s">
        <v>104</v>
      </c>
      <c r="B7" s="125"/>
      <c r="C7" s="126" t="s">
        <v>105</v>
      </c>
      <c r="D7" s="127"/>
      <c r="E7" s="127"/>
      <c r="F7" s="128" t="s">
        <v>39</v>
      </c>
      <c r="G7" s="122">
        <f>IF(G6=0,,ROUND((F30+F32)/G6,1))</f>
        <v>0</v>
      </c>
    </row>
    <row r="8" spans="1:57" x14ac:dyDescent="0.2">
      <c r="A8" s="129" t="s">
        <v>40</v>
      </c>
      <c r="B8" s="113"/>
      <c r="C8" s="130"/>
      <c r="D8" s="130"/>
      <c r="E8" s="131"/>
      <c r="F8" s="132" t="s">
        <v>41</v>
      </c>
      <c r="G8" s="133"/>
      <c r="H8" s="134"/>
      <c r="I8" s="135"/>
    </row>
    <row r="9" spans="1:57" x14ac:dyDescent="0.2">
      <c r="A9" s="129" t="s">
        <v>42</v>
      </c>
      <c r="B9" s="113"/>
      <c r="C9" s="130"/>
      <c r="D9" s="130"/>
      <c r="E9" s="131"/>
      <c r="F9" s="113"/>
      <c r="G9" s="136"/>
      <c r="H9" s="137"/>
    </row>
    <row r="10" spans="1:57" x14ac:dyDescent="0.2">
      <c r="A10" s="129" t="s">
        <v>43</v>
      </c>
      <c r="B10" s="113"/>
      <c r="C10" s="130" t="s">
        <v>492</v>
      </c>
      <c r="D10" s="130"/>
      <c r="E10" s="130"/>
      <c r="F10" s="138"/>
      <c r="G10" s="139"/>
      <c r="H10" s="140"/>
    </row>
    <row r="11" spans="1:57" ht="13.5" customHeight="1" x14ac:dyDescent="0.2">
      <c r="A11" s="129" t="s">
        <v>44</v>
      </c>
      <c r="B11" s="113"/>
      <c r="C11" s="130"/>
      <c r="D11" s="130"/>
      <c r="E11" s="130"/>
      <c r="F11" s="141" t="s">
        <v>45</v>
      </c>
      <c r="G11" s="142"/>
      <c r="H11" s="137"/>
      <c r="BA11" s="143"/>
      <c r="BB11" s="143"/>
      <c r="BC11" s="143"/>
      <c r="BD11" s="143"/>
      <c r="BE11" s="143"/>
    </row>
    <row r="12" spans="1:57" ht="12.75" customHeight="1" x14ac:dyDescent="0.2">
      <c r="A12" s="144" t="s">
        <v>46</v>
      </c>
      <c r="B12" s="110"/>
      <c r="C12" s="145"/>
      <c r="D12" s="145"/>
      <c r="E12" s="145"/>
      <c r="F12" s="146" t="s">
        <v>47</v>
      </c>
      <c r="G12" s="147"/>
      <c r="H12" s="137"/>
    </row>
    <row r="13" spans="1:57" ht="28.5" customHeight="1" thickBot="1" x14ac:dyDescent="0.25">
      <c r="A13" s="148" t="s">
        <v>48</v>
      </c>
      <c r="B13" s="149"/>
      <c r="C13" s="149"/>
      <c r="D13" s="149"/>
      <c r="E13" s="150"/>
      <c r="F13" s="150"/>
      <c r="G13" s="151"/>
      <c r="H13" s="137"/>
    </row>
    <row r="14" spans="1:57" ht="17.25" customHeight="1" thickBot="1" x14ac:dyDescent="0.25">
      <c r="A14" s="152" t="s">
        <v>49</v>
      </c>
      <c r="B14" s="153"/>
      <c r="C14" s="154"/>
      <c r="D14" s="155" t="s">
        <v>50</v>
      </c>
      <c r="E14" s="156"/>
      <c r="F14" s="156"/>
      <c r="G14" s="154"/>
    </row>
    <row r="15" spans="1:57" ht="15.95" customHeight="1" x14ac:dyDescent="0.2">
      <c r="A15" s="157"/>
      <c r="B15" s="158" t="s">
        <v>51</v>
      </c>
      <c r="C15" s="159">
        <f>'03 2 Rek'!E17</f>
        <v>0</v>
      </c>
      <c r="D15" s="160" t="str">
        <f>'03 2 Rek'!A22</f>
        <v>Ztížené výrobní podmínky</v>
      </c>
      <c r="E15" s="161"/>
      <c r="F15" s="162"/>
      <c r="G15" s="159">
        <f>'03 2 Rek'!I22</f>
        <v>0</v>
      </c>
    </row>
    <row r="16" spans="1:57" ht="15.95" customHeight="1" x14ac:dyDescent="0.2">
      <c r="A16" s="157" t="s">
        <v>52</v>
      </c>
      <c r="B16" s="158" t="s">
        <v>53</v>
      </c>
      <c r="C16" s="159">
        <f>'03 2 Rek'!F17</f>
        <v>0</v>
      </c>
      <c r="D16" s="109" t="str">
        <f>'03 2 Rek'!A23</f>
        <v>Oborová přirážka</v>
      </c>
      <c r="E16" s="163"/>
      <c r="F16" s="164"/>
      <c r="G16" s="159">
        <f>'03 2 Rek'!I23</f>
        <v>0</v>
      </c>
    </row>
    <row r="17" spans="1:7" ht="15.95" customHeight="1" x14ac:dyDescent="0.2">
      <c r="A17" s="157" t="s">
        <v>54</v>
      </c>
      <c r="B17" s="158" t="s">
        <v>55</v>
      </c>
      <c r="C17" s="159">
        <f>'03 2 Rek'!H17</f>
        <v>0</v>
      </c>
      <c r="D17" s="109" t="str">
        <f>'03 2 Rek'!A24</f>
        <v>Přesun stavebních kapacit</v>
      </c>
      <c r="E17" s="163"/>
      <c r="F17" s="164"/>
      <c r="G17" s="159">
        <f>'03 2 Rek'!I24</f>
        <v>0</v>
      </c>
    </row>
    <row r="18" spans="1:7" ht="15.95" customHeight="1" x14ac:dyDescent="0.2">
      <c r="A18" s="165" t="s">
        <v>56</v>
      </c>
      <c r="B18" s="166" t="s">
        <v>57</v>
      </c>
      <c r="C18" s="159">
        <f>'03 2 Rek'!G17</f>
        <v>0</v>
      </c>
      <c r="D18" s="109" t="str">
        <f>'03 2 Rek'!A25</f>
        <v>Mimostaveništní doprava</v>
      </c>
      <c r="E18" s="163"/>
      <c r="F18" s="164"/>
      <c r="G18" s="159">
        <f>'03 2 Rek'!I25</f>
        <v>0</v>
      </c>
    </row>
    <row r="19" spans="1:7" ht="15.95" customHeight="1" x14ac:dyDescent="0.2">
      <c r="A19" s="167" t="s">
        <v>58</v>
      </c>
      <c r="B19" s="158"/>
      <c r="C19" s="159">
        <f>SUM(C15:C18)</f>
        <v>0</v>
      </c>
      <c r="D19" s="109" t="str">
        <f>'03 2 Rek'!A26</f>
        <v>Zařízení staveniště</v>
      </c>
      <c r="E19" s="163"/>
      <c r="F19" s="164"/>
      <c r="G19" s="159">
        <f>'03 2 Rek'!I26</f>
        <v>0</v>
      </c>
    </row>
    <row r="20" spans="1:7" ht="15.95" customHeight="1" x14ac:dyDescent="0.2">
      <c r="A20" s="167"/>
      <c r="B20" s="158"/>
      <c r="C20" s="159"/>
      <c r="D20" s="109" t="str">
        <f>'03 2 Rek'!A27</f>
        <v>Provoz investora</v>
      </c>
      <c r="E20" s="163"/>
      <c r="F20" s="164"/>
      <c r="G20" s="159">
        <f>'03 2 Rek'!I27</f>
        <v>0</v>
      </c>
    </row>
    <row r="21" spans="1:7" ht="15.95" customHeight="1" x14ac:dyDescent="0.2">
      <c r="A21" s="167" t="s">
        <v>29</v>
      </c>
      <c r="B21" s="158"/>
      <c r="C21" s="159">
        <f>'03 2 Rek'!I17</f>
        <v>0</v>
      </c>
      <c r="D21" s="109" t="str">
        <f>'03 2 Rek'!A28</f>
        <v>Kompletační činnost (IČD)</v>
      </c>
      <c r="E21" s="163"/>
      <c r="F21" s="164"/>
      <c r="G21" s="159">
        <f>'03 2 Rek'!I28</f>
        <v>0</v>
      </c>
    </row>
    <row r="22" spans="1:7" ht="15.95" customHeight="1" x14ac:dyDescent="0.2">
      <c r="A22" s="168" t="s">
        <v>59</v>
      </c>
      <c r="B22" s="137"/>
      <c r="C22" s="159">
        <f>C19+C21</f>
        <v>0</v>
      </c>
      <c r="D22" s="109" t="s">
        <v>60</v>
      </c>
      <c r="E22" s="163"/>
      <c r="F22" s="164"/>
      <c r="G22" s="159">
        <f>G23-SUM(G15:G21)</f>
        <v>0</v>
      </c>
    </row>
    <row r="23" spans="1:7" ht="15.95" customHeight="1" thickBot="1" x14ac:dyDescent="0.25">
      <c r="A23" s="169" t="s">
        <v>61</v>
      </c>
      <c r="B23" s="170"/>
      <c r="C23" s="171">
        <f>C22+G23</f>
        <v>0</v>
      </c>
      <c r="D23" s="172" t="s">
        <v>62</v>
      </c>
      <c r="E23" s="173"/>
      <c r="F23" s="174"/>
      <c r="G23" s="159">
        <f>'03 2 Rek'!H30</f>
        <v>0</v>
      </c>
    </row>
    <row r="24" spans="1:7" x14ac:dyDescent="0.2">
      <c r="A24" s="175" t="s">
        <v>63</v>
      </c>
      <c r="B24" s="176"/>
      <c r="C24" s="177"/>
      <c r="D24" s="176" t="s">
        <v>64</v>
      </c>
      <c r="E24" s="176"/>
      <c r="F24" s="178" t="s">
        <v>65</v>
      </c>
      <c r="G24" s="179"/>
    </row>
    <row r="25" spans="1:7" x14ac:dyDescent="0.2">
      <c r="A25" s="168" t="s">
        <v>66</v>
      </c>
      <c r="B25" s="137"/>
      <c r="C25" s="180"/>
      <c r="D25" s="137" t="s">
        <v>66</v>
      </c>
      <c r="F25" s="181" t="s">
        <v>66</v>
      </c>
      <c r="G25" s="182"/>
    </row>
    <row r="26" spans="1:7" ht="37.5" customHeight="1" x14ac:dyDescent="0.2">
      <c r="A26" s="168" t="s">
        <v>67</v>
      </c>
      <c r="B26" s="183"/>
      <c r="C26" s="180"/>
      <c r="D26" s="137" t="s">
        <v>67</v>
      </c>
      <c r="F26" s="181" t="s">
        <v>67</v>
      </c>
      <c r="G26" s="182"/>
    </row>
    <row r="27" spans="1:7" x14ac:dyDescent="0.2">
      <c r="A27" s="168"/>
      <c r="B27" s="184"/>
      <c r="C27" s="180"/>
      <c r="D27" s="137"/>
      <c r="F27" s="181"/>
      <c r="G27" s="182"/>
    </row>
    <row r="28" spans="1:7" x14ac:dyDescent="0.2">
      <c r="A28" s="168" t="s">
        <v>68</v>
      </c>
      <c r="B28" s="137"/>
      <c r="C28" s="180"/>
      <c r="D28" s="181" t="s">
        <v>69</v>
      </c>
      <c r="E28" s="180"/>
      <c r="F28" s="185" t="s">
        <v>69</v>
      </c>
      <c r="G28" s="182"/>
    </row>
    <row r="29" spans="1:7" ht="69" customHeight="1" x14ac:dyDescent="0.2">
      <c r="A29" s="168"/>
      <c r="B29" s="137"/>
      <c r="C29" s="186"/>
      <c r="D29" s="187"/>
      <c r="E29" s="186"/>
      <c r="F29" s="137"/>
      <c r="G29" s="182"/>
    </row>
    <row r="30" spans="1:7" x14ac:dyDescent="0.2">
      <c r="A30" s="188" t="s">
        <v>11</v>
      </c>
      <c r="B30" s="189"/>
      <c r="C30" s="190">
        <v>21</v>
      </c>
      <c r="D30" s="189" t="s">
        <v>70</v>
      </c>
      <c r="E30" s="191"/>
      <c r="F30" s="192">
        <f>C23-F32</f>
        <v>0</v>
      </c>
      <c r="G30" s="193"/>
    </row>
    <row r="31" spans="1:7" x14ac:dyDescent="0.2">
      <c r="A31" s="188" t="s">
        <v>71</v>
      </c>
      <c r="B31" s="189"/>
      <c r="C31" s="190">
        <f>C30</f>
        <v>21</v>
      </c>
      <c r="D31" s="189" t="s">
        <v>72</v>
      </c>
      <c r="E31" s="191"/>
      <c r="F31" s="192">
        <f>ROUND(PRODUCT(F30,C31/100),0)</f>
        <v>0</v>
      </c>
      <c r="G31" s="193"/>
    </row>
    <row r="32" spans="1:7" x14ac:dyDescent="0.2">
      <c r="A32" s="188" t="s">
        <v>11</v>
      </c>
      <c r="B32" s="189"/>
      <c r="C32" s="190">
        <v>0</v>
      </c>
      <c r="D32" s="189" t="s">
        <v>72</v>
      </c>
      <c r="E32" s="191"/>
      <c r="F32" s="192">
        <v>0</v>
      </c>
      <c r="G32" s="193"/>
    </row>
    <row r="33" spans="1:8" x14ac:dyDescent="0.2">
      <c r="A33" s="188" t="s">
        <v>71</v>
      </c>
      <c r="B33" s="194"/>
      <c r="C33" s="195">
        <f>C32</f>
        <v>0</v>
      </c>
      <c r="D33" s="189" t="s">
        <v>72</v>
      </c>
      <c r="E33" s="164"/>
      <c r="F33" s="192">
        <f>ROUND(PRODUCT(F32,C33/100),0)</f>
        <v>0</v>
      </c>
      <c r="G33" s="193"/>
    </row>
    <row r="34" spans="1:8" s="201" customFormat="1" ht="19.5" customHeight="1" thickBot="1" x14ac:dyDescent="0.3">
      <c r="A34" s="196" t="s">
        <v>73</v>
      </c>
      <c r="B34" s="197"/>
      <c r="C34" s="197"/>
      <c r="D34" s="197"/>
      <c r="E34" s="198"/>
      <c r="F34" s="199">
        <f>ROUND(SUM(F30:F33),0)</f>
        <v>0</v>
      </c>
      <c r="G34" s="200"/>
    </row>
    <row r="36" spans="1:8" x14ac:dyDescent="0.2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 x14ac:dyDescent="0.2">
      <c r="A37" s="2"/>
      <c r="B37" s="202"/>
      <c r="C37" s="202"/>
      <c r="D37" s="202"/>
      <c r="E37" s="202"/>
      <c r="F37" s="202"/>
      <c r="G37" s="202"/>
      <c r="H37" s="1" t="s">
        <v>1</v>
      </c>
    </row>
    <row r="38" spans="1:8" ht="12.75" customHeight="1" x14ac:dyDescent="0.2">
      <c r="A38" s="203"/>
      <c r="B38" s="202"/>
      <c r="C38" s="202"/>
      <c r="D38" s="202"/>
      <c r="E38" s="202"/>
      <c r="F38" s="202"/>
      <c r="G38" s="202"/>
      <c r="H38" s="1" t="s">
        <v>1</v>
      </c>
    </row>
    <row r="39" spans="1:8" x14ac:dyDescent="0.2">
      <c r="A39" s="203"/>
      <c r="B39" s="202"/>
      <c r="C39" s="202"/>
      <c r="D39" s="202"/>
      <c r="E39" s="202"/>
      <c r="F39" s="202"/>
      <c r="G39" s="202"/>
      <c r="H39" s="1" t="s">
        <v>1</v>
      </c>
    </row>
    <row r="40" spans="1:8" x14ac:dyDescent="0.2">
      <c r="A40" s="203"/>
      <c r="B40" s="202"/>
      <c r="C40" s="202"/>
      <c r="D40" s="202"/>
      <c r="E40" s="202"/>
      <c r="F40" s="202"/>
      <c r="G40" s="202"/>
      <c r="H40" s="1" t="s">
        <v>1</v>
      </c>
    </row>
    <row r="41" spans="1:8" x14ac:dyDescent="0.2">
      <c r="A41" s="203"/>
      <c r="B41" s="202"/>
      <c r="C41" s="202"/>
      <c r="D41" s="202"/>
      <c r="E41" s="202"/>
      <c r="F41" s="202"/>
      <c r="G41" s="202"/>
      <c r="H41" s="1" t="s">
        <v>1</v>
      </c>
    </row>
    <row r="42" spans="1:8" x14ac:dyDescent="0.2">
      <c r="A42" s="203"/>
      <c r="B42" s="202"/>
      <c r="C42" s="202"/>
      <c r="D42" s="202"/>
      <c r="E42" s="202"/>
      <c r="F42" s="202"/>
      <c r="G42" s="202"/>
      <c r="H42" s="1" t="s">
        <v>1</v>
      </c>
    </row>
    <row r="43" spans="1:8" x14ac:dyDescent="0.2">
      <c r="A43" s="203"/>
      <c r="B43" s="202"/>
      <c r="C43" s="202"/>
      <c r="D43" s="202"/>
      <c r="E43" s="202"/>
      <c r="F43" s="202"/>
      <c r="G43" s="202"/>
      <c r="H43" s="1" t="s">
        <v>1</v>
      </c>
    </row>
    <row r="44" spans="1:8" ht="12.75" customHeight="1" x14ac:dyDescent="0.2">
      <c r="A44" s="203"/>
      <c r="B44" s="202"/>
      <c r="C44" s="202"/>
      <c r="D44" s="202"/>
      <c r="E44" s="202"/>
      <c r="F44" s="202"/>
      <c r="G44" s="202"/>
      <c r="H44" s="1" t="s">
        <v>1</v>
      </c>
    </row>
    <row r="45" spans="1:8" ht="12.75" customHeight="1" x14ac:dyDescent="0.2">
      <c r="A45" s="203"/>
      <c r="B45" s="202"/>
      <c r="C45" s="202"/>
      <c r="D45" s="202"/>
      <c r="E45" s="202"/>
      <c r="F45" s="202"/>
      <c r="G45" s="202"/>
      <c r="H45" s="1" t="s">
        <v>1</v>
      </c>
    </row>
    <row r="46" spans="1:8" x14ac:dyDescent="0.2">
      <c r="B46" s="204"/>
      <c r="C46" s="204"/>
      <c r="D46" s="204"/>
      <c r="E46" s="204"/>
      <c r="F46" s="204"/>
      <c r="G46" s="204"/>
    </row>
    <row r="47" spans="1:8" x14ac:dyDescent="0.2">
      <c r="B47" s="204"/>
      <c r="C47" s="204"/>
      <c r="D47" s="204"/>
      <c r="E47" s="204"/>
      <c r="F47" s="204"/>
      <c r="G47" s="204"/>
    </row>
    <row r="48" spans="1:8" x14ac:dyDescent="0.2">
      <c r="B48" s="204"/>
      <c r="C48" s="204"/>
      <c r="D48" s="204"/>
      <c r="E48" s="204"/>
      <c r="F48" s="204"/>
      <c r="G48" s="204"/>
    </row>
    <row r="49" spans="2:7" x14ac:dyDescent="0.2">
      <c r="B49" s="204"/>
      <c r="C49" s="204"/>
      <c r="D49" s="204"/>
      <c r="E49" s="204"/>
      <c r="F49" s="204"/>
      <c r="G49" s="204"/>
    </row>
    <row r="50" spans="2:7" x14ac:dyDescent="0.2">
      <c r="B50" s="204"/>
      <c r="C50" s="204"/>
      <c r="D50" s="204"/>
      <c r="E50" s="204"/>
      <c r="F50" s="204"/>
      <c r="G50" s="204"/>
    </row>
    <row r="51" spans="2:7" x14ac:dyDescent="0.2">
      <c r="B51" s="204"/>
      <c r="C51" s="204"/>
      <c r="D51" s="204"/>
      <c r="E51" s="204"/>
      <c r="F51" s="204"/>
      <c r="G51" s="204"/>
    </row>
  </sheetData>
  <mergeCells count="18">
    <mergeCell ref="B46:G46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C8:E8"/>
    <mergeCell ref="C9:E9"/>
    <mergeCell ref="C10:E10"/>
    <mergeCell ref="C11:E11"/>
    <mergeCell ref="C12:E12"/>
    <mergeCell ref="A23:B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8"/>
  <dimension ref="A1:BE81"/>
  <sheetViews>
    <sheetView workbookViewId="0">
      <selection sqref="A1:B1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 x14ac:dyDescent="0.2">
      <c r="A1" s="205" t="s">
        <v>2</v>
      </c>
      <c r="B1" s="206"/>
      <c r="C1" s="207" t="s">
        <v>106</v>
      </c>
      <c r="D1" s="208"/>
      <c r="E1" s="209"/>
      <c r="F1" s="208"/>
      <c r="G1" s="210" t="s">
        <v>75</v>
      </c>
      <c r="H1" s="211" t="s">
        <v>348</v>
      </c>
      <c r="I1" s="212"/>
    </row>
    <row r="2" spans="1:9" ht="13.5" thickBot="1" x14ac:dyDescent="0.25">
      <c r="A2" s="213" t="s">
        <v>76</v>
      </c>
      <c r="B2" s="214"/>
      <c r="C2" s="215" t="s">
        <v>958</v>
      </c>
      <c r="D2" s="216"/>
      <c r="E2" s="217"/>
      <c r="F2" s="216"/>
      <c r="G2" s="218" t="s">
        <v>494</v>
      </c>
      <c r="H2" s="219"/>
      <c r="I2" s="220"/>
    </row>
    <row r="3" spans="1:9" ht="13.5" thickTop="1" x14ac:dyDescent="0.2">
      <c r="F3" s="137"/>
    </row>
    <row r="4" spans="1:9" ht="19.5" customHeight="1" x14ac:dyDescent="0.25">
      <c r="A4" s="221" t="s">
        <v>77</v>
      </c>
      <c r="B4" s="222"/>
      <c r="C4" s="222"/>
      <c r="D4" s="222"/>
      <c r="E4" s="223"/>
      <c r="F4" s="222"/>
      <c r="G4" s="222"/>
      <c r="H4" s="222"/>
      <c r="I4" s="222"/>
    </row>
    <row r="5" spans="1:9" ht="13.5" thickBot="1" x14ac:dyDescent="0.25"/>
    <row r="6" spans="1:9" s="137" customFormat="1" ht="13.5" thickBot="1" x14ac:dyDescent="0.25">
      <c r="A6" s="224"/>
      <c r="B6" s="225" t="s">
        <v>78</v>
      </c>
      <c r="C6" s="225"/>
      <c r="D6" s="226"/>
      <c r="E6" s="227" t="s">
        <v>25</v>
      </c>
      <c r="F6" s="228" t="s">
        <v>26</v>
      </c>
      <c r="G6" s="228" t="s">
        <v>27</v>
      </c>
      <c r="H6" s="228" t="s">
        <v>28</v>
      </c>
      <c r="I6" s="229" t="s">
        <v>29</v>
      </c>
    </row>
    <row r="7" spans="1:9" s="137" customFormat="1" x14ac:dyDescent="0.2">
      <c r="A7" s="328" t="str">
        <f>'03 2 Pol'!B7</f>
        <v>62</v>
      </c>
      <c r="B7" s="70" t="str">
        <f>'03 2 Pol'!C7</f>
        <v>Úpravy povrchů vnější</v>
      </c>
      <c r="D7" s="230"/>
      <c r="E7" s="329">
        <f>'03 2 Pol'!BA12</f>
        <v>0</v>
      </c>
      <c r="F7" s="330">
        <f>'03 2 Pol'!BB12</f>
        <v>0</v>
      </c>
      <c r="G7" s="330">
        <f>'03 2 Pol'!BC12</f>
        <v>0</v>
      </c>
      <c r="H7" s="330">
        <f>'03 2 Pol'!BD12</f>
        <v>0</v>
      </c>
      <c r="I7" s="331">
        <f>'03 2 Pol'!BE12</f>
        <v>0</v>
      </c>
    </row>
    <row r="8" spans="1:9" s="137" customFormat="1" x14ac:dyDescent="0.2">
      <c r="A8" s="328" t="str">
        <f>'03 2 Pol'!B13</f>
        <v>9</v>
      </c>
      <c r="B8" s="70" t="str">
        <f>'03 2 Pol'!C13</f>
        <v>Ostatní konstrukce, bourání</v>
      </c>
      <c r="D8" s="230"/>
      <c r="E8" s="329">
        <f>'03 2 Pol'!BA35</f>
        <v>0</v>
      </c>
      <c r="F8" s="330">
        <f>'03 2 Pol'!BB35</f>
        <v>0</v>
      </c>
      <c r="G8" s="330">
        <f>'03 2 Pol'!BC35</f>
        <v>0</v>
      </c>
      <c r="H8" s="330">
        <f>'03 2 Pol'!BD35</f>
        <v>0</v>
      </c>
      <c r="I8" s="331">
        <f>'03 2 Pol'!BE35</f>
        <v>0</v>
      </c>
    </row>
    <row r="9" spans="1:9" s="137" customFormat="1" x14ac:dyDescent="0.2">
      <c r="A9" s="328" t="str">
        <f>'03 2 Pol'!B36</f>
        <v>95</v>
      </c>
      <c r="B9" s="70" t="str">
        <f>'03 2 Pol'!C36</f>
        <v>Dokončovací konstrukce na pozemních stavbách</v>
      </c>
      <c r="D9" s="230"/>
      <c r="E9" s="329">
        <f>'03 2 Pol'!BA45</f>
        <v>0</v>
      </c>
      <c r="F9" s="330">
        <f>'03 2 Pol'!BB45</f>
        <v>0</v>
      </c>
      <c r="G9" s="330">
        <f>'03 2 Pol'!BC45</f>
        <v>0</v>
      </c>
      <c r="H9" s="330">
        <f>'03 2 Pol'!BD45</f>
        <v>0</v>
      </c>
      <c r="I9" s="331">
        <f>'03 2 Pol'!BE45</f>
        <v>0</v>
      </c>
    </row>
    <row r="10" spans="1:9" s="137" customFormat="1" x14ac:dyDescent="0.2">
      <c r="A10" s="328" t="str">
        <f>'03 2 Pol'!B46</f>
        <v>99</v>
      </c>
      <c r="B10" s="70" t="str">
        <f>'03 2 Pol'!C46</f>
        <v>Staveništní přesun hmot</v>
      </c>
      <c r="D10" s="230"/>
      <c r="E10" s="329">
        <f>'03 2 Pol'!BA48</f>
        <v>0</v>
      </c>
      <c r="F10" s="330">
        <f>'03 2 Pol'!BB48</f>
        <v>0</v>
      </c>
      <c r="G10" s="330">
        <f>'03 2 Pol'!BC48</f>
        <v>0</v>
      </c>
      <c r="H10" s="330">
        <f>'03 2 Pol'!BD48</f>
        <v>0</v>
      </c>
      <c r="I10" s="331">
        <f>'03 2 Pol'!BE48</f>
        <v>0</v>
      </c>
    </row>
    <row r="11" spans="1:9" s="137" customFormat="1" x14ac:dyDescent="0.2">
      <c r="A11" s="328" t="str">
        <f>'03 2 Pol'!B49</f>
        <v>712</v>
      </c>
      <c r="B11" s="70" t="str">
        <f>'03 2 Pol'!C49</f>
        <v>Živičné krytiny</v>
      </c>
      <c r="D11" s="230"/>
      <c r="E11" s="329">
        <f>'03 2 Pol'!BA119</f>
        <v>0</v>
      </c>
      <c r="F11" s="330">
        <f>'03 2 Pol'!BB119</f>
        <v>0</v>
      </c>
      <c r="G11" s="330">
        <f>'03 2 Pol'!BC119</f>
        <v>0</v>
      </c>
      <c r="H11" s="330">
        <f>'03 2 Pol'!BD119</f>
        <v>0</v>
      </c>
      <c r="I11" s="331">
        <f>'03 2 Pol'!BE119</f>
        <v>0</v>
      </c>
    </row>
    <row r="12" spans="1:9" s="137" customFormat="1" x14ac:dyDescent="0.2">
      <c r="A12" s="328" t="str">
        <f>'03 2 Pol'!B120</f>
        <v>713</v>
      </c>
      <c r="B12" s="70" t="str">
        <f>'03 2 Pol'!C120</f>
        <v>Izolace tepelné</v>
      </c>
      <c r="D12" s="230"/>
      <c r="E12" s="329">
        <f>'03 2 Pol'!BA187</f>
        <v>0</v>
      </c>
      <c r="F12" s="330">
        <f>'03 2 Pol'!BB187</f>
        <v>0</v>
      </c>
      <c r="G12" s="330">
        <f>'03 2 Pol'!BC187</f>
        <v>0</v>
      </c>
      <c r="H12" s="330">
        <f>'03 2 Pol'!BD187</f>
        <v>0</v>
      </c>
      <c r="I12" s="331">
        <f>'03 2 Pol'!BE187</f>
        <v>0</v>
      </c>
    </row>
    <row r="13" spans="1:9" s="137" customFormat="1" x14ac:dyDescent="0.2">
      <c r="A13" s="328" t="str">
        <f>'03 2 Pol'!B188</f>
        <v>720</v>
      </c>
      <c r="B13" s="70" t="str">
        <f>'03 2 Pol'!C188</f>
        <v>Zdravotechnická instalace</v>
      </c>
      <c r="D13" s="230"/>
      <c r="E13" s="329">
        <f>'03 2 Pol'!BA204</f>
        <v>0</v>
      </c>
      <c r="F13" s="330">
        <f>'03 2 Pol'!BB204</f>
        <v>0</v>
      </c>
      <c r="G13" s="330">
        <f>'03 2 Pol'!BC204</f>
        <v>0</v>
      </c>
      <c r="H13" s="330">
        <f>'03 2 Pol'!BD204</f>
        <v>0</v>
      </c>
      <c r="I13" s="331">
        <f>'03 2 Pol'!BE204</f>
        <v>0</v>
      </c>
    </row>
    <row r="14" spans="1:9" s="137" customFormat="1" x14ac:dyDescent="0.2">
      <c r="A14" s="328" t="str">
        <f>'03 2 Pol'!B205</f>
        <v>762</v>
      </c>
      <c r="B14" s="70" t="str">
        <f>'03 2 Pol'!C205</f>
        <v>Konstrukce tesařské</v>
      </c>
      <c r="D14" s="230"/>
      <c r="E14" s="329">
        <f>'03 2 Pol'!BA249</f>
        <v>0</v>
      </c>
      <c r="F14" s="330">
        <f>'03 2 Pol'!BB249</f>
        <v>0</v>
      </c>
      <c r="G14" s="330">
        <f>'03 2 Pol'!BC249</f>
        <v>0</v>
      </c>
      <c r="H14" s="330">
        <f>'03 2 Pol'!BD249</f>
        <v>0</v>
      </c>
      <c r="I14" s="331">
        <f>'03 2 Pol'!BE249</f>
        <v>0</v>
      </c>
    </row>
    <row r="15" spans="1:9" s="137" customFormat="1" x14ac:dyDescent="0.2">
      <c r="A15" s="328" t="str">
        <f>'03 2 Pol'!B250</f>
        <v>764</v>
      </c>
      <c r="B15" s="70" t="str">
        <f>'03 2 Pol'!C250</f>
        <v>Konstrukce klempířské</v>
      </c>
      <c r="D15" s="230"/>
      <c r="E15" s="329">
        <f>'03 2 Pol'!BA280</f>
        <v>0</v>
      </c>
      <c r="F15" s="330">
        <f>'03 2 Pol'!BB280</f>
        <v>0</v>
      </c>
      <c r="G15" s="330">
        <f>'03 2 Pol'!BC280</f>
        <v>0</v>
      </c>
      <c r="H15" s="330">
        <f>'03 2 Pol'!BD280</f>
        <v>0</v>
      </c>
      <c r="I15" s="331">
        <f>'03 2 Pol'!BE280</f>
        <v>0</v>
      </c>
    </row>
    <row r="16" spans="1:9" s="137" customFormat="1" ht="13.5" thickBot="1" x14ac:dyDescent="0.25">
      <c r="A16" s="328" t="str">
        <f>'03 2 Pol'!B281</f>
        <v>767</v>
      </c>
      <c r="B16" s="70" t="str">
        <f>'03 2 Pol'!C281</f>
        <v>Konstrukce zámečnické</v>
      </c>
      <c r="D16" s="230"/>
      <c r="E16" s="329">
        <f>'03 2 Pol'!BA291</f>
        <v>0</v>
      </c>
      <c r="F16" s="330">
        <f>'03 2 Pol'!BB291</f>
        <v>0</v>
      </c>
      <c r="G16" s="330">
        <f>'03 2 Pol'!BC291</f>
        <v>0</v>
      </c>
      <c r="H16" s="330">
        <f>'03 2 Pol'!BD291</f>
        <v>0</v>
      </c>
      <c r="I16" s="331">
        <f>'03 2 Pol'!BE291</f>
        <v>0</v>
      </c>
    </row>
    <row r="17" spans="1:57" s="14" customFormat="1" ht="13.5" thickBot="1" x14ac:dyDescent="0.25">
      <c r="A17" s="231"/>
      <c r="B17" s="232" t="s">
        <v>79</v>
      </c>
      <c r="C17" s="232"/>
      <c r="D17" s="233"/>
      <c r="E17" s="234">
        <f>SUM(E7:E16)</f>
        <v>0</v>
      </c>
      <c r="F17" s="235">
        <f>SUM(F7:F16)</f>
        <v>0</v>
      </c>
      <c r="G17" s="235">
        <f>SUM(G7:G16)</f>
        <v>0</v>
      </c>
      <c r="H17" s="235">
        <f>SUM(H7:H16)</f>
        <v>0</v>
      </c>
      <c r="I17" s="236">
        <f>SUM(I7:I16)</f>
        <v>0</v>
      </c>
    </row>
    <row r="18" spans="1:57" x14ac:dyDescent="0.2">
      <c r="A18" s="137"/>
      <c r="B18" s="137"/>
      <c r="C18" s="137"/>
      <c r="D18" s="137"/>
      <c r="E18" s="137"/>
      <c r="F18" s="137"/>
      <c r="G18" s="137"/>
      <c r="H18" s="137"/>
      <c r="I18" s="137"/>
    </row>
    <row r="19" spans="1:57" ht="19.5" customHeight="1" x14ac:dyDescent="0.25">
      <c r="A19" s="222" t="s">
        <v>80</v>
      </c>
      <c r="B19" s="222"/>
      <c r="C19" s="222"/>
      <c r="D19" s="222"/>
      <c r="E19" s="222"/>
      <c r="F19" s="222"/>
      <c r="G19" s="237"/>
      <c r="H19" s="222"/>
      <c r="I19" s="222"/>
      <c r="BA19" s="143"/>
      <c r="BB19" s="143"/>
      <c r="BC19" s="143"/>
      <c r="BD19" s="143"/>
      <c r="BE19" s="143"/>
    </row>
    <row r="20" spans="1:57" ht="13.5" thickBot="1" x14ac:dyDescent="0.25"/>
    <row r="21" spans="1:57" x14ac:dyDescent="0.2">
      <c r="A21" s="175" t="s">
        <v>81</v>
      </c>
      <c r="B21" s="176"/>
      <c r="C21" s="176"/>
      <c r="D21" s="238"/>
      <c r="E21" s="239" t="s">
        <v>82</v>
      </c>
      <c r="F21" s="240" t="s">
        <v>12</v>
      </c>
      <c r="G21" s="241" t="s">
        <v>83</v>
      </c>
      <c r="H21" s="242"/>
      <c r="I21" s="243" t="s">
        <v>82</v>
      </c>
    </row>
    <row r="22" spans="1:57" x14ac:dyDescent="0.2">
      <c r="A22" s="167" t="s">
        <v>483</v>
      </c>
      <c r="B22" s="158"/>
      <c r="C22" s="158"/>
      <c r="D22" s="244"/>
      <c r="E22" s="245"/>
      <c r="F22" s="246"/>
      <c r="G22" s="247">
        <v>0</v>
      </c>
      <c r="H22" s="248"/>
      <c r="I22" s="249">
        <f>E22+F22*G22/100</f>
        <v>0</v>
      </c>
      <c r="BA22" s="1">
        <v>0</v>
      </c>
    </row>
    <row r="23" spans="1:57" x14ac:dyDescent="0.2">
      <c r="A23" s="167" t="s">
        <v>484</v>
      </c>
      <c r="B23" s="158"/>
      <c r="C23" s="158"/>
      <c r="D23" s="244"/>
      <c r="E23" s="245"/>
      <c r="F23" s="246"/>
      <c r="G23" s="247">
        <v>0</v>
      </c>
      <c r="H23" s="248"/>
      <c r="I23" s="249">
        <f>E23+F23*G23/100</f>
        <v>0</v>
      </c>
      <c r="BA23" s="1">
        <v>0</v>
      </c>
    </row>
    <row r="24" spans="1:57" x14ac:dyDescent="0.2">
      <c r="A24" s="167" t="s">
        <v>485</v>
      </c>
      <c r="B24" s="158"/>
      <c r="C24" s="158"/>
      <c r="D24" s="244"/>
      <c r="E24" s="245"/>
      <c r="F24" s="246"/>
      <c r="G24" s="247">
        <v>0</v>
      </c>
      <c r="H24" s="248"/>
      <c r="I24" s="249">
        <f>E24+F24*G24/100</f>
        <v>0</v>
      </c>
      <c r="BA24" s="1">
        <v>0</v>
      </c>
    </row>
    <row r="25" spans="1:57" x14ac:dyDescent="0.2">
      <c r="A25" s="167" t="s">
        <v>486</v>
      </c>
      <c r="B25" s="158"/>
      <c r="C25" s="158"/>
      <c r="D25" s="244"/>
      <c r="E25" s="245"/>
      <c r="F25" s="246"/>
      <c r="G25" s="247">
        <v>0</v>
      </c>
      <c r="H25" s="248"/>
      <c r="I25" s="249">
        <f>E25+F25*G25/100</f>
        <v>0</v>
      </c>
      <c r="BA25" s="1">
        <v>0</v>
      </c>
    </row>
    <row r="26" spans="1:57" x14ac:dyDescent="0.2">
      <c r="A26" s="167" t="s">
        <v>487</v>
      </c>
      <c r="B26" s="158"/>
      <c r="C26" s="158"/>
      <c r="D26" s="244"/>
      <c r="E26" s="245"/>
      <c r="F26" s="246"/>
      <c r="G26" s="247">
        <v>0</v>
      </c>
      <c r="H26" s="248"/>
      <c r="I26" s="249">
        <f>E26+F26*G26/100</f>
        <v>0</v>
      </c>
      <c r="BA26" s="1">
        <v>1</v>
      </c>
    </row>
    <row r="27" spans="1:57" x14ac:dyDescent="0.2">
      <c r="A27" s="167" t="s">
        <v>488</v>
      </c>
      <c r="B27" s="158"/>
      <c r="C27" s="158"/>
      <c r="D27" s="244"/>
      <c r="E27" s="245"/>
      <c r="F27" s="246"/>
      <c r="G27" s="247">
        <v>0</v>
      </c>
      <c r="H27" s="248"/>
      <c r="I27" s="249">
        <f>E27+F27*G27/100</f>
        <v>0</v>
      </c>
      <c r="BA27" s="1">
        <v>1</v>
      </c>
    </row>
    <row r="28" spans="1:57" x14ac:dyDescent="0.2">
      <c r="A28" s="167" t="s">
        <v>489</v>
      </c>
      <c r="B28" s="158"/>
      <c r="C28" s="158"/>
      <c r="D28" s="244"/>
      <c r="E28" s="245"/>
      <c r="F28" s="246"/>
      <c r="G28" s="247">
        <v>0</v>
      </c>
      <c r="H28" s="248"/>
      <c r="I28" s="249">
        <f>E28+F28*G28/100</f>
        <v>0</v>
      </c>
      <c r="BA28" s="1">
        <v>2</v>
      </c>
    </row>
    <row r="29" spans="1:57" x14ac:dyDescent="0.2">
      <c r="A29" s="167" t="s">
        <v>490</v>
      </c>
      <c r="B29" s="158"/>
      <c r="C29" s="158"/>
      <c r="D29" s="244"/>
      <c r="E29" s="245"/>
      <c r="F29" s="246"/>
      <c r="G29" s="247">
        <v>0</v>
      </c>
      <c r="H29" s="248"/>
      <c r="I29" s="249">
        <f>E29+F29*G29/100</f>
        <v>0</v>
      </c>
      <c r="BA29" s="1">
        <v>2</v>
      </c>
    </row>
    <row r="30" spans="1:57" ht="13.5" thickBot="1" x14ac:dyDescent="0.25">
      <c r="A30" s="250"/>
      <c r="B30" s="251" t="s">
        <v>84</v>
      </c>
      <c r="C30" s="252"/>
      <c r="D30" s="253"/>
      <c r="E30" s="254"/>
      <c r="F30" s="255"/>
      <c r="G30" s="255"/>
      <c r="H30" s="256">
        <f>SUM(I22:I29)</f>
        <v>0</v>
      </c>
      <c r="I30" s="257"/>
    </row>
    <row r="32" spans="1:57" x14ac:dyDescent="0.2">
      <c r="B32" s="14"/>
      <c r="F32" s="258"/>
      <c r="G32" s="259"/>
      <c r="H32" s="259"/>
      <c r="I32" s="54"/>
    </row>
    <row r="33" spans="6:9" x14ac:dyDescent="0.2">
      <c r="F33" s="258"/>
      <c r="G33" s="259"/>
      <c r="H33" s="259"/>
      <c r="I33" s="54"/>
    </row>
    <row r="34" spans="6:9" x14ac:dyDescent="0.2">
      <c r="F34" s="258"/>
      <c r="G34" s="259"/>
      <c r="H34" s="259"/>
      <c r="I34" s="54"/>
    </row>
    <row r="35" spans="6:9" x14ac:dyDescent="0.2">
      <c r="F35" s="258"/>
      <c r="G35" s="259"/>
      <c r="H35" s="259"/>
      <c r="I35" s="54"/>
    </row>
    <row r="36" spans="6:9" x14ac:dyDescent="0.2">
      <c r="F36" s="258"/>
      <c r="G36" s="259"/>
      <c r="H36" s="259"/>
      <c r="I36" s="54"/>
    </row>
    <row r="37" spans="6:9" x14ac:dyDescent="0.2">
      <c r="F37" s="258"/>
      <c r="G37" s="259"/>
      <c r="H37" s="259"/>
      <c r="I37" s="54"/>
    </row>
    <row r="38" spans="6:9" x14ac:dyDescent="0.2">
      <c r="F38" s="258"/>
      <c r="G38" s="259"/>
      <c r="H38" s="259"/>
      <c r="I38" s="54"/>
    </row>
    <row r="39" spans="6:9" x14ac:dyDescent="0.2">
      <c r="F39" s="258"/>
      <c r="G39" s="259"/>
      <c r="H39" s="259"/>
      <c r="I39" s="54"/>
    </row>
    <row r="40" spans="6:9" x14ac:dyDescent="0.2">
      <c r="F40" s="258"/>
      <c r="G40" s="259"/>
      <c r="H40" s="259"/>
      <c r="I40" s="54"/>
    </row>
    <row r="41" spans="6:9" x14ac:dyDescent="0.2">
      <c r="F41" s="258"/>
      <c r="G41" s="259"/>
      <c r="H41" s="259"/>
      <c r="I41" s="54"/>
    </row>
    <row r="42" spans="6:9" x14ac:dyDescent="0.2">
      <c r="F42" s="258"/>
      <c r="G42" s="259"/>
      <c r="H42" s="259"/>
      <c r="I42" s="54"/>
    </row>
    <row r="43" spans="6:9" x14ac:dyDescent="0.2">
      <c r="F43" s="258"/>
      <c r="G43" s="259"/>
      <c r="H43" s="259"/>
      <c r="I43" s="54"/>
    </row>
    <row r="44" spans="6:9" x14ac:dyDescent="0.2">
      <c r="F44" s="258"/>
      <c r="G44" s="259"/>
      <c r="H44" s="259"/>
      <c r="I44" s="54"/>
    </row>
    <row r="45" spans="6:9" x14ac:dyDescent="0.2">
      <c r="F45" s="258"/>
      <c r="G45" s="259"/>
      <c r="H45" s="259"/>
      <c r="I45" s="54"/>
    </row>
    <row r="46" spans="6:9" x14ac:dyDescent="0.2">
      <c r="F46" s="258"/>
      <c r="G46" s="259"/>
      <c r="H46" s="259"/>
      <c r="I46" s="54"/>
    </row>
    <row r="47" spans="6:9" x14ac:dyDescent="0.2">
      <c r="F47" s="258"/>
      <c r="G47" s="259"/>
      <c r="H47" s="259"/>
      <c r="I47" s="54"/>
    </row>
    <row r="48" spans="6:9" x14ac:dyDescent="0.2">
      <c r="F48" s="258"/>
      <c r="G48" s="259"/>
      <c r="H48" s="259"/>
      <c r="I48" s="54"/>
    </row>
    <row r="49" spans="6:9" x14ac:dyDescent="0.2">
      <c r="F49" s="258"/>
      <c r="G49" s="259"/>
      <c r="H49" s="259"/>
      <c r="I49" s="54"/>
    </row>
    <row r="50" spans="6:9" x14ac:dyDescent="0.2">
      <c r="F50" s="258"/>
      <c r="G50" s="259"/>
      <c r="H50" s="259"/>
      <c r="I50" s="54"/>
    </row>
    <row r="51" spans="6:9" x14ac:dyDescent="0.2">
      <c r="F51" s="258"/>
      <c r="G51" s="259"/>
      <c r="H51" s="259"/>
      <c r="I51" s="54"/>
    </row>
    <row r="52" spans="6:9" x14ac:dyDescent="0.2">
      <c r="F52" s="258"/>
      <c r="G52" s="259"/>
      <c r="H52" s="259"/>
      <c r="I52" s="54"/>
    </row>
    <row r="53" spans="6:9" x14ac:dyDescent="0.2">
      <c r="F53" s="258"/>
      <c r="G53" s="259"/>
      <c r="H53" s="259"/>
      <c r="I53" s="54"/>
    </row>
    <row r="54" spans="6:9" x14ac:dyDescent="0.2">
      <c r="F54" s="258"/>
      <c r="G54" s="259"/>
      <c r="H54" s="259"/>
      <c r="I54" s="54"/>
    </row>
    <row r="55" spans="6:9" x14ac:dyDescent="0.2">
      <c r="F55" s="258"/>
      <c r="G55" s="259"/>
      <c r="H55" s="259"/>
      <c r="I55" s="54"/>
    </row>
    <row r="56" spans="6:9" x14ac:dyDescent="0.2">
      <c r="F56" s="258"/>
      <c r="G56" s="259"/>
      <c r="H56" s="259"/>
      <c r="I56" s="54"/>
    </row>
    <row r="57" spans="6:9" x14ac:dyDescent="0.2">
      <c r="F57" s="258"/>
      <c r="G57" s="259"/>
      <c r="H57" s="259"/>
      <c r="I57" s="54"/>
    </row>
    <row r="58" spans="6:9" x14ac:dyDescent="0.2">
      <c r="F58" s="258"/>
      <c r="G58" s="259"/>
      <c r="H58" s="259"/>
      <c r="I58" s="54"/>
    </row>
    <row r="59" spans="6:9" x14ac:dyDescent="0.2">
      <c r="F59" s="258"/>
      <c r="G59" s="259"/>
      <c r="H59" s="259"/>
      <c r="I59" s="54"/>
    </row>
    <row r="60" spans="6:9" x14ac:dyDescent="0.2">
      <c r="F60" s="258"/>
      <c r="G60" s="259"/>
      <c r="H60" s="259"/>
      <c r="I60" s="54"/>
    </row>
    <row r="61" spans="6:9" x14ac:dyDescent="0.2">
      <c r="F61" s="258"/>
      <c r="G61" s="259"/>
      <c r="H61" s="259"/>
      <c r="I61" s="54"/>
    </row>
    <row r="62" spans="6:9" x14ac:dyDescent="0.2">
      <c r="F62" s="258"/>
      <c r="G62" s="259"/>
      <c r="H62" s="259"/>
      <c r="I62" s="54"/>
    </row>
    <row r="63" spans="6:9" x14ac:dyDescent="0.2">
      <c r="F63" s="258"/>
      <c r="G63" s="259"/>
      <c r="H63" s="259"/>
      <c r="I63" s="54"/>
    </row>
    <row r="64" spans="6:9" x14ac:dyDescent="0.2">
      <c r="F64" s="258"/>
      <c r="G64" s="259"/>
      <c r="H64" s="259"/>
      <c r="I64" s="54"/>
    </row>
    <row r="65" spans="6:9" x14ac:dyDescent="0.2">
      <c r="F65" s="258"/>
      <c r="G65" s="259"/>
      <c r="H65" s="259"/>
      <c r="I65" s="54"/>
    </row>
    <row r="66" spans="6:9" x14ac:dyDescent="0.2">
      <c r="F66" s="258"/>
      <c r="G66" s="259"/>
      <c r="H66" s="259"/>
      <c r="I66" s="54"/>
    </row>
    <row r="67" spans="6:9" x14ac:dyDescent="0.2">
      <c r="F67" s="258"/>
      <c r="G67" s="259"/>
      <c r="H67" s="259"/>
      <c r="I67" s="54"/>
    </row>
    <row r="68" spans="6:9" x14ac:dyDescent="0.2">
      <c r="F68" s="258"/>
      <c r="G68" s="259"/>
      <c r="H68" s="259"/>
      <c r="I68" s="54"/>
    </row>
    <row r="69" spans="6:9" x14ac:dyDescent="0.2">
      <c r="F69" s="258"/>
      <c r="G69" s="259"/>
      <c r="H69" s="259"/>
      <c r="I69" s="54"/>
    </row>
    <row r="70" spans="6:9" x14ac:dyDescent="0.2">
      <c r="F70" s="258"/>
      <c r="G70" s="259"/>
      <c r="H70" s="259"/>
      <c r="I70" s="54"/>
    </row>
    <row r="71" spans="6:9" x14ac:dyDescent="0.2">
      <c r="F71" s="258"/>
      <c r="G71" s="259"/>
      <c r="H71" s="259"/>
      <c r="I71" s="54"/>
    </row>
    <row r="72" spans="6:9" x14ac:dyDescent="0.2">
      <c r="F72" s="258"/>
      <c r="G72" s="259"/>
      <c r="H72" s="259"/>
      <c r="I72" s="54"/>
    </row>
    <row r="73" spans="6:9" x14ac:dyDescent="0.2">
      <c r="F73" s="258"/>
      <c r="G73" s="259"/>
      <c r="H73" s="259"/>
      <c r="I73" s="54"/>
    </row>
    <row r="74" spans="6:9" x14ac:dyDescent="0.2">
      <c r="F74" s="258"/>
      <c r="G74" s="259"/>
      <c r="H74" s="259"/>
      <c r="I74" s="54"/>
    </row>
    <row r="75" spans="6:9" x14ac:dyDescent="0.2">
      <c r="F75" s="258"/>
      <c r="G75" s="259"/>
      <c r="H75" s="259"/>
      <c r="I75" s="54"/>
    </row>
    <row r="76" spans="6:9" x14ac:dyDescent="0.2">
      <c r="F76" s="258"/>
      <c r="G76" s="259"/>
      <c r="H76" s="259"/>
      <c r="I76" s="54"/>
    </row>
    <row r="77" spans="6:9" x14ac:dyDescent="0.2">
      <c r="F77" s="258"/>
      <c r="G77" s="259"/>
      <c r="H77" s="259"/>
      <c r="I77" s="54"/>
    </row>
    <row r="78" spans="6:9" x14ac:dyDescent="0.2">
      <c r="F78" s="258"/>
      <c r="G78" s="259"/>
      <c r="H78" s="259"/>
      <c r="I78" s="54"/>
    </row>
    <row r="79" spans="6:9" x14ac:dyDescent="0.2">
      <c r="F79" s="258"/>
      <c r="G79" s="259"/>
      <c r="H79" s="259"/>
      <c r="I79" s="54"/>
    </row>
    <row r="80" spans="6:9" x14ac:dyDescent="0.2">
      <c r="F80" s="258"/>
      <c r="G80" s="259"/>
      <c r="H80" s="259"/>
      <c r="I80" s="54"/>
    </row>
    <row r="81" spans="6:9" x14ac:dyDescent="0.2">
      <c r="F81" s="258"/>
      <c r="G81" s="259"/>
      <c r="H81" s="259"/>
      <c r="I81" s="54"/>
    </row>
  </sheetData>
  <mergeCells count="4">
    <mergeCell ref="A1:B1"/>
    <mergeCell ref="A2:B2"/>
    <mergeCell ref="G2:I2"/>
    <mergeCell ref="H30:I3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CB364"/>
  <sheetViews>
    <sheetView showGridLines="0" showZeros="0" zoomScaleNormal="100" zoomScaleSheetLayoutView="100" workbookViewId="0">
      <selection activeCell="J1" sqref="J1:J65536 K1:K65536"/>
    </sheetView>
  </sheetViews>
  <sheetFormatPr defaultRowHeight="12.75" x14ac:dyDescent="0.2"/>
  <cols>
    <col min="1" max="1" width="4.42578125" style="261" customWidth="1"/>
    <col min="2" max="2" width="11.5703125" style="261" customWidth="1"/>
    <col min="3" max="3" width="40.42578125" style="261" customWidth="1"/>
    <col min="4" max="4" width="5.5703125" style="261" customWidth="1"/>
    <col min="5" max="5" width="8.5703125" style="275" customWidth="1"/>
    <col min="6" max="6" width="9.85546875" style="261" customWidth="1"/>
    <col min="7" max="7" width="13.85546875" style="261" customWidth="1"/>
    <col min="8" max="8" width="11.7109375" style="261" hidden="1" customWidth="1"/>
    <col min="9" max="9" width="11.5703125" style="261" hidden="1" customWidth="1"/>
    <col min="10" max="10" width="11" style="261" hidden="1" customWidth="1"/>
    <col min="11" max="11" width="10.42578125" style="261" hidden="1" customWidth="1"/>
    <col min="12" max="12" width="75.42578125" style="261" customWidth="1"/>
    <col min="13" max="13" width="45.28515625" style="261" customWidth="1"/>
    <col min="14" max="16384" width="9.140625" style="261"/>
  </cols>
  <sheetData>
    <row r="1" spans="1:80" ht="15.75" x14ac:dyDescent="0.25">
      <c r="A1" s="260" t="s">
        <v>103</v>
      </c>
      <c r="B1" s="260"/>
      <c r="C1" s="260"/>
      <c r="D1" s="260"/>
      <c r="E1" s="260"/>
      <c r="F1" s="260"/>
      <c r="G1" s="260"/>
    </row>
    <row r="2" spans="1:80" ht="14.25" customHeight="1" thickBot="1" x14ac:dyDescent="0.25">
      <c r="B2" s="262"/>
      <c r="C2" s="263"/>
      <c r="D2" s="263"/>
      <c r="E2" s="264"/>
      <c r="F2" s="263"/>
      <c r="G2" s="263"/>
    </row>
    <row r="3" spans="1:80" ht="13.5" thickTop="1" x14ac:dyDescent="0.2">
      <c r="A3" s="205" t="s">
        <v>2</v>
      </c>
      <c r="B3" s="206"/>
      <c r="C3" s="207" t="s">
        <v>106</v>
      </c>
      <c r="D3" s="265"/>
      <c r="E3" s="266" t="s">
        <v>85</v>
      </c>
      <c r="F3" s="267" t="str">
        <f>'03 2 Rek'!H1</f>
        <v>2</v>
      </c>
      <c r="G3" s="268"/>
    </row>
    <row r="4" spans="1:80" ht="13.5" thickBot="1" x14ac:dyDescent="0.25">
      <c r="A4" s="269" t="s">
        <v>76</v>
      </c>
      <c r="B4" s="214"/>
      <c r="C4" s="215" t="s">
        <v>958</v>
      </c>
      <c r="D4" s="270"/>
      <c r="E4" s="271" t="str">
        <f>'03 2 Rek'!G2</f>
        <v>Doteplení střešního pláště - Rozpočtové náklady</v>
      </c>
      <c r="F4" s="272"/>
      <c r="G4" s="273"/>
    </row>
    <row r="5" spans="1:80" ht="13.5" thickTop="1" x14ac:dyDescent="0.2">
      <c r="A5" s="274"/>
      <c r="G5" s="276"/>
    </row>
    <row r="6" spans="1:80" ht="27" customHeight="1" x14ac:dyDescent="0.2">
      <c r="A6" s="277" t="s">
        <v>86</v>
      </c>
      <c r="B6" s="278" t="s">
        <v>87</v>
      </c>
      <c r="C6" s="278" t="s">
        <v>88</v>
      </c>
      <c r="D6" s="278" t="s">
        <v>89</v>
      </c>
      <c r="E6" s="279" t="s">
        <v>90</v>
      </c>
      <c r="F6" s="278" t="s">
        <v>91</v>
      </c>
      <c r="G6" s="280" t="s">
        <v>92</v>
      </c>
      <c r="H6" s="281" t="s">
        <v>93</v>
      </c>
      <c r="I6" s="281" t="s">
        <v>94</v>
      </c>
      <c r="J6" s="281" t="s">
        <v>95</v>
      </c>
      <c r="K6" s="281" t="s">
        <v>96</v>
      </c>
    </row>
    <row r="7" spans="1:80" x14ac:dyDescent="0.2">
      <c r="A7" s="282" t="s">
        <v>97</v>
      </c>
      <c r="B7" s="283" t="s">
        <v>159</v>
      </c>
      <c r="C7" s="284" t="s">
        <v>160</v>
      </c>
      <c r="D7" s="285"/>
      <c r="E7" s="286"/>
      <c r="F7" s="286"/>
      <c r="G7" s="287"/>
      <c r="H7" s="288"/>
      <c r="I7" s="289"/>
      <c r="J7" s="290"/>
      <c r="K7" s="291"/>
      <c r="O7" s="292">
        <v>1</v>
      </c>
    </row>
    <row r="8" spans="1:80" x14ac:dyDescent="0.2">
      <c r="A8" s="293">
        <v>1</v>
      </c>
      <c r="B8" s="294" t="s">
        <v>495</v>
      </c>
      <c r="C8" s="295" t="s">
        <v>496</v>
      </c>
      <c r="D8" s="296" t="s">
        <v>116</v>
      </c>
      <c r="E8" s="297">
        <v>4.8650000000000002</v>
      </c>
      <c r="F8" s="297">
        <v>0</v>
      </c>
      <c r="G8" s="298">
        <f>E8*F8</f>
        <v>0</v>
      </c>
      <c r="H8" s="299">
        <v>4.6059999999999997E-2</v>
      </c>
      <c r="I8" s="300">
        <f>E8*H8</f>
        <v>0.2240819</v>
      </c>
      <c r="J8" s="299">
        <v>0</v>
      </c>
      <c r="K8" s="300">
        <f>E8*J8</f>
        <v>0</v>
      </c>
      <c r="O8" s="292">
        <v>2</v>
      </c>
      <c r="AA8" s="261">
        <v>1</v>
      </c>
      <c r="AB8" s="261">
        <v>1</v>
      </c>
      <c r="AC8" s="261">
        <v>1</v>
      </c>
      <c r="AZ8" s="261">
        <v>1</v>
      </c>
      <c r="BA8" s="261">
        <f>IF(AZ8=1,G8,0)</f>
        <v>0</v>
      </c>
      <c r="BB8" s="261">
        <f>IF(AZ8=2,G8,0)</f>
        <v>0</v>
      </c>
      <c r="BC8" s="261">
        <f>IF(AZ8=3,G8,0)</f>
        <v>0</v>
      </c>
      <c r="BD8" s="261">
        <f>IF(AZ8=4,G8,0)</f>
        <v>0</v>
      </c>
      <c r="BE8" s="261">
        <f>IF(AZ8=5,G8,0)</f>
        <v>0</v>
      </c>
      <c r="CA8" s="292">
        <v>1</v>
      </c>
      <c r="CB8" s="292">
        <v>1</v>
      </c>
    </row>
    <row r="9" spans="1:80" x14ac:dyDescent="0.2">
      <c r="A9" s="301"/>
      <c r="B9" s="304"/>
      <c r="C9" s="305" t="s">
        <v>1134</v>
      </c>
      <c r="D9" s="306"/>
      <c r="E9" s="307">
        <v>4.8650000000000002</v>
      </c>
      <c r="F9" s="308"/>
      <c r="G9" s="309"/>
      <c r="H9" s="310"/>
      <c r="I9" s="302"/>
      <c r="J9" s="311"/>
      <c r="K9" s="302"/>
      <c r="M9" s="303" t="s">
        <v>1134</v>
      </c>
      <c r="O9" s="292"/>
    </row>
    <row r="10" spans="1:80" ht="22.5" x14ac:dyDescent="0.2">
      <c r="A10" s="293">
        <v>2</v>
      </c>
      <c r="B10" s="294" t="s">
        <v>499</v>
      </c>
      <c r="C10" s="295" t="s">
        <v>500</v>
      </c>
      <c r="D10" s="296" t="s">
        <v>116</v>
      </c>
      <c r="E10" s="297">
        <v>4.8650000000000002</v>
      </c>
      <c r="F10" s="297">
        <v>0</v>
      </c>
      <c r="G10" s="298">
        <f>E10*F10</f>
        <v>0</v>
      </c>
      <c r="H10" s="299">
        <v>0</v>
      </c>
      <c r="I10" s="300">
        <f>E10*H10</f>
        <v>0</v>
      </c>
      <c r="J10" s="299"/>
      <c r="K10" s="300">
        <f>E10*J10</f>
        <v>0</v>
      </c>
      <c r="O10" s="292">
        <v>2</v>
      </c>
      <c r="AA10" s="261">
        <v>12</v>
      </c>
      <c r="AB10" s="261">
        <v>0</v>
      </c>
      <c r="AC10" s="261">
        <v>17</v>
      </c>
      <c r="AZ10" s="261">
        <v>1</v>
      </c>
      <c r="BA10" s="261">
        <f>IF(AZ10=1,G10,0)</f>
        <v>0</v>
      </c>
      <c r="BB10" s="261">
        <f>IF(AZ10=2,G10,0)</f>
        <v>0</v>
      </c>
      <c r="BC10" s="261">
        <f>IF(AZ10=3,G10,0)</f>
        <v>0</v>
      </c>
      <c r="BD10" s="261">
        <f>IF(AZ10=4,G10,0)</f>
        <v>0</v>
      </c>
      <c r="BE10" s="261">
        <f>IF(AZ10=5,G10,0)</f>
        <v>0</v>
      </c>
      <c r="CA10" s="292">
        <v>12</v>
      </c>
      <c r="CB10" s="292">
        <v>0</v>
      </c>
    </row>
    <row r="11" spans="1:80" x14ac:dyDescent="0.2">
      <c r="A11" s="301"/>
      <c r="B11" s="304"/>
      <c r="C11" s="305" t="s">
        <v>1134</v>
      </c>
      <c r="D11" s="306"/>
      <c r="E11" s="307">
        <v>4.8650000000000002</v>
      </c>
      <c r="F11" s="308"/>
      <c r="G11" s="309"/>
      <c r="H11" s="310"/>
      <c r="I11" s="302"/>
      <c r="J11" s="311"/>
      <c r="K11" s="302"/>
      <c r="M11" s="303" t="s">
        <v>1134</v>
      </c>
      <c r="O11" s="292"/>
    </row>
    <row r="12" spans="1:80" x14ac:dyDescent="0.2">
      <c r="A12" s="312"/>
      <c r="B12" s="313" t="s">
        <v>101</v>
      </c>
      <c r="C12" s="314" t="s">
        <v>161</v>
      </c>
      <c r="D12" s="315"/>
      <c r="E12" s="316"/>
      <c r="F12" s="317"/>
      <c r="G12" s="318">
        <f>SUM(G7:G11)</f>
        <v>0</v>
      </c>
      <c r="H12" s="319"/>
      <c r="I12" s="320">
        <f>SUM(I7:I11)</f>
        <v>0.2240819</v>
      </c>
      <c r="J12" s="319"/>
      <c r="K12" s="320">
        <f>SUM(K7:K11)</f>
        <v>0</v>
      </c>
      <c r="O12" s="292">
        <v>4</v>
      </c>
      <c r="BA12" s="321">
        <f>SUM(BA7:BA11)</f>
        <v>0</v>
      </c>
      <c r="BB12" s="321">
        <f>SUM(BB7:BB11)</f>
        <v>0</v>
      </c>
      <c r="BC12" s="321">
        <f>SUM(BC7:BC11)</f>
        <v>0</v>
      </c>
      <c r="BD12" s="321">
        <f>SUM(BD7:BD11)</f>
        <v>0</v>
      </c>
      <c r="BE12" s="321">
        <f>SUM(BE7:BE11)</f>
        <v>0</v>
      </c>
    </row>
    <row r="13" spans="1:80" x14ac:dyDescent="0.2">
      <c r="A13" s="282" t="s">
        <v>97</v>
      </c>
      <c r="B13" s="283" t="s">
        <v>334</v>
      </c>
      <c r="C13" s="284" t="s">
        <v>335</v>
      </c>
      <c r="D13" s="285"/>
      <c r="E13" s="286"/>
      <c r="F13" s="286"/>
      <c r="G13" s="287"/>
      <c r="H13" s="288"/>
      <c r="I13" s="289"/>
      <c r="J13" s="290"/>
      <c r="K13" s="291"/>
      <c r="O13" s="292">
        <v>1</v>
      </c>
    </row>
    <row r="14" spans="1:80" x14ac:dyDescent="0.2">
      <c r="A14" s="293">
        <v>3</v>
      </c>
      <c r="B14" s="294" t="s">
        <v>501</v>
      </c>
      <c r="C14" s="295" t="s">
        <v>502</v>
      </c>
      <c r="D14" s="296" t="s">
        <v>347</v>
      </c>
      <c r="E14" s="297">
        <v>6</v>
      </c>
      <c r="F14" s="297">
        <v>0</v>
      </c>
      <c r="G14" s="298">
        <f>E14*F14</f>
        <v>0</v>
      </c>
      <c r="H14" s="299">
        <v>1.17E-2</v>
      </c>
      <c r="I14" s="300">
        <f>E14*H14</f>
        <v>7.0199999999999999E-2</v>
      </c>
      <c r="J14" s="299">
        <v>0</v>
      </c>
      <c r="K14" s="300">
        <f>E14*J14</f>
        <v>0</v>
      </c>
      <c r="O14" s="292">
        <v>2</v>
      </c>
      <c r="AA14" s="261">
        <v>1</v>
      </c>
      <c r="AB14" s="261">
        <v>1</v>
      </c>
      <c r="AC14" s="261">
        <v>1</v>
      </c>
      <c r="AZ14" s="261">
        <v>1</v>
      </c>
      <c r="BA14" s="261">
        <f>IF(AZ14=1,G14,0)</f>
        <v>0</v>
      </c>
      <c r="BB14" s="261">
        <f>IF(AZ14=2,G14,0)</f>
        <v>0</v>
      </c>
      <c r="BC14" s="261">
        <f>IF(AZ14=3,G14,0)</f>
        <v>0</v>
      </c>
      <c r="BD14" s="261">
        <f>IF(AZ14=4,G14,0)</f>
        <v>0</v>
      </c>
      <c r="BE14" s="261">
        <f>IF(AZ14=5,G14,0)</f>
        <v>0</v>
      </c>
      <c r="CA14" s="292">
        <v>1</v>
      </c>
      <c r="CB14" s="292">
        <v>1</v>
      </c>
    </row>
    <row r="15" spans="1:80" x14ac:dyDescent="0.2">
      <c r="A15" s="301"/>
      <c r="B15" s="304"/>
      <c r="C15" s="305" t="s">
        <v>1135</v>
      </c>
      <c r="D15" s="306"/>
      <c r="E15" s="307">
        <v>6</v>
      </c>
      <c r="F15" s="308"/>
      <c r="G15" s="309"/>
      <c r="H15" s="310"/>
      <c r="I15" s="302"/>
      <c r="J15" s="311"/>
      <c r="K15" s="302"/>
      <c r="M15" s="303" t="s">
        <v>1135</v>
      </c>
      <c r="O15" s="292"/>
    </row>
    <row r="16" spans="1:80" x14ac:dyDescent="0.2">
      <c r="A16" s="293">
        <v>4</v>
      </c>
      <c r="B16" s="294" t="s">
        <v>1136</v>
      </c>
      <c r="C16" s="295" t="s">
        <v>1137</v>
      </c>
      <c r="D16" s="296" t="s">
        <v>343</v>
      </c>
      <c r="E16" s="297">
        <v>2.1318999999999999</v>
      </c>
      <c r="F16" s="297">
        <v>0</v>
      </c>
      <c r="G16" s="298">
        <f>E16*F16</f>
        <v>0</v>
      </c>
      <c r="H16" s="299">
        <v>0</v>
      </c>
      <c r="I16" s="300">
        <f>E16*H16</f>
        <v>0</v>
      </c>
      <c r="J16" s="299">
        <v>-1.4</v>
      </c>
      <c r="K16" s="300">
        <f>E16*J16</f>
        <v>-2.9846599999999999</v>
      </c>
      <c r="O16" s="292">
        <v>2</v>
      </c>
      <c r="AA16" s="261">
        <v>1</v>
      </c>
      <c r="AB16" s="261">
        <v>1</v>
      </c>
      <c r="AC16" s="261">
        <v>1</v>
      </c>
      <c r="AZ16" s="261">
        <v>1</v>
      </c>
      <c r="BA16" s="261">
        <f>IF(AZ16=1,G16,0)</f>
        <v>0</v>
      </c>
      <c r="BB16" s="261">
        <f>IF(AZ16=2,G16,0)</f>
        <v>0</v>
      </c>
      <c r="BC16" s="261">
        <f>IF(AZ16=3,G16,0)</f>
        <v>0</v>
      </c>
      <c r="BD16" s="261">
        <f>IF(AZ16=4,G16,0)</f>
        <v>0</v>
      </c>
      <c r="BE16" s="261">
        <f>IF(AZ16=5,G16,0)</f>
        <v>0</v>
      </c>
      <c r="CA16" s="292">
        <v>1</v>
      </c>
      <c r="CB16" s="292">
        <v>1</v>
      </c>
    </row>
    <row r="17" spans="1:80" ht="22.5" x14ac:dyDescent="0.2">
      <c r="A17" s="301"/>
      <c r="B17" s="304"/>
      <c r="C17" s="305" t="s">
        <v>1138</v>
      </c>
      <c r="D17" s="306"/>
      <c r="E17" s="307">
        <v>0.92689999999999995</v>
      </c>
      <c r="F17" s="308"/>
      <c r="G17" s="309"/>
      <c r="H17" s="310"/>
      <c r="I17" s="302"/>
      <c r="J17" s="311"/>
      <c r="K17" s="302"/>
      <c r="M17" s="303" t="s">
        <v>1138</v>
      </c>
      <c r="O17" s="292"/>
    </row>
    <row r="18" spans="1:80" ht="22.5" x14ac:dyDescent="0.2">
      <c r="A18" s="301"/>
      <c r="B18" s="304"/>
      <c r="C18" s="305" t="s">
        <v>1139</v>
      </c>
      <c r="D18" s="306"/>
      <c r="E18" s="307">
        <v>1.2050000000000001</v>
      </c>
      <c r="F18" s="308"/>
      <c r="G18" s="309"/>
      <c r="H18" s="310"/>
      <c r="I18" s="302"/>
      <c r="J18" s="311"/>
      <c r="K18" s="302"/>
      <c r="M18" s="303" t="s">
        <v>1139</v>
      </c>
      <c r="O18" s="292"/>
    </row>
    <row r="19" spans="1:80" x14ac:dyDescent="0.2">
      <c r="A19" s="293">
        <v>5</v>
      </c>
      <c r="B19" s="294" t="s">
        <v>560</v>
      </c>
      <c r="C19" s="295" t="s">
        <v>561</v>
      </c>
      <c r="D19" s="296" t="s">
        <v>116</v>
      </c>
      <c r="E19" s="297">
        <v>386.07400000000001</v>
      </c>
      <c r="F19" s="297">
        <v>0</v>
      </c>
      <c r="G19" s="298">
        <f>E19*F19</f>
        <v>0</v>
      </c>
      <c r="H19" s="299">
        <v>0</v>
      </c>
      <c r="I19" s="300">
        <f>E19*H19</f>
        <v>0</v>
      </c>
      <c r="J19" s="299"/>
      <c r="K19" s="300">
        <f>E19*J19</f>
        <v>0</v>
      </c>
      <c r="O19" s="292">
        <v>2</v>
      </c>
      <c r="AA19" s="261">
        <v>12</v>
      </c>
      <c r="AB19" s="261">
        <v>0</v>
      </c>
      <c r="AC19" s="261">
        <v>21</v>
      </c>
      <c r="AZ19" s="261">
        <v>1</v>
      </c>
      <c r="BA19" s="261">
        <f>IF(AZ19=1,G19,0)</f>
        <v>0</v>
      </c>
      <c r="BB19" s="261">
        <f>IF(AZ19=2,G19,0)</f>
        <v>0</v>
      </c>
      <c r="BC19" s="261">
        <f>IF(AZ19=3,G19,0)</f>
        <v>0</v>
      </c>
      <c r="BD19" s="261">
        <f>IF(AZ19=4,G19,0)</f>
        <v>0</v>
      </c>
      <c r="BE19" s="261">
        <f>IF(AZ19=5,G19,0)</f>
        <v>0</v>
      </c>
      <c r="CA19" s="292">
        <v>12</v>
      </c>
      <c r="CB19" s="292">
        <v>0</v>
      </c>
    </row>
    <row r="20" spans="1:80" x14ac:dyDescent="0.2">
      <c r="A20" s="301"/>
      <c r="B20" s="304"/>
      <c r="C20" s="305" t="s">
        <v>552</v>
      </c>
      <c r="D20" s="306"/>
      <c r="E20" s="307">
        <v>376.80500000000001</v>
      </c>
      <c r="F20" s="308"/>
      <c r="G20" s="309"/>
      <c r="H20" s="310"/>
      <c r="I20" s="302"/>
      <c r="J20" s="311"/>
      <c r="K20" s="302"/>
      <c r="M20" s="303" t="s">
        <v>552</v>
      </c>
      <c r="O20" s="292"/>
    </row>
    <row r="21" spans="1:80" x14ac:dyDescent="0.2">
      <c r="A21" s="301"/>
      <c r="B21" s="304"/>
      <c r="C21" s="305" t="s">
        <v>1140</v>
      </c>
      <c r="D21" s="306"/>
      <c r="E21" s="307">
        <v>9.2690000000000001</v>
      </c>
      <c r="F21" s="308"/>
      <c r="G21" s="309"/>
      <c r="H21" s="310"/>
      <c r="I21" s="302"/>
      <c r="J21" s="311"/>
      <c r="K21" s="302"/>
      <c r="M21" s="303" t="s">
        <v>1140</v>
      </c>
      <c r="O21" s="292"/>
    </row>
    <row r="22" spans="1:80" x14ac:dyDescent="0.2">
      <c r="A22" s="293">
        <v>6</v>
      </c>
      <c r="B22" s="294" t="s">
        <v>504</v>
      </c>
      <c r="C22" s="295" t="s">
        <v>505</v>
      </c>
      <c r="D22" s="296" t="s">
        <v>347</v>
      </c>
      <c r="E22" s="297">
        <v>6</v>
      </c>
      <c r="F22" s="297">
        <v>0</v>
      </c>
      <c r="G22" s="298">
        <f>E22*F22</f>
        <v>0</v>
      </c>
      <c r="H22" s="299">
        <v>0</v>
      </c>
      <c r="I22" s="300">
        <f>E22*H22</f>
        <v>0</v>
      </c>
      <c r="J22" s="299"/>
      <c r="K22" s="300">
        <f>E22*J22</f>
        <v>0</v>
      </c>
      <c r="O22" s="292">
        <v>2</v>
      </c>
      <c r="AA22" s="261">
        <v>12</v>
      </c>
      <c r="AB22" s="261">
        <v>0</v>
      </c>
      <c r="AC22" s="261">
        <v>74</v>
      </c>
      <c r="AZ22" s="261">
        <v>1</v>
      </c>
      <c r="BA22" s="261">
        <f>IF(AZ22=1,G22,0)</f>
        <v>0</v>
      </c>
      <c r="BB22" s="261">
        <f>IF(AZ22=2,G22,0)</f>
        <v>0</v>
      </c>
      <c r="BC22" s="261">
        <f>IF(AZ22=3,G22,0)</f>
        <v>0</v>
      </c>
      <c r="BD22" s="261">
        <f>IF(AZ22=4,G22,0)</f>
        <v>0</v>
      </c>
      <c r="BE22" s="261">
        <f>IF(AZ22=5,G22,0)</f>
        <v>0</v>
      </c>
      <c r="CA22" s="292">
        <v>12</v>
      </c>
      <c r="CB22" s="292">
        <v>0</v>
      </c>
    </row>
    <row r="23" spans="1:80" x14ac:dyDescent="0.2">
      <c r="A23" s="301"/>
      <c r="B23" s="304"/>
      <c r="C23" s="305" t="s">
        <v>1135</v>
      </c>
      <c r="D23" s="306"/>
      <c r="E23" s="307">
        <v>6</v>
      </c>
      <c r="F23" s="308"/>
      <c r="G23" s="309"/>
      <c r="H23" s="310"/>
      <c r="I23" s="302"/>
      <c r="J23" s="311"/>
      <c r="K23" s="302"/>
      <c r="M23" s="303" t="s">
        <v>1135</v>
      </c>
      <c r="O23" s="292"/>
    </row>
    <row r="24" spans="1:80" x14ac:dyDescent="0.2">
      <c r="A24" s="301"/>
      <c r="B24" s="304"/>
      <c r="C24" s="305" t="s">
        <v>130</v>
      </c>
      <c r="D24" s="306"/>
      <c r="E24" s="307">
        <v>0</v>
      </c>
      <c r="F24" s="308"/>
      <c r="G24" s="309"/>
      <c r="H24" s="310"/>
      <c r="I24" s="302"/>
      <c r="J24" s="311"/>
      <c r="K24" s="302"/>
      <c r="M24" s="303">
        <v>0</v>
      </c>
      <c r="O24" s="292"/>
    </row>
    <row r="25" spans="1:80" ht="22.5" x14ac:dyDescent="0.2">
      <c r="A25" s="293">
        <v>7</v>
      </c>
      <c r="B25" s="294" t="s">
        <v>417</v>
      </c>
      <c r="C25" s="295" t="s">
        <v>513</v>
      </c>
      <c r="D25" s="296" t="s">
        <v>347</v>
      </c>
      <c r="E25" s="297">
        <v>6</v>
      </c>
      <c r="F25" s="297">
        <v>0</v>
      </c>
      <c r="G25" s="298">
        <f>E25*F25</f>
        <v>0</v>
      </c>
      <c r="H25" s="299">
        <v>0</v>
      </c>
      <c r="I25" s="300">
        <f>E25*H25</f>
        <v>0</v>
      </c>
      <c r="J25" s="299"/>
      <c r="K25" s="300">
        <f>E25*J25</f>
        <v>0</v>
      </c>
      <c r="O25" s="292">
        <v>2</v>
      </c>
      <c r="AA25" s="261">
        <v>11</v>
      </c>
      <c r="AB25" s="261">
        <v>0</v>
      </c>
      <c r="AC25" s="261">
        <v>75</v>
      </c>
      <c r="AZ25" s="261">
        <v>1</v>
      </c>
      <c r="BA25" s="261">
        <f>IF(AZ25=1,G25,0)</f>
        <v>0</v>
      </c>
      <c r="BB25" s="261">
        <f>IF(AZ25=2,G25,0)</f>
        <v>0</v>
      </c>
      <c r="BC25" s="261">
        <f>IF(AZ25=3,G25,0)</f>
        <v>0</v>
      </c>
      <c r="BD25" s="261">
        <f>IF(AZ25=4,G25,0)</f>
        <v>0</v>
      </c>
      <c r="BE25" s="261">
        <f>IF(AZ25=5,G25,0)</f>
        <v>0</v>
      </c>
      <c r="CA25" s="292">
        <v>11</v>
      </c>
      <c r="CB25" s="292">
        <v>0</v>
      </c>
    </row>
    <row r="26" spans="1:80" x14ac:dyDescent="0.2">
      <c r="A26" s="301"/>
      <c r="B26" s="304"/>
      <c r="C26" s="305" t="s">
        <v>1135</v>
      </c>
      <c r="D26" s="306"/>
      <c r="E26" s="307">
        <v>6</v>
      </c>
      <c r="F26" s="308"/>
      <c r="G26" s="309"/>
      <c r="H26" s="310"/>
      <c r="I26" s="302"/>
      <c r="J26" s="311"/>
      <c r="K26" s="302"/>
      <c r="M26" s="303" t="s">
        <v>1135</v>
      </c>
      <c r="O26" s="292"/>
    </row>
    <row r="27" spans="1:80" x14ac:dyDescent="0.2">
      <c r="A27" s="301"/>
      <c r="B27" s="304"/>
      <c r="C27" s="305" t="s">
        <v>130</v>
      </c>
      <c r="D27" s="306"/>
      <c r="E27" s="307">
        <v>0</v>
      </c>
      <c r="F27" s="308"/>
      <c r="G27" s="309"/>
      <c r="H27" s="310"/>
      <c r="I27" s="302"/>
      <c r="J27" s="311"/>
      <c r="K27" s="302"/>
      <c r="M27" s="303">
        <v>0</v>
      </c>
      <c r="O27" s="292"/>
    </row>
    <row r="28" spans="1:80" x14ac:dyDescent="0.2">
      <c r="A28" s="293">
        <v>8</v>
      </c>
      <c r="B28" s="294" t="s">
        <v>367</v>
      </c>
      <c r="C28" s="295" t="s">
        <v>368</v>
      </c>
      <c r="D28" s="296" t="s">
        <v>369</v>
      </c>
      <c r="E28" s="297">
        <v>2.9906600000000001</v>
      </c>
      <c r="F28" s="297">
        <v>0</v>
      </c>
      <c r="G28" s="298">
        <f>E28*F28</f>
        <v>0</v>
      </c>
      <c r="H28" s="299">
        <v>0</v>
      </c>
      <c r="I28" s="300">
        <f>E28*H28</f>
        <v>0</v>
      </c>
      <c r="J28" s="299"/>
      <c r="K28" s="300">
        <f>E28*J28</f>
        <v>0</v>
      </c>
      <c r="O28" s="292">
        <v>2</v>
      </c>
      <c r="AA28" s="261">
        <v>8</v>
      </c>
      <c r="AB28" s="261">
        <v>0</v>
      </c>
      <c r="AC28" s="261">
        <v>3</v>
      </c>
      <c r="AZ28" s="261">
        <v>1</v>
      </c>
      <c r="BA28" s="261">
        <f>IF(AZ28=1,G28,0)</f>
        <v>0</v>
      </c>
      <c r="BB28" s="261">
        <f>IF(AZ28=2,G28,0)</f>
        <v>0</v>
      </c>
      <c r="BC28" s="261">
        <f>IF(AZ28=3,G28,0)</f>
        <v>0</v>
      </c>
      <c r="BD28" s="261">
        <f>IF(AZ28=4,G28,0)</f>
        <v>0</v>
      </c>
      <c r="BE28" s="261">
        <f>IF(AZ28=5,G28,0)</f>
        <v>0</v>
      </c>
      <c r="CA28" s="292">
        <v>8</v>
      </c>
      <c r="CB28" s="292">
        <v>0</v>
      </c>
    </row>
    <row r="29" spans="1:80" x14ac:dyDescent="0.2">
      <c r="A29" s="293">
        <v>9</v>
      </c>
      <c r="B29" s="294" t="s">
        <v>1103</v>
      </c>
      <c r="C29" s="295" t="s">
        <v>1104</v>
      </c>
      <c r="D29" s="296" t="s">
        <v>369</v>
      </c>
      <c r="E29" s="297">
        <v>2.9906600000000001</v>
      </c>
      <c r="F29" s="297">
        <v>0</v>
      </c>
      <c r="G29" s="298">
        <f>E29*F29</f>
        <v>0</v>
      </c>
      <c r="H29" s="299">
        <v>0</v>
      </c>
      <c r="I29" s="300">
        <f>E29*H29</f>
        <v>0</v>
      </c>
      <c r="J29" s="299"/>
      <c r="K29" s="300">
        <f>E29*J29</f>
        <v>0</v>
      </c>
      <c r="O29" s="292">
        <v>2</v>
      </c>
      <c r="AA29" s="261">
        <v>8</v>
      </c>
      <c r="AB29" s="261">
        <v>0</v>
      </c>
      <c r="AC29" s="261">
        <v>3</v>
      </c>
      <c r="AZ29" s="261">
        <v>1</v>
      </c>
      <c r="BA29" s="261">
        <f>IF(AZ29=1,G29,0)</f>
        <v>0</v>
      </c>
      <c r="BB29" s="261">
        <f>IF(AZ29=2,G29,0)</f>
        <v>0</v>
      </c>
      <c r="BC29" s="261">
        <f>IF(AZ29=3,G29,0)</f>
        <v>0</v>
      </c>
      <c r="BD29" s="261">
        <f>IF(AZ29=4,G29,0)</f>
        <v>0</v>
      </c>
      <c r="BE29" s="261">
        <f>IF(AZ29=5,G29,0)</f>
        <v>0</v>
      </c>
      <c r="CA29" s="292">
        <v>8</v>
      </c>
      <c r="CB29" s="292">
        <v>0</v>
      </c>
    </row>
    <row r="30" spans="1:80" x14ac:dyDescent="0.2">
      <c r="A30" s="293">
        <v>10</v>
      </c>
      <c r="B30" s="294" t="s">
        <v>370</v>
      </c>
      <c r="C30" s="295" t="s">
        <v>371</v>
      </c>
      <c r="D30" s="296" t="s">
        <v>369</v>
      </c>
      <c r="E30" s="297">
        <v>2.9906600000000001</v>
      </c>
      <c r="F30" s="297">
        <v>0</v>
      </c>
      <c r="G30" s="298">
        <f>E30*F30</f>
        <v>0</v>
      </c>
      <c r="H30" s="299">
        <v>0</v>
      </c>
      <c r="I30" s="300">
        <f>E30*H30</f>
        <v>0</v>
      </c>
      <c r="J30" s="299"/>
      <c r="K30" s="300">
        <f>E30*J30</f>
        <v>0</v>
      </c>
      <c r="O30" s="292">
        <v>2</v>
      </c>
      <c r="AA30" s="261">
        <v>8</v>
      </c>
      <c r="AB30" s="261">
        <v>1</v>
      </c>
      <c r="AC30" s="261">
        <v>3</v>
      </c>
      <c r="AZ30" s="261">
        <v>1</v>
      </c>
      <c r="BA30" s="261">
        <f>IF(AZ30=1,G30,0)</f>
        <v>0</v>
      </c>
      <c r="BB30" s="261">
        <f>IF(AZ30=2,G30,0)</f>
        <v>0</v>
      </c>
      <c r="BC30" s="261">
        <f>IF(AZ30=3,G30,0)</f>
        <v>0</v>
      </c>
      <c r="BD30" s="261">
        <f>IF(AZ30=4,G30,0)</f>
        <v>0</v>
      </c>
      <c r="BE30" s="261">
        <f>IF(AZ30=5,G30,0)</f>
        <v>0</v>
      </c>
      <c r="CA30" s="292">
        <v>8</v>
      </c>
      <c r="CB30" s="292">
        <v>1</v>
      </c>
    </row>
    <row r="31" spans="1:80" x14ac:dyDescent="0.2">
      <c r="A31" s="293">
        <v>11</v>
      </c>
      <c r="B31" s="294" t="s">
        <v>372</v>
      </c>
      <c r="C31" s="295" t="s">
        <v>373</v>
      </c>
      <c r="D31" s="296" t="s">
        <v>369</v>
      </c>
      <c r="E31" s="297">
        <v>29.906600000000001</v>
      </c>
      <c r="F31" s="297">
        <v>0</v>
      </c>
      <c r="G31" s="298">
        <f>E31*F31</f>
        <v>0</v>
      </c>
      <c r="H31" s="299">
        <v>0</v>
      </c>
      <c r="I31" s="300">
        <f>E31*H31</f>
        <v>0</v>
      </c>
      <c r="J31" s="299"/>
      <c r="K31" s="300">
        <f>E31*J31</f>
        <v>0</v>
      </c>
      <c r="O31" s="292">
        <v>2</v>
      </c>
      <c r="AA31" s="261">
        <v>8</v>
      </c>
      <c r="AB31" s="261">
        <v>1</v>
      </c>
      <c r="AC31" s="261">
        <v>3</v>
      </c>
      <c r="AZ31" s="261">
        <v>1</v>
      </c>
      <c r="BA31" s="261">
        <f>IF(AZ31=1,G31,0)</f>
        <v>0</v>
      </c>
      <c r="BB31" s="261">
        <f>IF(AZ31=2,G31,0)</f>
        <v>0</v>
      </c>
      <c r="BC31" s="261">
        <f>IF(AZ31=3,G31,0)</f>
        <v>0</v>
      </c>
      <c r="BD31" s="261">
        <f>IF(AZ31=4,G31,0)</f>
        <v>0</v>
      </c>
      <c r="BE31" s="261">
        <f>IF(AZ31=5,G31,0)</f>
        <v>0</v>
      </c>
      <c r="CA31" s="292">
        <v>8</v>
      </c>
      <c r="CB31" s="292">
        <v>1</v>
      </c>
    </row>
    <row r="32" spans="1:80" x14ac:dyDescent="0.2">
      <c r="A32" s="293">
        <v>12</v>
      </c>
      <c r="B32" s="294" t="s">
        <v>374</v>
      </c>
      <c r="C32" s="295" t="s">
        <v>375</v>
      </c>
      <c r="D32" s="296" t="s">
        <v>369</v>
      </c>
      <c r="E32" s="297">
        <v>2.9906600000000001</v>
      </c>
      <c r="F32" s="297">
        <v>0</v>
      </c>
      <c r="G32" s="298">
        <f>E32*F32</f>
        <v>0</v>
      </c>
      <c r="H32" s="299">
        <v>0</v>
      </c>
      <c r="I32" s="300">
        <f>E32*H32</f>
        <v>0</v>
      </c>
      <c r="J32" s="299"/>
      <c r="K32" s="300">
        <f>E32*J32</f>
        <v>0</v>
      </c>
      <c r="O32" s="292">
        <v>2</v>
      </c>
      <c r="AA32" s="261">
        <v>8</v>
      </c>
      <c r="AB32" s="261">
        <v>1</v>
      </c>
      <c r="AC32" s="261">
        <v>3</v>
      </c>
      <c r="AZ32" s="261">
        <v>1</v>
      </c>
      <c r="BA32" s="261">
        <f>IF(AZ32=1,G32,0)</f>
        <v>0</v>
      </c>
      <c r="BB32" s="261">
        <f>IF(AZ32=2,G32,0)</f>
        <v>0</v>
      </c>
      <c r="BC32" s="261">
        <f>IF(AZ32=3,G32,0)</f>
        <v>0</v>
      </c>
      <c r="BD32" s="261">
        <f>IF(AZ32=4,G32,0)</f>
        <v>0</v>
      </c>
      <c r="BE32" s="261">
        <f>IF(AZ32=5,G32,0)</f>
        <v>0</v>
      </c>
      <c r="CA32" s="292">
        <v>8</v>
      </c>
      <c r="CB32" s="292">
        <v>1</v>
      </c>
    </row>
    <row r="33" spans="1:80" x14ac:dyDescent="0.2">
      <c r="A33" s="293">
        <v>13</v>
      </c>
      <c r="B33" s="294" t="s">
        <v>376</v>
      </c>
      <c r="C33" s="295" t="s">
        <v>377</v>
      </c>
      <c r="D33" s="296" t="s">
        <v>369</v>
      </c>
      <c r="E33" s="297">
        <v>8.9719800000000003</v>
      </c>
      <c r="F33" s="297">
        <v>0</v>
      </c>
      <c r="G33" s="298">
        <f>E33*F33</f>
        <v>0</v>
      </c>
      <c r="H33" s="299">
        <v>0</v>
      </c>
      <c r="I33" s="300">
        <f>E33*H33</f>
        <v>0</v>
      </c>
      <c r="J33" s="299"/>
      <c r="K33" s="300">
        <f>E33*J33</f>
        <v>0</v>
      </c>
      <c r="O33" s="292">
        <v>2</v>
      </c>
      <c r="AA33" s="261">
        <v>8</v>
      </c>
      <c r="AB33" s="261">
        <v>1</v>
      </c>
      <c r="AC33" s="261">
        <v>3</v>
      </c>
      <c r="AZ33" s="261">
        <v>1</v>
      </c>
      <c r="BA33" s="261">
        <f>IF(AZ33=1,G33,0)</f>
        <v>0</v>
      </c>
      <c r="BB33" s="261">
        <f>IF(AZ33=2,G33,0)</f>
        <v>0</v>
      </c>
      <c r="BC33" s="261">
        <f>IF(AZ33=3,G33,0)</f>
        <v>0</v>
      </c>
      <c r="BD33" s="261">
        <f>IF(AZ33=4,G33,0)</f>
        <v>0</v>
      </c>
      <c r="BE33" s="261">
        <f>IF(AZ33=5,G33,0)</f>
        <v>0</v>
      </c>
      <c r="CA33" s="292">
        <v>8</v>
      </c>
      <c r="CB33" s="292">
        <v>1</v>
      </c>
    </row>
    <row r="34" spans="1:80" x14ac:dyDescent="0.2">
      <c r="A34" s="293">
        <v>14</v>
      </c>
      <c r="B34" s="294" t="s">
        <v>378</v>
      </c>
      <c r="C34" s="295" t="s">
        <v>379</v>
      </c>
      <c r="D34" s="296" t="s">
        <v>369</v>
      </c>
      <c r="E34" s="297">
        <v>2.9906600000000001</v>
      </c>
      <c r="F34" s="297">
        <v>0</v>
      </c>
      <c r="G34" s="298">
        <f>E34*F34</f>
        <v>0</v>
      </c>
      <c r="H34" s="299">
        <v>0</v>
      </c>
      <c r="I34" s="300">
        <f>E34*H34</f>
        <v>0</v>
      </c>
      <c r="J34" s="299"/>
      <c r="K34" s="300">
        <f>E34*J34</f>
        <v>0</v>
      </c>
      <c r="O34" s="292">
        <v>2</v>
      </c>
      <c r="AA34" s="261">
        <v>8</v>
      </c>
      <c r="AB34" s="261">
        <v>0</v>
      </c>
      <c r="AC34" s="261">
        <v>3</v>
      </c>
      <c r="AZ34" s="261">
        <v>1</v>
      </c>
      <c r="BA34" s="261">
        <f>IF(AZ34=1,G34,0)</f>
        <v>0</v>
      </c>
      <c r="BB34" s="261">
        <f>IF(AZ34=2,G34,0)</f>
        <v>0</v>
      </c>
      <c r="BC34" s="261">
        <f>IF(AZ34=3,G34,0)</f>
        <v>0</v>
      </c>
      <c r="BD34" s="261">
        <f>IF(AZ34=4,G34,0)</f>
        <v>0</v>
      </c>
      <c r="BE34" s="261">
        <f>IF(AZ34=5,G34,0)</f>
        <v>0</v>
      </c>
      <c r="CA34" s="292">
        <v>8</v>
      </c>
      <c r="CB34" s="292">
        <v>0</v>
      </c>
    </row>
    <row r="35" spans="1:80" x14ac:dyDescent="0.2">
      <c r="A35" s="312"/>
      <c r="B35" s="313" t="s">
        <v>101</v>
      </c>
      <c r="C35" s="314" t="s">
        <v>336</v>
      </c>
      <c r="D35" s="315"/>
      <c r="E35" s="316"/>
      <c r="F35" s="317"/>
      <c r="G35" s="318">
        <f>SUM(G13:G34)</f>
        <v>0</v>
      </c>
      <c r="H35" s="319"/>
      <c r="I35" s="320">
        <f>SUM(I13:I34)</f>
        <v>7.0199999999999999E-2</v>
      </c>
      <c r="J35" s="319"/>
      <c r="K35" s="320">
        <f>SUM(K13:K34)</f>
        <v>-2.9846599999999999</v>
      </c>
      <c r="O35" s="292">
        <v>4</v>
      </c>
      <c r="BA35" s="321">
        <f>SUM(BA13:BA34)</f>
        <v>0</v>
      </c>
      <c r="BB35" s="321">
        <f>SUM(BB13:BB34)</f>
        <v>0</v>
      </c>
      <c r="BC35" s="321">
        <f>SUM(BC13:BC34)</f>
        <v>0</v>
      </c>
      <c r="BD35" s="321">
        <f>SUM(BD13:BD34)</f>
        <v>0</v>
      </c>
      <c r="BE35" s="321">
        <f>SUM(BE13:BE34)</f>
        <v>0</v>
      </c>
    </row>
    <row r="36" spans="1:80" x14ac:dyDescent="0.2">
      <c r="A36" s="282" t="s">
        <v>97</v>
      </c>
      <c r="B36" s="283" t="s">
        <v>412</v>
      </c>
      <c r="C36" s="284" t="s">
        <v>413</v>
      </c>
      <c r="D36" s="285"/>
      <c r="E36" s="286"/>
      <c r="F36" s="286"/>
      <c r="G36" s="287"/>
      <c r="H36" s="288"/>
      <c r="I36" s="289"/>
      <c r="J36" s="290"/>
      <c r="K36" s="291"/>
      <c r="O36" s="292">
        <v>1</v>
      </c>
    </row>
    <row r="37" spans="1:80" x14ac:dyDescent="0.2">
      <c r="A37" s="293">
        <v>15</v>
      </c>
      <c r="B37" s="294" t="s">
        <v>514</v>
      </c>
      <c r="C37" s="295" t="s">
        <v>515</v>
      </c>
      <c r="D37" s="296" t="s">
        <v>116</v>
      </c>
      <c r="E37" s="297">
        <v>36.450000000000003</v>
      </c>
      <c r="F37" s="297">
        <v>0</v>
      </c>
      <c r="G37" s="298">
        <f>E37*F37</f>
        <v>0</v>
      </c>
      <c r="H37" s="299">
        <v>4.7499999999999999E-3</v>
      </c>
      <c r="I37" s="300">
        <f>E37*H37</f>
        <v>0.1731375</v>
      </c>
      <c r="J37" s="299">
        <v>0</v>
      </c>
      <c r="K37" s="300">
        <f>E37*J37</f>
        <v>0</v>
      </c>
      <c r="O37" s="292">
        <v>2</v>
      </c>
      <c r="AA37" s="261">
        <v>1</v>
      </c>
      <c r="AB37" s="261">
        <v>0</v>
      </c>
      <c r="AC37" s="261">
        <v>0</v>
      </c>
      <c r="AZ37" s="261">
        <v>1</v>
      </c>
      <c r="BA37" s="261">
        <f>IF(AZ37=1,G37,0)</f>
        <v>0</v>
      </c>
      <c r="BB37" s="261">
        <f>IF(AZ37=2,G37,0)</f>
        <v>0</v>
      </c>
      <c r="BC37" s="261">
        <f>IF(AZ37=3,G37,0)</f>
        <v>0</v>
      </c>
      <c r="BD37" s="261">
        <f>IF(AZ37=4,G37,0)</f>
        <v>0</v>
      </c>
      <c r="BE37" s="261">
        <f>IF(AZ37=5,G37,0)</f>
        <v>0</v>
      </c>
      <c r="CA37" s="292">
        <v>1</v>
      </c>
      <c r="CB37" s="292">
        <v>0</v>
      </c>
    </row>
    <row r="38" spans="1:80" x14ac:dyDescent="0.2">
      <c r="A38" s="301"/>
      <c r="B38" s="304"/>
      <c r="C38" s="305" t="s">
        <v>1141</v>
      </c>
      <c r="D38" s="306"/>
      <c r="E38" s="307">
        <v>36.450000000000003</v>
      </c>
      <c r="F38" s="308"/>
      <c r="G38" s="309"/>
      <c r="H38" s="310"/>
      <c r="I38" s="302"/>
      <c r="J38" s="311"/>
      <c r="K38" s="302"/>
      <c r="M38" s="303" t="s">
        <v>1141</v>
      </c>
      <c r="O38" s="292"/>
    </row>
    <row r="39" spans="1:80" x14ac:dyDescent="0.2">
      <c r="A39" s="293">
        <v>16</v>
      </c>
      <c r="B39" s="294" t="s">
        <v>517</v>
      </c>
      <c r="C39" s="295" t="s">
        <v>518</v>
      </c>
      <c r="D39" s="296" t="s">
        <v>347</v>
      </c>
      <c r="E39" s="297">
        <v>1553</v>
      </c>
      <c r="F39" s="297">
        <v>0</v>
      </c>
      <c r="G39" s="298">
        <f>E39*F39</f>
        <v>0</v>
      </c>
      <c r="H39" s="299">
        <v>8.2799999999999992E-3</v>
      </c>
      <c r="I39" s="300">
        <f>E39*H39</f>
        <v>12.858839999999999</v>
      </c>
      <c r="J39" s="299">
        <v>0</v>
      </c>
      <c r="K39" s="300">
        <f>E39*J39</f>
        <v>0</v>
      </c>
      <c r="O39" s="292">
        <v>2</v>
      </c>
      <c r="AA39" s="261">
        <v>1</v>
      </c>
      <c r="AB39" s="261">
        <v>1</v>
      </c>
      <c r="AC39" s="261">
        <v>1</v>
      </c>
      <c r="AZ39" s="261">
        <v>1</v>
      </c>
      <c r="BA39" s="261">
        <f>IF(AZ39=1,G39,0)</f>
        <v>0</v>
      </c>
      <c r="BB39" s="261">
        <f>IF(AZ39=2,G39,0)</f>
        <v>0</v>
      </c>
      <c r="BC39" s="261">
        <f>IF(AZ39=3,G39,0)</f>
        <v>0</v>
      </c>
      <c r="BD39" s="261">
        <f>IF(AZ39=4,G39,0)</f>
        <v>0</v>
      </c>
      <c r="BE39" s="261">
        <f>IF(AZ39=5,G39,0)</f>
        <v>0</v>
      </c>
      <c r="CA39" s="292">
        <v>1</v>
      </c>
      <c r="CB39" s="292">
        <v>1</v>
      </c>
    </row>
    <row r="40" spans="1:80" x14ac:dyDescent="0.2">
      <c r="A40" s="301"/>
      <c r="B40" s="304"/>
      <c r="C40" s="305" t="s">
        <v>1142</v>
      </c>
      <c r="D40" s="306"/>
      <c r="E40" s="307">
        <v>743</v>
      </c>
      <c r="F40" s="308"/>
      <c r="G40" s="309"/>
      <c r="H40" s="310"/>
      <c r="I40" s="302"/>
      <c r="J40" s="311"/>
      <c r="K40" s="302"/>
      <c r="M40" s="303" t="s">
        <v>1142</v>
      </c>
      <c r="O40" s="292"/>
    </row>
    <row r="41" spans="1:80" x14ac:dyDescent="0.2">
      <c r="A41" s="301"/>
      <c r="B41" s="304"/>
      <c r="C41" s="305" t="s">
        <v>1143</v>
      </c>
      <c r="D41" s="306"/>
      <c r="E41" s="307">
        <v>810</v>
      </c>
      <c r="F41" s="308"/>
      <c r="G41" s="309"/>
      <c r="H41" s="310"/>
      <c r="I41" s="302"/>
      <c r="J41" s="311"/>
      <c r="K41" s="302"/>
      <c r="M41" s="303" t="s">
        <v>1143</v>
      </c>
      <c r="O41" s="292"/>
    </row>
    <row r="42" spans="1:80" x14ac:dyDescent="0.2">
      <c r="A42" s="293">
        <v>17</v>
      </c>
      <c r="B42" s="294" t="s">
        <v>521</v>
      </c>
      <c r="C42" s="295" t="s">
        <v>522</v>
      </c>
      <c r="D42" s="296" t="s">
        <v>347</v>
      </c>
      <c r="E42" s="297">
        <v>1148</v>
      </c>
      <c r="F42" s="297">
        <v>0</v>
      </c>
      <c r="G42" s="298">
        <f>E42*F42</f>
        <v>0</v>
      </c>
      <c r="H42" s="299">
        <v>1.4999999999999999E-4</v>
      </c>
      <c r="I42" s="300">
        <f>E42*H42</f>
        <v>0.17219999999999999</v>
      </c>
      <c r="J42" s="299">
        <v>0</v>
      </c>
      <c r="K42" s="300">
        <f>E42*J42</f>
        <v>0</v>
      </c>
      <c r="O42" s="292">
        <v>2</v>
      </c>
      <c r="AA42" s="261">
        <v>1</v>
      </c>
      <c r="AB42" s="261">
        <v>1</v>
      </c>
      <c r="AC42" s="261">
        <v>1</v>
      </c>
      <c r="AZ42" s="261">
        <v>1</v>
      </c>
      <c r="BA42" s="261">
        <f>IF(AZ42=1,G42,0)</f>
        <v>0</v>
      </c>
      <c r="BB42" s="261">
        <f>IF(AZ42=2,G42,0)</f>
        <v>0</v>
      </c>
      <c r="BC42" s="261">
        <f>IF(AZ42=3,G42,0)</f>
        <v>0</v>
      </c>
      <c r="BD42" s="261">
        <f>IF(AZ42=4,G42,0)</f>
        <v>0</v>
      </c>
      <c r="BE42" s="261">
        <f>IF(AZ42=5,G42,0)</f>
        <v>0</v>
      </c>
      <c r="CA42" s="292">
        <v>1</v>
      </c>
      <c r="CB42" s="292">
        <v>1</v>
      </c>
    </row>
    <row r="43" spans="1:80" x14ac:dyDescent="0.2">
      <c r="A43" s="301"/>
      <c r="B43" s="304"/>
      <c r="C43" s="305" t="s">
        <v>1144</v>
      </c>
      <c r="D43" s="306"/>
      <c r="E43" s="307">
        <v>743</v>
      </c>
      <c r="F43" s="308"/>
      <c r="G43" s="309"/>
      <c r="H43" s="310"/>
      <c r="I43" s="302"/>
      <c r="J43" s="311"/>
      <c r="K43" s="302"/>
      <c r="M43" s="303" t="s">
        <v>1144</v>
      </c>
      <c r="O43" s="292"/>
    </row>
    <row r="44" spans="1:80" x14ac:dyDescent="0.2">
      <c r="A44" s="301"/>
      <c r="B44" s="304"/>
      <c r="C44" s="305" t="s">
        <v>1145</v>
      </c>
      <c r="D44" s="306"/>
      <c r="E44" s="307">
        <v>405</v>
      </c>
      <c r="F44" s="308"/>
      <c r="G44" s="309"/>
      <c r="H44" s="310"/>
      <c r="I44" s="302"/>
      <c r="J44" s="311"/>
      <c r="K44" s="302"/>
      <c r="M44" s="303" t="s">
        <v>1145</v>
      </c>
      <c r="O44" s="292"/>
    </row>
    <row r="45" spans="1:80" x14ac:dyDescent="0.2">
      <c r="A45" s="312"/>
      <c r="B45" s="313" t="s">
        <v>101</v>
      </c>
      <c r="C45" s="314" t="s">
        <v>414</v>
      </c>
      <c r="D45" s="315"/>
      <c r="E45" s="316"/>
      <c r="F45" s="317"/>
      <c r="G45" s="318">
        <f>SUM(G36:G44)</f>
        <v>0</v>
      </c>
      <c r="H45" s="319"/>
      <c r="I45" s="320">
        <f>SUM(I36:I44)</f>
        <v>13.204177499999998</v>
      </c>
      <c r="J45" s="319"/>
      <c r="K45" s="320">
        <f>SUM(K36:K44)</f>
        <v>0</v>
      </c>
      <c r="O45" s="292">
        <v>4</v>
      </c>
      <c r="BA45" s="321">
        <f>SUM(BA36:BA44)</f>
        <v>0</v>
      </c>
      <c r="BB45" s="321">
        <f>SUM(BB36:BB44)</f>
        <v>0</v>
      </c>
      <c r="BC45" s="321">
        <f>SUM(BC36:BC44)</f>
        <v>0</v>
      </c>
      <c r="BD45" s="321">
        <f>SUM(BD36:BD44)</f>
        <v>0</v>
      </c>
      <c r="BE45" s="321">
        <f>SUM(BE36:BE44)</f>
        <v>0</v>
      </c>
    </row>
    <row r="46" spans="1:80" x14ac:dyDescent="0.2">
      <c r="A46" s="282" t="s">
        <v>97</v>
      </c>
      <c r="B46" s="283" t="s">
        <v>419</v>
      </c>
      <c r="C46" s="284" t="s">
        <v>420</v>
      </c>
      <c r="D46" s="285"/>
      <c r="E46" s="286"/>
      <c r="F46" s="286"/>
      <c r="G46" s="287"/>
      <c r="H46" s="288"/>
      <c r="I46" s="289"/>
      <c r="J46" s="290"/>
      <c r="K46" s="291"/>
      <c r="O46" s="292">
        <v>1</v>
      </c>
    </row>
    <row r="47" spans="1:80" x14ac:dyDescent="0.2">
      <c r="A47" s="293">
        <v>18</v>
      </c>
      <c r="B47" s="294" t="s">
        <v>525</v>
      </c>
      <c r="C47" s="295" t="s">
        <v>526</v>
      </c>
      <c r="D47" s="296" t="s">
        <v>369</v>
      </c>
      <c r="E47" s="297">
        <v>13.4984594</v>
      </c>
      <c r="F47" s="297">
        <v>0</v>
      </c>
      <c r="G47" s="298">
        <f>E47*F47</f>
        <v>0</v>
      </c>
      <c r="H47" s="299">
        <v>0</v>
      </c>
      <c r="I47" s="300">
        <f>E47*H47</f>
        <v>0</v>
      </c>
      <c r="J47" s="299"/>
      <c r="K47" s="300">
        <f>E47*J47</f>
        <v>0</v>
      </c>
      <c r="O47" s="292">
        <v>2</v>
      </c>
      <c r="AA47" s="261">
        <v>7</v>
      </c>
      <c r="AB47" s="261">
        <v>1</v>
      </c>
      <c r="AC47" s="261">
        <v>2</v>
      </c>
      <c r="AZ47" s="261">
        <v>1</v>
      </c>
      <c r="BA47" s="261">
        <f>IF(AZ47=1,G47,0)</f>
        <v>0</v>
      </c>
      <c r="BB47" s="261">
        <f>IF(AZ47=2,G47,0)</f>
        <v>0</v>
      </c>
      <c r="BC47" s="261">
        <f>IF(AZ47=3,G47,0)</f>
        <v>0</v>
      </c>
      <c r="BD47" s="261">
        <f>IF(AZ47=4,G47,0)</f>
        <v>0</v>
      </c>
      <c r="BE47" s="261">
        <f>IF(AZ47=5,G47,0)</f>
        <v>0</v>
      </c>
      <c r="CA47" s="292">
        <v>7</v>
      </c>
      <c r="CB47" s="292">
        <v>1</v>
      </c>
    </row>
    <row r="48" spans="1:80" x14ac:dyDescent="0.2">
      <c r="A48" s="312"/>
      <c r="B48" s="313" t="s">
        <v>101</v>
      </c>
      <c r="C48" s="314" t="s">
        <v>421</v>
      </c>
      <c r="D48" s="315"/>
      <c r="E48" s="316"/>
      <c r="F48" s="317"/>
      <c r="G48" s="318">
        <f>SUM(G46:G47)</f>
        <v>0</v>
      </c>
      <c r="H48" s="319"/>
      <c r="I48" s="320">
        <f>SUM(I46:I47)</f>
        <v>0</v>
      </c>
      <c r="J48" s="319"/>
      <c r="K48" s="320">
        <f>SUM(K46:K47)</f>
        <v>0</v>
      </c>
      <c r="O48" s="292">
        <v>4</v>
      </c>
      <c r="BA48" s="321">
        <f>SUM(BA46:BA47)</f>
        <v>0</v>
      </c>
      <c r="BB48" s="321">
        <f>SUM(BB46:BB47)</f>
        <v>0</v>
      </c>
      <c r="BC48" s="321">
        <f>SUM(BC46:BC47)</f>
        <v>0</v>
      </c>
      <c r="BD48" s="321">
        <f>SUM(BD46:BD47)</f>
        <v>0</v>
      </c>
      <c r="BE48" s="321">
        <f>SUM(BE46:BE47)</f>
        <v>0</v>
      </c>
    </row>
    <row r="49" spans="1:80" x14ac:dyDescent="0.2">
      <c r="A49" s="282" t="s">
        <v>97</v>
      </c>
      <c r="B49" s="283" t="s">
        <v>527</v>
      </c>
      <c r="C49" s="284" t="s">
        <v>528</v>
      </c>
      <c r="D49" s="285"/>
      <c r="E49" s="286"/>
      <c r="F49" s="286"/>
      <c r="G49" s="287"/>
      <c r="H49" s="288"/>
      <c r="I49" s="289"/>
      <c r="J49" s="290"/>
      <c r="K49" s="291"/>
      <c r="O49" s="292">
        <v>1</v>
      </c>
    </row>
    <row r="50" spans="1:80" ht="22.5" x14ac:dyDescent="0.2">
      <c r="A50" s="293">
        <v>19</v>
      </c>
      <c r="B50" s="294" t="s">
        <v>530</v>
      </c>
      <c r="C50" s="295" t="s">
        <v>531</v>
      </c>
      <c r="D50" s="296" t="s">
        <v>116</v>
      </c>
      <c r="E50" s="297">
        <v>836.7355</v>
      </c>
      <c r="F50" s="297">
        <v>0</v>
      </c>
      <c r="G50" s="298">
        <f>E50*F50</f>
        <v>0</v>
      </c>
      <c r="H50" s="299">
        <v>0</v>
      </c>
      <c r="I50" s="300">
        <f>E50*H50</f>
        <v>0</v>
      </c>
      <c r="J50" s="299">
        <v>0</v>
      </c>
      <c r="K50" s="300">
        <f>E50*J50</f>
        <v>0</v>
      </c>
      <c r="O50" s="292">
        <v>2</v>
      </c>
      <c r="AA50" s="261">
        <v>1</v>
      </c>
      <c r="AB50" s="261">
        <v>7</v>
      </c>
      <c r="AC50" s="261">
        <v>7</v>
      </c>
      <c r="AZ50" s="261">
        <v>2</v>
      </c>
      <c r="BA50" s="261">
        <f>IF(AZ50=1,G50,0)</f>
        <v>0</v>
      </c>
      <c r="BB50" s="261">
        <f>IF(AZ50=2,G50,0)</f>
        <v>0</v>
      </c>
      <c r="BC50" s="261">
        <f>IF(AZ50=3,G50,0)</f>
        <v>0</v>
      </c>
      <c r="BD50" s="261">
        <f>IF(AZ50=4,G50,0)</f>
        <v>0</v>
      </c>
      <c r="BE50" s="261">
        <f>IF(AZ50=5,G50,0)</f>
        <v>0</v>
      </c>
      <c r="CA50" s="292">
        <v>1</v>
      </c>
      <c r="CB50" s="292">
        <v>7</v>
      </c>
    </row>
    <row r="51" spans="1:80" x14ac:dyDescent="0.2">
      <c r="A51" s="301"/>
      <c r="B51" s="304"/>
      <c r="C51" s="305" t="s">
        <v>532</v>
      </c>
      <c r="D51" s="306"/>
      <c r="E51" s="307">
        <v>753.61</v>
      </c>
      <c r="F51" s="308"/>
      <c r="G51" s="309"/>
      <c r="H51" s="310"/>
      <c r="I51" s="302"/>
      <c r="J51" s="311"/>
      <c r="K51" s="302"/>
      <c r="M51" s="303" t="s">
        <v>532</v>
      </c>
      <c r="O51" s="292"/>
    </row>
    <row r="52" spans="1:80" x14ac:dyDescent="0.2">
      <c r="A52" s="301"/>
      <c r="B52" s="304"/>
      <c r="C52" s="305" t="s">
        <v>1146</v>
      </c>
      <c r="D52" s="306"/>
      <c r="E52" s="307">
        <v>30.39</v>
      </c>
      <c r="F52" s="308"/>
      <c r="G52" s="309"/>
      <c r="H52" s="310"/>
      <c r="I52" s="302"/>
      <c r="J52" s="311"/>
      <c r="K52" s="302"/>
      <c r="M52" s="303" t="s">
        <v>1146</v>
      </c>
      <c r="O52" s="292"/>
    </row>
    <row r="53" spans="1:80" x14ac:dyDescent="0.2">
      <c r="A53" s="301"/>
      <c r="B53" s="304"/>
      <c r="C53" s="305" t="s">
        <v>1147</v>
      </c>
      <c r="D53" s="306"/>
      <c r="E53" s="307">
        <v>29.5</v>
      </c>
      <c r="F53" s="308"/>
      <c r="G53" s="309"/>
      <c r="H53" s="310"/>
      <c r="I53" s="302"/>
      <c r="J53" s="311"/>
      <c r="K53" s="302"/>
      <c r="M53" s="303" t="s">
        <v>1147</v>
      </c>
      <c r="O53" s="292"/>
    </row>
    <row r="54" spans="1:80" x14ac:dyDescent="0.2">
      <c r="A54" s="301"/>
      <c r="B54" s="304"/>
      <c r="C54" s="305" t="s">
        <v>1148</v>
      </c>
      <c r="D54" s="306"/>
      <c r="E54" s="307">
        <v>1.39</v>
      </c>
      <c r="F54" s="308"/>
      <c r="G54" s="309"/>
      <c r="H54" s="310"/>
      <c r="I54" s="302"/>
      <c r="J54" s="311"/>
      <c r="K54" s="302"/>
      <c r="M54" s="303" t="s">
        <v>1148</v>
      </c>
      <c r="O54" s="292"/>
    </row>
    <row r="55" spans="1:80" x14ac:dyDescent="0.2">
      <c r="A55" s="301"/>
      <c r="B55" s="304"/>
      <c r="C55" s="305" t="s">
        <v>130</v>
      </c>
      <c r="D55" s="306"/>
      <c r="E55" s="307">
        <v>0</v>
      </c>
      <c r="F55" s="308"/>
      <c r="G55" s="309"/>
      <c r="H55" s="310"/>
      <c r="I55" s="302"/>
      <c r="J55" s="311"/>
      <c r="K55" s="302"/>
      <c r="M55" s="303">
        <v>0</v>
      </c>
      <c r="O55" s="292"/>
    </row>
    <row r="56" spans="1:80" x14ac:dyDescent="0.2">
      <c r="A56" s="301"/>
      <c r="B56" s="304"/>
      <c r="C56" s="305" t="s">
        <v>1149</v>
      </c>
      <c r="D56" s="306"/>
      <c r="E56" s="307">
        <v>21.845500000000001</v>
      </c>
      <c r="F56" s="308"/>
      <c r="G56" s="309"/>
      <c r="H56" s="310"/>
      <c r="I56" s="302"/>
      <c r="J56" s="311"/>
      <c r="K56" s="302"/>
      <c r="M56" s="303" t="s">
        <v>1149</v>
      </c>
      <c r="O56" s="292"/>
    </row>
    <row r="57" spans="1:80" x14ac:dyDescent="0.2">
      <c r="A57" s="293">
        <v>20</v>
      </c>
      <c r="B57" s="294" t="s">
        <v>1150</v>
      </c>
      <c r="C57" s="295" t="s">
        <v>1151</v>
      </c>
      <c r="D57" s="296" t="s">
        <v>116</v>
      </c>
      <c r="E57" s="297">
        <v>20.522500000000001</v>
      </c>
      <c r="F57" s="297">
        <v>0</v>
      </c>
      <c r="G57" s="298">
        <f>E57*F57</f>
        <v>0</v>
      </c>
      <c r="H57" s="299">
        <v>0</v>
      </c>
      <c r="I57" s="300">
        <f>E57*H57</f>
        <v>0</v>
      </c>
      <c r="J57" s="299">
        <v>-6.0000000000000001E-3</v>
      </c>
      <c r="K57" s="300">
        <f>E57*J57</f>
        <v>-0.12313500000000001</v>
      </c>
      <c r="O57" s="292">
        <v>2</v>
      </c>
      <c r="AA57" s="261">
        <v>1</v>
      </c>
      <c r="AB57" s="261">
        <v>7</v>
      </c>
      <c r="AC57" s="261">
        <v>7</v>
      </c>
      <c r="AZ57" s="261">
        <v>2</v>
      </c>
      <c r="BA57" s="261">
        <f>IF(AZ57=1,G57,0)</f>
        <v>0</v>
      </c>
      <c r="BB57" s="261">
        <f>IF(AZ57=2,G57,0)</f>
        <v>0</v>
      </c>
      <c r="BC57" s="261">
        <f>IF(AZ57=3,G57,0)</f>
        <v>0</v>
      </c>
      <c r="BD57" s="261">
        <f>IF(AZ57=4,G57,0)</f>
        <v>0</v>
      </c>
      <c r="BE57" s="261">
        <f>IF(AZ57=5,G57,0)</f>
        <v>0</v>
      </c>
      <c r="CA57" s="292">
        <v>1</v>
      </c>
      <c r="CB57" s="292">
        <v>7</v>
      </c>
    </row>
    <row r="58" spans="1:80" ht="22.5" x14ac:dyDescent="0.2">
      <c r="A58" s="301"/>
      <c r="B58" s="304"/>
      <c r="C58" s="305" t="s">
        <v>1152</v>
      </c>
      <c r="D58" s="306"/>
      <c r="E58" s="307">
        <v>20.522500000000001</v>
      </c>
      <c r="F58" s="308"/>
      <c r="G58" s="309"/>
      <c r="H58" s="310"/>
      <c r="I58" s="302"/>
      <c r="J58" s="311"/>
      <c r="K58" s="302"/>
      <c r="M58" s="303" t="s">
        <v>1152</v>
      </c>
      <c r="O58" s="292"/>
    </row>
    <row r="59" spans="1:80" x14ac:dyDescent="0.2">
      <c r="A59" s="293">
        <v>21</v>
      </c>
      <c r="B59" s="294" t="s">
        <v>536</v>
      </c>
      <c r="C59" s="295" t="s">
        <v>537</v>
      </c>
      <c r="D59" s="296" t="s">
        <v>116</v>
      </c>
      <c r="E59" s="297">
        <v>791.83249999999998</v>
      </c>
      <c r="F59" s="297">
        <v>0</v>
      </c>
      <c r="G59" s="298">
        <f>E59*F59</f>
        <v>0</v>
      </c>
      <c r="H59" s="299">
        <v>0</v>
      </c>
      <c r="I59" s="300">
        <f>E59*H59</f>
        <v>0</v>
      </c>
      <c r="J59" s="299">
        <v>-0.01</v>
      </c>
      <c r="K59" s="300">
        <f>E59*J59</f>
        <v>-7.9183250000000003</v>
      </c>
      <c r="O59" s="292">
        <v>2</v>
      </c>
      <c r="AA59" s="261">
        <v>1</v>
      </c>
      <c r="AB59" s="261">
        <v>7</v>
      </c>
      <c r="AC59" s="261">
        <v>7</v>
      </c>
      <c r="AZ59" s="261">
        <v>2</v>
      </c>
      <c r="BA59" s="261">
        <f>IF(AZ59=1,G59,0)</f>
        <v>0</v>
      </c>
      <c r="BB59" s="261">
        <f>IF(AZ59=2,G59,0)</f>
        <v>0</v>
      </c>
      <c r="BC59" s="261">
        <f>IF(AZ59=3,G59,0)</f>
        <v>0</v>
      </c>
      <c r="BD59" s="261">
        <f>IF(AZ59=4,G59,0)</f>
        <v>0</v>
      </c>
      <c r="BE59" s="261">
        <f>IF(AZ59=5,G59,0)</f>
        <v>0</v>
      </c>
      <c r="CA59" s="292">
        <v>1</v>
      </c>
      <c r="CB59" s="292">
        <v>7</v>
      </c>
    </row>
    <row r="60" spans="1:80" ht="22.5" x14ac:dyDescent="0.2">
      <c r="A60" s="301"/>
      <c r="B60" s="304"/>
      <c r="C60" s="305" t="s">
        <v>1153</v>
      </c>
      <c r="D60" s="306"/>
      <c r="E60" s="307">
        <v>20.522500000000001</v>
      </c>
      <c r="F60" s="308"/>
      <c r="G60" s="309"/>
      <c r="H60" s="310"/>
      <c r="I60" s="302"/>
      <c r="J60" s="311"/>
      <c r="K60" s="302"/>
      <c r="M60" s="303" t="s">
        <v>1153</v>
      </c>
      <c r="O60" s="292"/>
    </row>
    <row r="61" spans="1:80" ht="22.5" x14ac:dyDescent="0.2">
      <c r="A61" s="301"/>
      <c r="B61" s="304"/>
      <c r="C61" s="305" t="s">
        <v>1154</v>
      </c>
      <c r="D61" s="306"/>
      <c r="E61" s="307">
        <v>771.31</v>
      </c>
      <c r="F61" s="308"/>
      <c r="G61" s="309"/>
      <c r="H61" s="310"/>
      <c r="I61" s="302"/>
      <c r="J61" s="311"/>
      <c r="K61" s="302"/>
      <c r="M61" s="303" t="s">
        <v>1154</v>
      </c>
      <c r="O61" s="292"/>
    </row>
    <row r="62" spans="1:80" x14ac:dyDescent="0.2">
      <c r="A62" s="293">
        <v>22</v>
      </c>
      <c r="B62" s="294" t="s">
        <v>539</v>
      </c>
      <c r="C62" s="295" t="s">
        <v>540</v>
      </c>
      <c r="D62" s="296" t="s">
        <v>116</v>
      </c>
      <c r="E62" s="297">
        <v>1255.8719000000001</v>
      </c>
      <c r="F62" s="297">
        <v>0</v>
      </c>
      <c r="G62" s="298">
        <f>E62*F62</f>
        <v>0</v>
      </c>
      <c r="H62" s="299">
        <v>3.5E-4</v>
      </c>
      <c r="I62" s="300">
        <f>E62*H62</f>
        <v>0.43955516500000003</v>
      </c>
      <c r="J62" s="299">
        <v>0</v>
      </c>
      <c r="K62" s="300">
        <f>E62*J62</f>
        <v>0</v>
      </c>
      <c r="O62" s="292">
        <v>2</v>
      </c>
      <c r="AA62" s="261">
        <v>1</v>
      </c>
      <c r="AB62" s="261">
        <v>7</v>
      </c>
      <c r="AC62" s="261">
        <v>7</v>
      </c>
      <c r="AZ62" s="261">
        <v>2</v>
      </c>
      <c r="BA62" s="261">
        <f>IF(AZ62=1,G62,0)</f>
        <v>0</v>
      </c>
      <c r="BB62" s="261">
        <f>IF(AZ62=2,G62,0)</f>
        <v>0</v>
      </c>
      <c r="BC62" s="261">
        <f>IF(AZ62=3,G62,0)</f>
        <v>0</v>
      </c>
      <c r="BD62" s="261">
        <f>IF(AZ62=4,G62,0)</f>
        <v>0</v>
      </c>
      <c r="BE62" s="261">
        <f>IF(AZ62=5,G62,0)</f>
        <v>0</v>
      </c>
      <c r="CA62" s="292">
        <v>1</v>
      </c>
      <c r="CB62" s="292">
        <v>7</v>
      </c>
    </row>
    <row r="63" spans="1:80" x14ac:dyDescent="0.2">
      <c r="A63" s="301"/>
      <c r="B63" s="304"/>
      <c r="C63" s="305" t="s">
        <v>1155</v>
      </c>
      <c r="D63" s="306"/>
      <c r="E63" s="307">
        <v>0</v>
      </c>
      <c r="F63" s="308"/>
      <c r="G63" s="309"/>
      <c r="H63" s="310"/>
      <c r="I63" s="302"/>
      <c r="J63" s="311"/>
      <c r="K63" s="302"/>
      <c r="M63" s="303" t="s">
        <v>1155</v>
      </c>
      <c r="O63" s="292"/>
    </row>
    <row r="64" spans="1:80" ht="22.5" x14ac:dyDescent="0.2">
      <c r="A64" s="301"/>
      <c r="B64" s="304"/>
      <c r="C64" s="305" t="s">
        <v>1156</v>
      </c>
      <c r="D64" s="306"/>
      <c r="E64" s="307">
        <v>752.30119999999999</v>
      </c>
      <c r="F64" s="308"/>
      <c r="G64" s="309"/>
      <c r="H64" s="310"/>
      <c r="I64" s="302"/>
      <c r="J64" s="311"/>
      <c r="K64" s="302"/>
      <c r="M64" s="303" t="s">
        <v>1156</v>
      </c>
      <c r="O64" s="292"/>
    </row>
    <row r="65" spans="1:80" x14ac:dyDescent="0.2">
      <c r="A65" s="301"/>
      <c r="B65" s="304"/>
      <c r="C65" s="305" t="s">
        <v>1157</v>
      </c>
      <c r="D65" s="306"/>
      <c r="E65" s="307">
        <v>2.94</v>
      </c>
      <c r="F65" s="308"/>
      <c r="G65" s="309"/>
      <c r="H65" s="310"/>
      <c r="I65" s="302"/>
      <c r="J65" s="311"/>
      <c r="K65" s="302"/>
      <c r="M65" s="303" t="s">
        <v>1157</v>
      </c>
      <c r="O65" s="292"/>
    </row>
    <row r="66" spans="1:80" x14ac:dyDescent="0.2">
      <c r="A66" s="301"/>
      <c r="B66" s="304"/>
      <c r="C66" s="305" t="s">
        <v>1158</v>
      </c>
      <c r="D66" s="306"/>
      <c r="E66" s="307">
        <v>29.5</v>
      </c>
      <c r="F66" s="308"/>
      <c r="G66" s="309"/>
      <c r="H66" s="310"/>
      <c r="I66" s="302"/>
      <c r="J66" s="311"/>
      <c r="K66" s="302"/>
      <c r="M66" s="303" t="s">
        <v>1158</v>
      </c>
      <c r="O66" s="292"/>
    </row>
    <row r="67" spans="1:80" x14ac:dyDescent="0.2">
      <c r="A67" s="301"/>
      <c r="B67" s="304"/>
      <c r="C67" s="305" t="s">
        <v>1159</v>
      </c>
      <c r="D67" s="306"/>
      <c r="E67" s="307">
        <v>63.211199999999998</v>
      </c>
      <c r="F67" s="308"/>
      <c r="G67" s="309"/>
      <c r="H67" s="310"/>
      <c r="I67" s="302"/>
      <c r="J67" s="311"/>
      <c r="K67" s="302"/>
      <c r="M67" s="303" t="s">
        <v>1159</v>
      </c>
      <c r="O67" s="292"/>
    </row>
    <row r="68" spans="1:80" x14ac:dyDescent="0.2">
      <c r="A68" s="301"/>
      <c r="B68" s="304"/>
      <c r="C68" s="305" t="s">
        <v>130</v>
      </c>
      <c r="D68" s="306"/>
      <c r="E68" s="307">
        <v>0</v>
      </c>
      <c r="F68" s="308"/>
      <c r="G68" s="309"/>
      <c r="H68" s="310"/>
      <c r="I68" s="302"/>
      <c r="J68" s="311"/>
      <c r="K68" s="302"/>
      <c r="M68" s="303">
        <v>0</v>
      </c>
      <c r="O68" s="292"/>
    </row>
    <row r="69" spans="1:80" ht="22.5" x14ac:dyDescent="0.2">
      <c r="A69" s="301"/>
      <c r="B69" s="304"/>
      <c r="C69" s="305" t="s">
        <v>1160</v>
      </c>
      <c r="D69" s="306"/>
      <c r="E69" s="307">
        <v>376.80500000000001</v>
      </c>
      <c r="F69" s="308"/>
      <c r="G69" s="309"/>
      <c r="H69" s="310"/>
      <c r="I69" s="302"/>
      <c r="J69" s="311"/>
      <c r="K69" s="302"/>
      <c r="M69" s="303" t="s">
        <v>1160</v>
      </c>
      <c r="O69" s="292"/>
    </row>
    <row r="70" spans="1:80" x14ac:dyDescent="0.2">
      <c r="A70" s="301"/>
      <c r="B70" s="304"/>
      <c r="C70" s="305" t="s">
        <v>130</v>
      </c>
      <c r="D70" s="306"/>
      <c r="E70" s="307">
        <v>0</v>
      </c>
      <c r="F70" s="308"/>
      <c r="G70" s="309"/>
      <c r="H70" s="310"/>
      <c r="I70" s="302"/>
      <c r="J70" s="311"/>
      <c r="K70" s="302"/>
      <c r="M70" s="303">
        <v>0</v>
      </c>
      <c r="O70" s="292"/>
    </row>
    <row r="71" spans="1:80" x14ac:dyDescent="0.2">
      <c r="A71" s="301"/>
      <c r="B71" s="304"/>
      <c r="C71" s="305" t="s">
        <v>1161</v>
      </c>
      <c r="D71" s="306"/>
      <c r="E71" s="307">
        <v>9.2690000000000001</v>
      </c>
      <c r="F71" s="308"/>
      <c r="G71" s="309"/>
      <c r="H71" s="310"/>
      <c r="I71" s="302"/>
      <c r="J71" s="311"/>
      <c r="K71" s="302"/>
      <c r="M71" s="303" t="s">
        <v>1161</v>
      </c>
      <c r="O71" s="292"/>
    </row>
    <row r="72" spans="1:80" ht="22.5" x14ac:dyDescent="0.2">
      <c r="A72" s="301"/>
      <c r="B72" s="304"/>
      <c r="C72" s="305" t="s">
        <v>1162</v>
      </c>
      <c r="D72" s="306"/>
      <c r="E72" s="307">
        <v>21.845500000000001</v>
      </c>
      <c r="F72" s="308"/>
      <c r="G72" s="309"/>
      <c r="H72" s="310"/>
      <c r="I72" s="302"/>
      <c r="J72" s="311"/>
      <c r="K72" s="302"/>
      <c r="M72" s="303" t="s">
        <v>1162</v>
      </c>
      <c r="O72" s="292"/>
    </row>
    <row r="73" spans="1:80" x14ac:dyDescent="0.2">
      <c r="A73" s="293">
        <v>23</v>
      </c>
      <c r="B73" s="294" t="s">
        <v>554</v>
      </c>
      <c r="C73" s="295" t="s">
        <v>555</v>
      </c>
      <c r="D73" s="296" t="s">
        <v>116</v>
      </c>
      <c r="E73" s="297">
        <v>120.3878</v>
      </c>
      <c r="F73" s="297">
        <v>0</v>
      </c>
      <c r="G73" s="298">
        <f>E73*F73</f>
        <v>0</v>
      </c>
      <c r="H73" s="299">
        <v>0</v>
      </c>
      <c r="I73" s="300">
        <f>E73*H73</f>
        <v>0</v>
      </c>
      <c r="J73" s="299"/>
      <c r="K73" s="300">
        <f>E73*J73</f>
        <v>0</v>
      </c>
      <c r="O73" s="292">
        <v>2</v>
      </c>
      <c r="AA73" s="261">
        <v>12</v>
      </c>
      <c r="AB73" s="261">
        <v>0</v>
      </c>
      <c r="AC73" s="261">
        <v>20</v>
      </c>
      <c r="AZ73" s="261">
        <v>2</v>
      </c>
      <c r="BA73" s="261">
        <f>IF(AZ73=1,G73,0)</f>
        <v>0</v>
      </c>
      <c r="BB73" s="261">
        <f>IF(AZ73=2,G73,0)</f>
        <v>0</v>
      </c>
      <c r="BC73" s="261">
        <f>IF(AZ73=3,G73,0)</f>
        <v>0</v>
      </c>
      <c r="BD73" s="261">
        <f>IF(AZ73=4,G73,0)</f>
        <v>0</v>
      </c>
      <c r="BE73" s="261">
        <f>IF(AZ73=5,G73,0)</f>
        <v>0</v>
      </c>
      <c r="CA73" s="292">
        <v>12</v>
      </c>
      <c r="CB73" s="292">
        <v>0</v>
      </c>
    </row>
    <row r="74" spans="1:80" x14ac:dyDescent="0.2">
      <c r="A74" s="301"/>
      <c r="B74" s="304"/>
      <c r="C74" s="305" t="s">
        <v>556</v>
      </c>
      <c r="D74" s="306"/>
      <c r="E74" s="307">
        <v>0</v>
      </c>
      <c r="F74" s="308"/>
      <c r="G74" s="309"/>
      <c r="H74" s="310"/>
      <c r="I74" s="302"/>
      <c r="J74" s="311"/>
      <c r="K74" s="302"/>
      <c r="M74" s="303" t="s">
        <v>556</v>
      </c>
      <c r="O74" s="292"/>
    </row>
    <row r="75" spans="1:80" ht="22.5" x14ac:dyDescent="0.2">
      <c r="A75" s="301"/>
      <c r="B75" s="304"/>
      <c r="C75" s="305" t="s">
        <v>1163</v>
      </c>
      <c r="D75" s="306"/>
      <c r="E75" s="307">
        <v>111.8352</v>
      </c>
      <c r="F75" s="308"/>
      <c r="G75" s="309"/>
      <c r="H75" s="310"/>
      <c r="I75" s="302"/>
      <c r="J75" s="311"/>
      <c r="K75" s="302"/>
      <c r="M75" s="303" t="s">
        <v>1163</v>
      </c>
      <c r="O75" s="292"/>
    </row>
    <row r="76" spans="1:80" ht="22.5" x14ac:dyDescent="0.2">
      <c r="A76" s="301"/>
      <c r="B76" s="304"/>
      <c r="C76" s="305" t="s">
        <v>1164</v>
      </c>
      <c r="D76" s="306"/>
      <c r="E76" s="307">
        <v>4.17</v>
      </c>
      <c r="F76" s="308"/>
      <c r="G76" s="309"/>
      <c r="H76" s="310"/>
      <c r="I76" s="302"/>
      <c r="J76" s="311"/>
      <c r="K76" s="302"/>
      <c r="M76" s="303" t="s">
        <v>1164</v>
      </c>
      <c r="O76" s="292"/>
    </row>
    <row r="77" spans="1:80" x14ac:dyDescent="0.2">
      <c r="A77" s="301"/>
      <c r="B77" s="304"/>
      <c r="C77" s="305" t="s">
        <v>559</v>
      </c>
      <c r="D77" s="306"/>
      <c r="E77" s="307">
        <v>0.75</v>
      </c>
      <c r="F77" s="308"/>
      <c r="G77" s="309"/>
      <c r="H77" s="310"/>
      <c r="I77" s="302"/>
      <c r="J77" s="311"/>
      <c r="K77" s="302"/>
      <c r="M77" s="303" t="s">
        <v>559</v>
      </c>
      <c r="O77" s="292"/>
    </row>
    <row r="78" spans="1:80" x14ac:dyDescent="0.2">
      <c r="A78" s="301"/>
      <c r="B78" s="304"/>
      <c r="C78" s="305" t="s">
        <v>130</v>
      </c>
      <c r="D78" s="306"/>
      <c r="E78" s="307">
        <v>0</v>
      </c>
      <c r="F78" s="308"/>
      <c r="G78" s="309"/>
      <c r="H78" s="310"/>
      <c r="I78" s="302"/>
      <c r="J78" s="311"/>
      <c r="K78" s="302"/>
      <c r="M78" s="303">
        <v>0</v>
      </c>
      <c r="O78" s="292"/>
    </row>
    <row r="79" spans="1:80" x14ac:dyDescent="0.2">
      <c r="A79" s="301"/>
      <c r="B79" s="304"/>
      <c r="C79" s="305" t="s">
        <v>1165</v>
      </c>
      <c r="D79" s="306"/>
      <c r="E79" s="307">
        <v>3.6326000000000001</v>
      </c>
      <c r="F79" s="308"/>
      <c r="G79" s="309"/>
      <c r="H79" s="310"/>
      <c r="I79" s="302"/>
      <c r="J79" s="311"/>
      <c r="K79" s="302"/>
      <c r="M79" s="303" t="s">
        <v>1165</v>
      </c>
      <c r="O79" s="292"/>
    </row>
    <row r="80" spans="1:80" x14ac:dyDescent="0.2">
      <c r="A80" s="301"/>
      <c r="B80" s="304"/>
      <c r="C80" s="305" t="s">
        <v>130</v>
      </c>
      <c r="D80" s="306"/>
      <c r="E80" s="307">
        <v>0</v>
      </c>
      <c r="F80" s="308"/>
      <c r="G80" s="309"/>
      <c r="H80" s="310"/>
      <c r="I80" s="302"/>
      <c r="J80" s="311"/>
      <c r="K80" s="302"/>
      <c r="M80" s="303">
        <v>0</v>
      </c>
      <c r="O80" s="292"/>
    </row>
    <row r="81" spans="1:80" x14ac:dyDescent="0.2">
      <c r="A81" s="293">
        <v>24</v>
      </c>
      <c r="B81" s="294" t="s">
        <v>562</v>
      </c>
      <c r="C81" s="295" t="s">
        <v>563</v>
      </c>
      <c r="D81" s="296" t="s">
        <v>456</v>
      </c>
      <c r="E81" s="297">
        <v>184.08179999999999</v>
      </c>
      <c r="F81" s="297">
        <v>0</v>
      </c>
      <c r="G81" s="298">
        <f>E81*F81</f>
        <v>0</v>
      </c>
      <c r="H81" s="299">
        <v>8.0710000000000004E-2</v>
      </c>
      <c r="I81" s="300">
        <f>E81*H81</f>
        <v>14.857242078000001</v>
      </c>
      <c r="J81" s="299"/>
      <c r="K81" s="300">
        <f>E81*J81</f>
        <v>0</v>
      </c>
      <c r="O81" s="292">
        <v>2</v>
      </c>
      <c r="AA81" s="261">
        <v>3</v>
      </c>
      <c r="AB81" s="261">
        <v>7</v>
      </c>
      <c r="AC81" s="261">
        <v>11163150</v>
      </c>
      <c r="AZ81" s="261">
        <v>2</v>
      </c>
      <c r="BA81" s="261">
        <f>IF(AZ81=1,G81,0)</f>
        <v>0</v>
      </c>
      <c r="BB81" s="261">
        <f>IF(AZ81=2,G81,0)</f>
        <v>0</v>
      </c>
      <c r="BC81" s="261">
        <f>IF(AZ81=3,G81,0)</f>
        <v>0</v>
      </c>
      <c r="BD81" s="261">
        <f>IF(AZ81=4,G81,0)</f>
        <v>0</v>
      </c>
      <c r="BE81" s="261">
        <f>IF(AZ81=5,G81,0)</f>
        <v>0</v>
      </c>
      <c r="CA81" s="292">
        <v>3</v>
      </c>
      <c r="CB81" s="292">
        <v>7</v>
      </c>
    </row>
    <row r="82" spans="1:80" x14ac:dyDescent="0.2">
      <c r="A82" s="301"/>
      <c r="B82" s="304"/>
      <c r="C82" s="305" t="s">
        <v>1166</v>
      </c>
      <c r="D82" s="306"/>
      <c r="E82" s="307">
        <v>184.08179999999999</v>
      </c>
      <c r="F82" s="308"/>
      <c r="G82" s="309"/>
      <c r="H82" s="310"/>
      <c r="I82" s="302"/>
      <c r="J82" s="311"/>
      <c r="K82" s="302"/>
      <c r="M82" s="303" t="s">
        <v>1166</v>
      </c>
      <c r="O82" s="292"/>
    </row>
    <row r="83" spans="1:80" ht="22.5" x14ac:dyDescent="0.2">
      <c r="A83" s="293">
        <v>25</v>
      </c>
      <c r="B83" s="294" t="s">
        <v>565</v>
      </c>
      <c r="C83" s="295" t="s">
        <v>566</v>
      </c>
      <c r="D83" s="296" t="s">
        <v>116</v>
      </c>
      <c r="E83" s="297">
        <v>446.13</v>
      </c>
      <c r="F83" s="297">
        <v>0</v>
      </c>
      <c r="G83" s="298">
        <f>E83*F83</f>
        <v>0</v>
      </c>
      <c r="H83" s="299">
        <v>4.4999999999999997E-3</v>
      </c>
      <c r="I83" s="300">
        <f>E83*H83</f>
        <v>2.0075849999999997</v>
      </c>
      <c r="J83" s="299"/>
      <c r="K83" s="300">
        <f>E83*J83</f>
        <v>0</v>
      </c>
      <c r="O83" s="292">
        <v>2</v>
      </c>
      <c r="AA83" s="261">
        <v>3</v>
      </c>
      <c r="AB83" s="261">
        <v>7</v>
      </c>
      <c r="AC83" s="261">
        <v>62833159</v>
      </c>
      <c r="AZ83" s="261">
        <v>2</v>
      </c>
      <c r="BA83" s="261">
        <f>IF(AZ83=1,G83,0)</f>
        <v>0</v>
      </c>
      <c r="BB83" s="261">
        <f>IF(AZ83=2,G83,0)</f>
        <v>0</v>
      </c>
      <c r="BC83" s="261">
        <f>IF(AZ83=3,G83,0)</f>
        <v>0</v>
      </c>
      <c r="BD83" s="261">
        <f>IF(AZ83=4,G83,0)</f>
        <v>0</v>
      </c>
      <c r="BE83" s="261">
        <f>IF(AZ83=5,G83,0)</f>
        <v>0</v>
      </c>
      <c r="CA83" s="292">
        <v>3</v>
      </c>
      <c r="CB83" s="292">
        <v>7</v>
      </c>
    </row>
    <row r="84" spans="1:80" ht="22.5" x14ac:dyDescent="0.2">
      <c r="A84" s="301"/>
      <c r="B84" s="304"/>
      <c r="C84" s="305" t="s">
        <v>1167</v>
      </c>
      <c r="D84" s="306"/>
      <c r="E84" s="307">
        <v>414.4855</v>
      </c>
      <c r="F84" s="308"/>
      <c r="G84" s="309"/>
      <c r="H84" s="310"/>
      <c r="I84" s="302"/>
      <c r="J84" s="311"/>
      <c r="K84" s="302"/>
      <c r="M84" s="303" t="s">
        <v>1167</v>
      </c>
      <c r="O84" s="292"/>
    </row>
    <row r="85" spans="1:80" x14ac:dyDescent="0.2">
      <c r="A85" s="301"/>
      <c r="B85" s="304"/>
      <c r="C85" s="305" t="s">
        <v>1168</v>
      </c>
      <c r="D85" s="306"/>
      <c r="E85" s="307">
        <v>10.1959</v>
      </c>
      <c r="F85" s="308"/>
      <c r="G85" s="309"/>
      <c r="H85" s="310"/>
      <c r="I85" s="302"/>
      <c r="J85" s="311"/>
      <c r="K85" s="302"/>
      <c r="M85" s="303" t="s">
        <v>1168</v>
      </c>
      <c r="O85" s="292"/>
    </row>
    <row r="86" spans="1:80" ht="22.5" x14ac:dyDescent="0.2">
      <c r="A86" s="301"/>
      <c r="B86" s="304"/>
      <c r="C86" s="305" t="s">
        <v>1169</v>
      </c>
      <c r="D86" s="306"/>
      <c r="E86" s="307">
        <v>21.448599999999999</v>
      </c>
      <c r="F86" s="308"/>
      <c r="G86" s="309"/>
      <c r="H86" s="310"/>
      <c r="I86" s="302"/>
      <c r="J86" s="311"/>
      <c r="K86" s="302"/>
      <c r="M86" s="303" t="s">
        <v>1169</v>
      </c>
      <c r="O86" s="292"/>
    </row>
    <row r="87" spans="1:80" ht="22.5" x14ac:dyDescent="0.2">
      <c r="A87" s="293">
        <v>26</v>
      </c>
      <c r="B87" s="294" t="s">
        <v>569</v>
      </c>
      <c r="C87" s="295" t="s">
        <v>570</v>
      </c>
      <c r="D87" s="296" t="s">
        <v>116</v>
      </c>
      <c r="E87" s="297">
        <v>1043.7574999999999</v>
      </c>
      <c r="F87" s="297">
        <v>0</v>
      </c>
      <c r="G87" s="298">
        <f>E87*F87</f>
        <v>0</v>
      </c>
      <c r="H87" s="299">
        <v>6.0000000000000001E-3</v>
      </c>
      <c r="I87" s="300">
        <f>E87*H87</f>
        <v>6.2625449999999994</v>
      </c>
      <c r="J87" s="299"/>
      <c r="K87" s="300">
        <f>E87*J87</f>
        <v>0</v>
      </c>
      <c r="O87" s="292">
        <v>2</v>
      </c>
      <c r="AA87" s="261">
        <v>3</v>
      </c>
      <c r="AB87" s="261">
        <v>7</v>
      </c>
      <c r="AC87" s="261">
        <v>628522581</v>
      </c>
      <c r="AZ87" s="261">
        <v>2</v>
      </c>
      <c r="BA87" s="261">
        <f>IF(AZ87=1,G87,0)</f>
        <v>0</v>
      </c>
      <c r="BB87" s="261">
        <f>IF(AZ87=2,G87,0)</f>
        <v>0</v>
      </c>
      <c r="BC87" s="261">
        <f>IF(AZ87=3,G87,0)</f>
        <v>0</v>
      </c>
      <c r="BD87" s="261">
        <f>IF(AZ87=4,G87,0)</f>
        <v>0</v>
      </c>
      <c r="BE87" s="261">
        <f>IF(AZ87=5,G87,0)</f>
        <v>0</v>
      </c>
      <c r="CA87" s="292">
        <v>3</v>
      </c>
      <c r="CB87" s="292">
        <v>7</v>
      </c>
    </row>
    <row r="88" spans="1:80" x14ac:dyDescent="0.2">
      <c r="A88" s="301"/>
      <c r="B88" s="304"/>
      <c r="C88" s="335" t="s">
        <v>385</v>
      </c>
      <c r="D88" s="306"/>
      <c r="E88" s="334">
        <v>0</v>
      </c>
      <c r="F88" s="308"/>
      <c r="G88" s="309"/>
      <c r="H88" s="310"/>
      <c r="I88" s="302"/>
      <c r="J88" s="311"/>
      <c r="K88" s="302"/>
      <c r="M88" s="303" t="s">
        <v>385</v>
      </c>
      <c r="O88" s="292"/>
    </row>
    <row r="89" spans="1:80" x14ac:dyDescent="0.2">
      <c r="A89" s="301"/>
      <c r="B89" s="304"/>
      <c r="C89" s="335" t="s">
        <v>541</v>
      </c>
      <c r="D89" s="306"/>
      <c r="E89" s="334">
        <v>0</v>
      </c>
      <c r="F89" s="308"/>
      <c r="G89" s="309"/>
      <c r="H89" s="310"/>
      <c r="I89" s="302"/>
      <c r="J89" s="311"/>
      <c r="K89" s="302"/>
      <c r="M89" s="303" t="s">
        <v>541</v>
      </c>
      <c r="O89" s="292"/>
    </row>
    <row r="90" spans="1:80" ht="22.5" x14ac:dyDescent="0.2">
      <c r="A90" s="301"/>
      <c r="B90" s="304"/>
      <c r="C90" s="335" t="s">
        <v>1156</v>
      </c>
      <c r="D90" s="306"/>
      <c r="E90" s="334">
        <v>752.30119999999999</v>
      </c>
      <c r="F90" s="308"/>
      <c r="G90" s="309"/>
      <c r="H90" s="310"/>
      <c r="I90" s="302"/>
      <c r="J90" s="311"/>
      <c r="K90" s="302"/>
      <c r="M90" s="303" t="s">
        <v>1156</v>
      </c>
      <c r="O90" s="292"/>
    </row>
    <row r="91" spans="1:80" x14ac:dyDescent="0.2">
      <c r="A91" s="301"/>
      <c r="B91" s="304"/>
      <c r="C91" s="335" t="s">
        <v>1157</v>
      </c>
      <c r="D91" s="306"/>
      <c r="E91" s="334">
        <v>2.94</v>
      </c>
      <c r="F91" s="308"/>
      <c r="G91" s="309"/>
      <c r="H91" s="310"/>
      <c r="I91" s="302"/>
      <c r="J91" s="311"/>
      <c r="K91" s="302"/>
      <c r="M91" s="303" t="s">
        <v>1157</v>
      </c>
      <c r="O91" s="292"/>
    </row>
    <row r="92" spans="1:80" x14ac:dyDescent="0.2">
      <c r="A92" s="301"/>
      <c r="B92" s="304"/>
      <c r="C92" s="335" t="s">
        <v>1158</v>
      </c>
      <c r="D92" s="306"/>
      <c r="E92" s="334">
        <v>29.5</v>
      </c>
      <c r="F92" s="308"/>
      <c r="G92" s="309"/>
      <c r="H92" s="310"/>
      <c r="I92" s="302"/>
      <c r="J92" s="311"/>
      <c r="K92" s="302"/>
      <c r="M92" s="303" t="s">
        <v>1158</v>
      </c>
      <c r="O92" s="292"/>
    </row>
    <row r="93" spans="1:80" x14ac:dyDescent="0.2">
      <c r="A93" s="301"/>
      <c r="B93" s="304"/>
      <c r="C93" s="335" t="s">
        <v>1159</v>
      </c>
      <c r="D93" s="306"/>
      <c r="E93" s="334">
        <v>63.211199999999998</v>
      </c>
      <c r="F93" s="308"/>
      <c r="G93" s="309"/>
      <c r="H93" s="310"/>
      <c r="I93" s="302"/>
      <c r="J93" s="311"/>
      <c r="K93" s="302"/>
      <c r="M93" s="303" t="s">
        <v>1159</v>
      </c>
      <c r="O93" s="292"/>
    </row>
    <row r="94" spans="1:80" x14ac:dyDescent="0.2">
      <c r="A94" s="301"/>
      <c r="B94" s="304"/>
      <c r="C94" s="333" t="s">
        <v>174</v>
      </c>
      <c r="D94" s="306"/>
      <c r="E94" s="332">
        <v>0</v>
      </c>
      <c r="F94" s="308"/>
      <c r="G94" s="309"/>
      <c r="H94" s="310"/>
      <c r="I94" s="302"/>
      <c r="J94" s="311"/>
      <c r="K94" s="302"/>
      <c r="M94" s="303" t="s">
        <v>174</v>
      </c>
      <c r="O94" s="292"/>
    </row>
    <row r="95" spans="1:80" x14ac:dyDescent="0.2">
      <c r="A95" s="301"/>
      <c r="B95" s="304"/>
      <c r="C95" s="335" t="s">
        <v>1170</v>
      </c>
      <c r="D95" s="306"/>
      <c r="E95" s="334">
        <v>21.845500000000001</v>
      </c>
      <c r="F95" s="308"/>
      <c r="G95" s="309"/>
      <c r="H95" s="310"/>
      <c r="I95" s="302"/>
      <c r="J95" s="311"/>
      <c r="K95" s="302"/>
      <c r="M95" s="303" t="s">
        <v>1170</v>
      </c>
      <c r="O95" s="292"/>
    </row>
    <row r="96" spans="1:80" x14ac:dyDescent="0.2">
      <c r="A96" s="301"/>
      <c r="B96" s="304"/>
      <c r="C96" s="333" t="s">
        <v>174</v>
      </c>
      <c r="D96" s="306"/>
      <c r="E96" s="332">
        <v>0</v>
      </c>
      <c r="F96" s="308"/>
      <c r="G96" s="309"/>
      <c r="H96" s="310"/>
      <c r="I96" s="302"/>
      <c r="J96" s="311"/>
      <c r="K96" s="302"/>
      <c r="M96" s="303" t="s">
        <v>174</v>
      </c>
      <c r="O96" s="292"/>
    </row>
    <row r="97" spans="1:80" x14ac:dyDescent="0.2">
      <c r="A97" s="301"/>
      <c r="B97" s="304"/>
      <c r="C97" s="335" t="s">
        <v>391</v>
      </c>
      <c r="D97" s="306"/>
      <c r="E97" s="334">
        <v>869.79790000000003</v>
      </c>
      <c r="F97" s="308"/>
      <c r="G97" s="309"/>
      <c r="H97" s="310"/>
      <c r="I97" s="302"/>
      <c r="J97" s="311"/>
      <c r="K97" s="302"/>
      <c r="M97" s="303" t="s">
        <v>391</v>
      </c>
      <c r="O97" s="292"/>
    </row>
    <row r="98" spans="1:80" x14ac:dyDescent="0.2">
      <c r="A98" s="301"/>
      <c r="B98" s="304"/>
      <c r="C98" s="305" t="s">
        <v>130</v>
      </c>
      <c r="D98" s="306"/>
      <c r="E98" s="307">
        <v>0</v>
      </c>
      <c r="F98" s="308"/>
      <c r="G98" s="309"/>
      <c r="H98" s="310"/>
      <c r="I98" s="302"/>
      <c r="J98" s="311"/>
      <c r="K98" s="302"/>
      <c r="M98" s="303">
        <v>0</v>
      </c>
      <c r="O98" s="292"/>
    </row>
    <row r="99" spans="1:80" x14ac:dyDescent="0.2">
      <c r="A99" s="301"/>
      <c r="B99" s="304"/>
      <c r="C99" s="305" t="s">
        <v>1171</v>
      </c>
      <c r="D99" s="306"/>
      <c r="E99" s="307">
        <v>1043.7574999999999</v>
      </c>
      <c r="F99" s="308"/>
      <c r="G99" s="309"/>
      <c r="H99" s="310"/>
      <c r="I99" s="302"/>
      <c r="J99" s="311"/>
      <c r="K99" s="302"/>
      <c r="M99" s="303" t="s">
        <v>1171</v>
      </c>
      <c r="O99" s="292"/>
    </row>
    <row r="100" spans="1:80" x14ac:dyDescent="0.2">
      <c r="A100" s="293">
        <v>27</v>
      </c>
      <c r="B100" s="294" t="s">
        <v>572</v>
      </c>
      <c r="C100" s="295" t="s">
        <v>573</v>
      </c>
      <c r="D100" s="296" t="s">
        <v>116</v>
      </c>
      <c r="E100" s="297">
        <v>132.42660000000001</v>
      </c>
      <c r="F100" s="297">
        <v>0</v>
      </c>
      <c r="G100" s="298">
        <f>E100*F100</f>
        <v>0</v>
      </c>
      <c r="H100" s="299">
        <v>3.8E-3</v>
      </c>
      <c r="I100" s="300">
        <f>E100*H100</f>
        <v>0.50322107999999999</v>
      </c>
      <c r="J100" s="299"/>
      <c r="K100" s="300">
        <f>E100*J100</f>
        <v>0</v>
      </c>
      <c r="O100" s="292">
        <v>2</v>
      </c>
      <c r="AA100" s="261">
        <v>3</v>
      </c>
      <c r="AB100" s="261">
        <v>7</v>
      </c>
      <c r="AC100" s="261">
        <v>62852268</v>
      </c>
      <c r="AZ100" s="261">
        <v>2</v>
      </c>
      <c r="BA100" s="261">
        <f>IF(AZ100=1,G100,0)</f>
        <v>0</v>
      </c>
      <c r="BB100" s="261">
        <f>IF(AZ100=2,G100,0)</f>
        <v>0</v>
      </c>
      <c r="BC100" s="261">
        <f>IF(AZ100=3,G100,0)</f>
        <v>0</v>
      </c>
      <c r="BD100" s="261">
        <f>IF(AZ100=4,G100,0)</f>
        <v>0</v>
      </c>
      <c r="BE100" s="261">
        <f>IF(AZ100=5,G100,0)</f>
        <v>0</v>
      </c>
      <c r="CA100" s="292">
        <v>3</v>
      </c>
      <c r="CB100" s="292">
        <v>7</v>
      </c>
    </row>
    <row r="101" spans="1:80" x14ac:dyDescent="0.2">
      <c r="A101" s="301"/>
      <c r="B101" s="304"/>
      <c r="C101" s="305" t="s">
        <v>556</v>
      </c>
      <c r="D101" s="306"/>
      <c r="E101" s="307">
        <v>0</v>
      </c>
      <c r="F101" s="308"/>
      <c r="G101" s="309"/>
      <c r="H101" s="310"/>
      <c r="I101" s="302"/>
      <c r="J101" s="311"/>
      <c r="K101" s="302"/>
      <c r="M101" s="303" t="s">
        <v>556</v>
      </c>
      <c r="O101" s="292"/>
    </row>
    <row r="102" spans="1:80" x14ac:dyDescent="0.2">
      <c r="A102" s="301"/>
      <c r="B102" s="304"/>
      <c r="C102" s="335" t="s">
        <v>385</v>
      </c>
      <c r="D102" s="306"/>
      <c r="E102" s="334">
        <v>0</v>
      </c>
      <c r="F102" s="308"/>
      <c r="G102" s="309"/>
      <c r="H102" s="310"/>
      <c r="I102" s="302"/>
      <c r="J102" s="311"/>
      <c r="K102" s="302"/>
      <c r="M102" s="303" t="s">
        <v>385</v>
      </c>
      <c r="O102" s="292"/>
    </row>
    <row r="103" spans="1:80" ht="22.5" x14ac:dyDescent="0.2">
      <c r="A103" s="301"/>
      <c r="B103" s="304"/>
      <c r="C103" s="335" t="s">
        <v>1163</v>
      </c>
      <c r="D103" s="306"/>
      <c r="E103" s="334">
        <v>111.8352</v>
      </c>
      <c r="F103" s="308"/>
      <c r="G103" s="309"/>
      <c r="H103" s="310"/>
      <c r="I103" s="302"/>
      <c r="J103" s="311"/>
      <c r="K103" s="302"/>
      <c r="M103" s="303" t="s">
        <v>1163</v>
      </c>
      <c r="O103" s="292"/>
    </row>
    <row r="104" spans="1:80" ht="22.5" x14ac:dyDescent="0.2">
      <c r="A104" s="301"/>
      <c r="B104" s="304"/>
      <c r="C104" s="335" t="s">
        <v>1164</v>
      </c>
      <c r="D104" s="306"/>
      <c r="E104" s="334">
        <v>4.17</v>
      </c>
      <c r="F104" s="308"/>
      <c r="G104" s="309"/>
      <c r="H104" s="310"/>
      <c r="I104" s="302"/>
      <c r="J104" s="311"/>
      <c r="K104" s="302"/>
      <c r="M104" s="303" t="s">
        <v>1164</v>
      </c>
      <c r="O104" s="292"/>
    </row>
    <row r="105" spans="1:80" x14ac:dyDescent="0.2">
      <c r="A105" s="301"/>
      <c r="B105" s="304"/>
      <c r="C105" s="335" t="s">
        <v>559</v>
      </c>
      <c r="D105" s="306"/>
      <c r="E105" s="334">
        <v>0.75</v>
      </c>
      <c r="F105" s="308"/>
      <c r="G105" s="309"/>
      <c r="H105" s="310"/>
      <c r="I105" s="302"/>
      <c r="J105" s="311"/>
      <c r="K105" s="302"/>
      <c r="M105" s="303" t="s">
        <v>559</v>
      </c>
      <c r="O105" s="292"/>
    </row>
    <row r="106" spans="1:80" x14ac:dyDescent="0.2">
      <c r="A106" s="301"/>
      <c r="B106" s="304"/>
      <c r="C106" s="335" t="s">
        <v>130</v>
      </c>
      <c r="D106" s="306"/>
      <c r="E106" s="334">
        <v>0</v>
      </c>
      <c r="F106" s="308"/>
      <c r="G106" s="309"/>
      <c r="H106" s="310"/>
      <c r="I106" s="302"/>
      <c r="J106" s="311"/>
      <c r="K106" s="302"/>
      <c r="M106" s="303">
        <v>0</v>
      </c>
      <c r="O106" s="292"/>
    </row>
    <row r="107" spans="1:80" x14ac:dyDescent="0.2">
      <c r="A107" s="301"/>
      <c r="B107" s="304"/>
      <c r="C107" s="335" t="s">
        <v>1165</v>
      </c>
      <c r="D107" s="306"/>
      <c r="E107" s="334">
        <v>3.6326000000000001</v>
      </c>
      <c r="F107" s="308"/>
      <c r="G107" s="309"/>
      <c r="H107" s="310"/>
      <c r="I107" s="302"/>
      <c r="J107" s="311"/>
      <c r="K107" s="302"/>
      <c r="M107" s="303" t="s">
        <v>1165</v>
      </c>
      <c r="O107" s="292"/>
    </row>
    <row r="108" spans="1:80" x14ac:dyDescent="0.2">
      <c r="A108" s="301"/>
      <c r="B108" s="304"/>
      <c r="C108" s="335" t="s">
        <v>130</v>
      </c>
      <c r="D108" s="306"/>
      <c r="E108" s="334">
        <v>0</v>
      </c>
      <c r="F108" s="308"/>
      <c r="G108" s="309"/>
      <c r="H108" s="310"/>
      <c r="I108" s="302"/>
      <c r="J108" s="311"/>
      <c r="K108" s="302"/>
      <c r="M108" s="303">
        <v>0</v>
      </c>
      <c r="O108" s="292"/>
    </row>
    <row r="109" spans="1:80" x14ac:dyDescent="0.2">
      <c r="A109" s="301"/>
      <c r="B109" s="304"/>
      <c r="C109" s="335" t="s">
        <v>391</v>
      </c>
      <c r="D109" s="306"/>
      <c r="E109" s="334">
        <v>120.3878</v>
      </c>
      <c r="F109" s="308"/>
      <c r="G109" s="309"/>
      <c r="H109" s="310"/>
      <c r="I109" s="302"/>
      <c r="J109" s="311"/>
      <c r="K109" s="302"/>
      <c r="M109" s="303" t="s">
        <v>391</v>
      </c>
      <c r="O109" s="292"/>
    </row>
    <row r="110" spans="1:80" x14ac:dyDescent="0.2">
      <c r="A110" s="301"/>
      <c r="B110" s="304"/>
      <c r="C110" s="305" t="s">
        <v>1172</v>
      </c>
      <c r="D110" s="306"/>
      <c r="E110" s="307">
        <v>132.42660000000001</v>
      </c>
      <c r="F110" s="308"/>
      <c r="G110" s="309"/>
      <c r="H110" s="310"/>
      <c r="I110" s="302"/>
      <c r="J110" s="311"/>
      <c r="K110" s="302"/>
      <c r="M110" s="303" t="s">
        <v>1172</v>
      </c>
      <c r="O110" s="292"/>
    </row>
    <row r="111" spans="1:80" x14ac:dyDescent="0.2">
      <c r="A111" s="293">
        <v>28</v>
      </c>
      <c r="B111" s="294" t="s">
        <v>575</v>
      </c>
      <c r="C111" s="295" t="s">
        <v>576</v>
      </c>
      <c r="D111" s="296" t="s">
        <v>12</v>
      </c>
      <c r="E111" s="297"/>
      <c r="F111" s="297">
        <v>0</v>
      </c>
      <c r="G111" s="298">
        <f>E111*F111</f>
        <v>0</v>
      </c>
      <c r="H111" s="299">
        <v>0</v>
      </c>
      <c r="I111" s="300">
        <f>E111*H111</f>
        <v>0</v>
      </c>
      <c r="J111" s="299"/>
      <c r="K111" s="300">
        <f>E111*J111</f>
        <v>0</v>
      </c>
      <c r="O111" s="292">
        <v>2</v>
      </c>
      <c r="AA111" s="261">
        <v>7</v>
      </c>
      <c r="AB111" s="261">
        <v>1002</v>
      </c>
      <c r="AC111" s="261">
        <v>5</v>
      </c>
      <c r="AZ111" s="261">
        <v>2</v>
      </c>
      <c r="BA111" s="261">
        <f>IF(AZ111=1,G111,0)</f>
        <v>0</v>
      </c>
      <c r="BB111" s="261">
        <f>IF(AZ111=2,G111,0)</f>
        <v>0</v>
      </c>
      <c r="BC111" s="261">
        <f>IF(AZ111=3,G111,0)</f>
        <v>0</v>
      </c>
      <c r="BD111" s="261">
        <f>IF(AZ111=4,G111,0)</f>
        <v>0</v>
      </c>
      <c r="BE111" s="261">
        <f>IF(AZ111=5,G111,0)</f>
        <v>0</v>
      </c>
      <c r="CA111" s="292">
        <v>7</v>
      </c>
      <c r="CB111" s="292">
        <v>1002</v>
      </c>
    </row>
    <row r="112" spans="1:80" x14ac:dyDescent="0.2">
      <c r="A112" s="293">
        <v>29</v>
      </c>
      <c r="B112" s="294" t="s">
        <v>367</v>
      </c>
      <c r="C112" s="295" t="s">
        <v>368</v>
      </c>
      <c r="D112" s="296" t="s">
        <v>369</v>
      </c>
      <c r="E112" s="297">
        <v>8.0414600000000007</v>
      </c>
      <c r="F112" s="297">
        <v>0</v>
      </c>
      <c r="G112" s="298">
        <f>E112*F112</f>
        <v>0</v>
      </c>
      <c r="H112" s="299">
        <v>0</v>
      </c>
      <c r="I112" s="300">
        <f>E112*H112</f>
        <v>0</v>
      </c>
      <c r="J112" s="299"/>
      <c r="K112" s="300">
        <f>E112*J112</f>
        <v>0</v>
      </c>
      <c r="O112" s="292">
        <v>2</v>
      </c>
      <c r="AA112" s="261">
        <v>8</v>
      </c>
      <c r="AB112" s="261">
        <v>0</v>
      </c>
      <c r="AC112" s="261">
        <v>3</v>
      </c>
      <c r="AZ112" s="261">
        <v>2</v>
      </c>
      <c r="BA112" s="261">
        <f>IF(AZ112=1,G112,0)</f>
        <v>0</v>
      </c>
      <c r="BB112" s="261">
        <f>IF(AZ112=2,G112,0)</f>
        <v>0</v>
      </c>
      <c r="BC112" s="261">
        <f>IF(AZ112=3,G112,0)</f>
        <v>0</v>
      </c>
      <c r="BD112" s="261">
        <f>IF(AZ112=4,G112,0)</f>
        <v>0</v>
      </c>
      <c r="BE112" s="261">
        <f>IF(AZ112=5,G112,0)</f>
        <v>0</v>
      </c>
      <c r="CA112" s="292">
        <v>8</v>
      </c>
      <c r="CB112" s="292">
        <v>0</v>
      </c>
    </row>
    <row r="113" spans="1:80" x14ac:dyDescent="0.2">
      <c r="A113" s="293">
        <v>30</v>
      </c>
      <c r="B113" s="294" t="s">
        <v>1103</v>
      </c>
      <c r="C113" s="295" t="s">
        <v>1104</v>
      </c>
      <c r="D113" s="296" t="s">
        <v>369</v>
      </c>
      <c r="E113" s="297">
        <v>8.0414600000000007</v>
      </c>
      <c r="F113" s="297">
        <v>0</v>
      </c>
      <c r="G113" s="298">
        <f>E113*F113</f>
        <v>0</v>
      </c>
      <c r="H113" s="299">
        <v>0</v>
      </c>
      <c r="I113" s="300">
        <f>E113*H113</f>
        <v>0</v>
      </c>
      <c r="J113" s="299"/>
      <c r="K113" s="300">
        <f>E113*J113</f>
        <v>0</v>
      </c>
      <c r="O113" s="292">
        <v>2</v>
      </c>
      <c r="AA113" s="261">
        <v>8</v>
      </c>
      <c r="AB113" s="261">
        <v>0</v>
      </c>
      <c r="AC113" s="261">
        <v>3</v>
      </c>
      <c r="AZ113" s="261">
        <v>2</v>
      </c>
      <c r="BA113" s="261">
        <f>IF(AZ113=1,G113,0)</f>
        <v>0</v>
      </c>
      <c r="BB113" s="261">
        <f>IF(AZ113=2,G113,0)</f>
        <v>0</v>
      </c>
      <c r="BC113" s="261">
        <f>IF(AZ113=3,G113,0)</f>
        <v>0</v>
      </c>
      <c r="BD113" s="261">
        <f>IF(AZ113=4,G113,0)</f>
        <v>0</v>
      </c>
      <c r="BE113" s="261">
        <f>IF(AZ113=5,G113,0)</f>
        <v>0</v>
      </c>
      <c r="CA113" s="292">
        <v>8</v>
      </c>
      <c r="CB113" s="292">
        <v>0</v>
      </c>
    </row>
    <row r="114" spans="1:80" x14ac:dyDescent="0.2">
      <c r="A114" s="293">
        <v>31</v>
      </c>
      <c r="B114" s="294" t="s">
        <v>370</v>
      </c>
      <c r="C114" s="295" t="s">
        <v>371</v>
      </c>
      <c r="D114" s="296" t="s">
        <v>369</v>
      </c>
      <c r="E114" s="297">
        <v>8.0414600000000007</v>
      </c>
      <c r="F114" s="297">
        <v>0</v>
      </c>
      <c r="G114" s="298">
        <f>E114*F114</f>
        <v>0</v>
      </c>
      <c r="H114" s="299">
        <v>0</v>
      </c>
      <c r="I114" s="300">
        <f>E114*H114</f>
        <v>0</v>
      </c>
      <c r="J114" s="299"/>
      <c r="K114" s="300">
        <f>E114*J114</f>
        <v>0</v>
      </c>
      <c r="O114" s="292">
        <v>2</v>
      </c>
      <c r="AA114" s="261">
        <v>8</v>
      </c>
      <c r="AB114" s="261">
        <v>1</v>
      </c>
      <c r="AC114" s="261">
        <v>3</v>
      </c>
      <c r="AZ114" s="261">
        <v>2</v>
      </c>
      <c r="BA114" s="261">
        <f>IF(AZ114=1,G114,0)</f>
        <v>0</v>
      </c>
      <c r="BB114" s="261">
        <f>IF(AZ114=2,G114,0)</f>
        <v>0</v>
      </c>
      <c r="BC114" s="261">
        <f>IF(AZ114=3,G114,0)</f>
        <v>0</v>
      </c>
      <c r="BD114" s="261">
        <f>IF(AZ114=4,G114,0)</f>
        <v>0</v>
      </c>
      <c r="BE114" s="261">
        <f>IF(AZ114=5,G114,0)</f>
        <v>0</v>
      </c>
      <c r="CA114" s="292">
        <v>8</v>
      </c>
      <c r="CB114" s="292">
        <v>1</v>
      </c>
    </row>
    <row r="115" spans="1:80" x14ac:dyDescent="0.2">
      <c r="A115" s="293">
        <v>32</v>
      </c>
      <c r="B115" s="294" t="s">
        <v>372</v>
      </c>
      <c r="C115" s="295" t="s">
        <v>373</v>
      </c>
      <c r="D115" s="296" t="s">
        <v>369</v>
      </c>
      <c r="E115" s="297">
        <v>80.414599999999993</v>
      </c>
      <c r="F115" s="297">
        <v>0</v>
      </c>
      <c r="G115" s="298">
        <f>E115*F115</f>
        <v>0</v>
      </c>
      <c r="H115" s="299">
        <v>0</v>
      </c>
      <c r="I115" s="300">
        <f>E115*H115</f>
        <v>0</v>
      </c>
      <c r="J115" s="299"/>
      <c r="K115" s="300">
        <f>E115*J115</f>
        <v>0</v>
      </c>
      <c r="O115" s="292">
        <v>2</v>
      </c>
      <c r="AA115" s="261">
        <v>8</v>
      </c>
      <c r="AB115" s="261">
        <v>1</v>
      </c>
      <c r="AC115" s="261">
        <v>3</v>
      </c>
      <c r="AZ115" s="261">
        <v>2</v>
      </c>
      <c r="BA115" s="261">
        <f>IF(AZ115=1,G115,0)</f>
        <v>0</v>
      </c>
      <c r="BB115" s="261">
        <f>IF(AZ115=2,G115,0)</f>
        <v>0</v>
      </c>
      <c r="BC115" s="261">
        <f>IF(AZ115=3,G115,0)</f>
        <v>0</v>
      </c>
      <c r="BD115" s="261">
        <f>IF(AZ115=4,G115,0)</f>
        <v>0</v>
      </c>
      <c r="BE115" s="261">
        <f>IF(AZ115=5,G115,0)</f>
        <v>0</v>
      </c>
      <c r="CA115" s="292">
        <v>8</v>
      </c>
      <c r="CB115" s="292">
        <v>1</v>
      </c>
    </row>
    <row r="116" spans="1:80" x14ac:dyDescent="0.2">
      <c r="A116" s="293">
        <v>33</v>
      </c>
      <c r="B116" s="294" t="s">
        <v>374</v>
      </c>
      <c r="C116" s="295" t="s">
        <v>375</v>
      </c>
      <c r="D116" s="296" t="s">
        <v>369</v>
      </c>
      <c r="E116" s="297">
        <v>8.0414600000000007</v>
      </c>
      <c r="F116" s="297">
        <v>0</v>
      </c>
      <c r="G116" s="298">
        <f>E116*F116</f>
        <v>0</v>
      </c>
      <c r="H116" s="299">
        <v>0</v>
      </c>
      <c r="I116" s="300">
        <f>E116*H116</f>
        <v>0</v>
      </c>
      <c r="J116" s="299"/>
      <c r="K116" s="300">
        <f>E116*J116</f>
        <v>0</v>
      </c>
      <c r="O116" s="292">
        <v>2</v>
      </c>
      <c r="AA116" s="261">
        <v>8</v>
      </c>
      <c r="AB116" s="261">
        <v>1</v>
      </c>
      <c r="AC116" s="261">
        <v>3</v>
      </c>
      <c r="AZ116" s="261">
        <v>2</v>
      </c>
      <c r="BA116" s="261">
        <f>IF(AZ116=1,G116,0)</f>
        <v>0</v>
      </c>
      <c r="BB116" s="261">
        <f>IF(AZ116=2,G116,0)</f>
        <v>0</v>
      </c>
      <c r="BC116" s="261">
        <f>IF(AZ116=3,G116,0)</f>
        <v>0</v>
      </c>
      <c r="BD116" s="261">
        <f>IF(AZ116=4,G116,0)</f>
        <v>0</v>
      </c>
      <c r="BE116" s="261">
        <f>IF(AZ116=5,G116,0)</f>
        <v>0</v>
      </c>
      <c r="CA116" s="292">
        <v>8</v>
      </c>
      <c r="CB116" s="292">
        <v>1</v>
      </c>
    </row>
    <row r="117" spans="1:80" x14ac:dyDescent="0.2">
      <c r="A117" s="293">
        <v>34</v>
      </c>
      <c r="B117" s="294" t="s">
        <v>376</v>
      </c>
      <c r="C117" s="295" t="s">
        <v>377</v>
      </c>
      <c r="D117" s="296" t="s">
        <v>369</v>
      </c>
      <c r="E117" s="297">
        <v>24.124379999999999</v>
      </c>
      <c r="F117" s="297">
        <v>0</v>
      </c>
      <c r="G117" s="298">
        <f>E117*F117</f>
        <v>0</v>
      </c>
      <c r="H117" s="299">
        <v>0</v>
      </c>
      <c r="I117" s="300">
        <f>E117*H117</f>
        <v>0</v>
      </c>
      <c r="J117" s="299"/>
      <c r="K117" s="300">
        <f>E117*J117</f>
        <v>0</v>
      </c>
      <c r="O117" s="292">
        <v>2</v>
      </c>
      <c r="AA117" s="261">
        <v>8</v>
      </c>
      <c r="AB117" s="261">
        <v>1</v>
      </c>
      <c r="AC117" s="261">
        <v>3</v>
      </c>
      <c r="AZ117" s="261">
        <v>2</v>
      </c>
      <c r="BA117" s="261">
        <f>IF(AZ117=1,G117,0)</f>
        <v>0</v>
      </c>
      <c r="BB117" s="261">
        <f>IF(AZ117=2,G117,0)</f>
        <v>0</v>
      </c>
      <c r="BC117" s="261">
        <f>IF(AZ117=3,G117,0)</f>
        <v>0</v>
      </c>
      <c r="BD117" s="261">
        <f>IF(AZ117=4,G117,0)</f>
        <v>0</v>
      </c>
      <c r="BE117" s="261">
        <f>IF(AZ117=5,G117,0)</f>
        <v>0</v>
      </c>
      <c r="CA117" s="292">
        <v>8</v>
      </c>
      <c r="CB117" s="292">
        <v>1</v>
      </c>
    </row>
    <row r="118" spans="1:80" x14ac:dyDescent="0.2">
      <c r="A118" s="293">
        <v>35</v>
      </c>
      <c r="B118" s="294" t="s">
        <v>378</v>
      </c>
      <c r="C118" s="295" t="s">
        <v>379</v>
      </c>
      <c r="D118" s="296" t="s">
        <v>369</v>
      </c>
      <c r="E118" s="297">
        <v>8.0414600000000007</v>
      </c>
      <c r="F118" s="297">
        <v>0</v>
      </c>
      <c r="G118" s="298">
        <f>E118*F118</f>
        <v>0</v>
      </c>
      <c r="H118" s="299">
        <v>0</v>
      </c>
      <c r="I118" s="300">
        <f>E118*H118</f>
        <v>0</v>
      </c>
      <c r="J118" s="299"/>
      <c r="K118" s="300">
        <f>E118*J118</f>
        <v>0</v>
      </c>
      <c r="O118" s="292">
        <v>2</v>
      </c>
      <c r="AA118" s="261">
        <v>8</v>
      </c>
      <c r="AB118" s="261">
        <v>0</v>
      </c>
      <c r="AC118" s="261">
        <v>3</v>
      </c>
      <c r="AZ118" s="261">
        <v>2</v>
      </c>
      <c r="BA118" s="261">
        <f>IF(AZ118=1,G118,0)</f>
        <v>0</v>
      </c>
      <c r="BB118" s="261">
        <f>IF(AZ118=2,G118,0)</f>
        <v>0</v>
      </c>
      <c r="BC118" s="261">
        <f>IF(AZ118=3,G118,0)</f>
        <v>0</v>
      </c>
      <c r="BD118" s="261">
        <f>IF(AZ118=4,G118,0)</f>
        <v>0</v>
      </c>
      <c r="BE118" s="261">
        <f>IF(AZ118=5,G118,0)</f>
        <v>0</v>
      </c>
      <c r="CA118" s="292">
        <v>8</v>
      </c>
      <c r="CB118" s="292">
        <v>0</v>
      </c>
    </row>
    <row r="119" spans="1:80" x14ac:dyDescent="0.2">
      <c r="A119" s="312"/>
      <c r="B119" s="313" t="s">
        <v>101</v>
      </c>
      <c r="C119" s="314" t="s">
        <v>529</v>
      </c>
      <c r="D119" s="315"/>
      <c r="E119" s="316"/>
      <c r="F119" s="317"/>
      <c r="G119" s="318">
        <f>SUM(G49:G118)</f>
        <v>0</v>
      </c>
      <c r="H119" s="319"/>
      <c r="I119" s="320">
        <f>SUM(I49:I118)</f>
        <v>24.070148322999998</v>
      </c>
      <c r="J119" s="319"/>
      <c r="K119" s="320">
        <f>SUM(K49:K118)</f>
        <v>-8.0414600000000007</v>
      </c>
      <c r="O119" s="292">
        <v>4</v>
      </c>
      <c r="BA119" s="321">
        <f>SUM(BA49:BA118)</f>
        <v>0</v>
      </c>
      <c r="BB119" s="321">
        <f>SUM(BB49:BB118)</f>
        <v>0</v>
      </c>
      <c r="BC119" s="321">
        <f>SUM(BC49:BC118)</f>
        <v>0</v>
      </c>
      <c r="BD119" s="321">
        <f>SUM(BD49:BD118)</f>
        <v>0</v>
      </c>
      <c r="BE119" s="321">
        <f>SUM(BE49:BE118)</f>
        <v>0</v>
      </c>
    </row>
    <row r="120" spans="1:80" x14ac:dyDescent="0.2">
      <c r="A120" s="282" t="s">
        <v>97</v>
      </c>
      <c r="B120" s="283" t="s">
        <v>577</v>
      </c>
      <c r="C120" s="284" t="s">
        <v>578</v>
      </c>
      <c r="D120" s="285"/>
      <c r="E120" s="286"/>
      <c r="F120" s="286"/>
      <c r="G120" s="287"/>
      <c r="H120" s="288"/>
      <c r="I120" s="289"/>
      <c r="J120" s="290"/>
      <c r="K120" s="291"/>
      <c r="O120" s="292">
        <v>1</v>
      </c>
    </row>
    <row r="121" spans="1:80" x14ac:dyDescent="0.2">
      <c r="A121" s="293">
        <v>36</v>
      </c>
      <c r="B121" s="294" t="s">
        <v>1173</v>
      </c>
      <c r="C121" s="295" t="s">
        <v>1174</v>
      </c>
      <c r="D121" s="296" t="s">
        <v>116</v>
      </c>
      <c r="E121" s="297">
        <v>18.538</v>
      </c>
      <c r="F121" s="297">
        <v>0</v>
      </c>
      <c r="G121" s="298">
        <f>E121*F121</f>
        <v>0</v>
      </c>
      <c r="H121" s="299">
        <v>0</v>
      </c>
      <c r="I121" s="300">
        <f>E121*H121</f>
        <v>0</v>
      </c>
      <c r="J121" s="299">
        <v>-1.1000000000000001E-3</v>
      </c>
      <c r="K121" s="300">
        <f>E121*J121</f>
        <v>-2.0391800000000002E-2</v>
      </c>
      <c r="O121" s="292">
        <v>2</v>
      </c>
      <c r="AA121" s="261">
        <v>1</v>
      </c>
      <c r="AB121" s="261">
        <v>7</v>
      </c>
      <c r="AC121" s="261">
        <v>7</v>
      </c>
      <c r="AZ121" s="261">
        <v>2</v>
      </c>
      <c r="BA121" s="261">
        <f>IF(AZ121=1,G121,0)</f>
        <v>0</v>
      </c>
      <c r="BB121" s="261">
        <f>IF(AZ121=2,G121,0)</f>
        <v>0</v>
      </c>
      <c r="BC121" s="261">
        <f>IF(AZ121=3,G121,0)</f>
        <v>0</v>
      </c>
      <c r="BD121" s="261">
        <f>IF(AZ121=4,G121,0)</f>
        <v>0</v>
      </c>
      <c r="BE121" s="261">
        <f>IF(AZ121=5,G121,0)</f>
        <v>0</v>
      </c>
      <c r="CA121" s="292">
        <v>1</v>
      </c>
      <c r="CB121" s="292">
        <v>7</v>
      </c>
    </row>
    <row r="122" spans="1:80" x14ac:dyDescent="0.2">
      <c r="A122" s="301"/>
      <c r="B122" s="304"/>
      <c r="C122" s="305" t="s">
        <v>1175</v>
      </c>
      <c r="D122" s="306"/>
      <c r="E122" s="307">
        <v>18.538</v>
      </c>
      <c r="F122" s="308"/>
      <c r="G122" s="309"/>
      <c r="H122" s="310"/>
      <c r="I122" s="302"/>
      <c r="J122" s="311"/>
      <c r="K122" s="302"/>
      <c r="M122" s="303" t="s">
        <v>1175</v>
      </c>
      <c r="O122" s="292"/>
    </row>
    <row r="123" spans="1:80" ht="22.5" x14ac:dyDescent="0.2">
      <c r="A123" s="293">
        <v>37</v>
      </c>
      <c r="B123" s="294" t="s">
        <v>580</v>
      </c>
      <c r="C123" s="295" t="s">
        <v>581</v>
      </c>
      <c r="D123" s="296" t="s">
        <v>116</v>
      </c>
      <c r="E123" s="297">
        <v>770.70979999999997</v>
      </c>
      <c r="F123" s="297">
        <v>0</v>
      </c>
      <c r="G123" s="298">
        <f>E123*F123</f>
        <v>0</v>
      </c>
      <c r="H123" s="299">
        <v>3.1E-4</v>
      </c>
      <c r="I123" s="300">
        <f>E123*H123</f>
        <v>0.238920038</v>
      </c>
      <c r="J123" s="299">
        <v>0</v>
      </c>
      <c r="K123" s="300">
        <f>E123*J123</f>
        <v>0</v>
      </c>
      <c r="O123" s="292">
        <v>2</v>
      </c>
      <c r="AA123" s="261">
        <v>1</v>
      </c>
      <c r="AB123" s="261">
        <v>0</v>
      </c>
      <c r="AC123" s="261">
        <v>0</v>
      </c>
      <c r="AZ123" s="261">
        <v>2</v>
      </c>
      <c r="BA123" s="261">
        <f>IF(AZ123=1,G123,0)</f>
        <v>0</v>
      </c>
      <c r="BB123" s="261">
        <f>IF(AZ123=2,G123,0)</f>
        <v>0</v>
      </c>
      <c r="BC123" s="261">
        <f>IF(AZ123=3,G123,0)</f>
        <v>0</v>
      </c>
      <c r="BD123" s="261">
        <f>IF(AZ123=4,G123,0)</f>
        <v>0</v>
      </c>
      <c r="BE123" s="261">
        <f>IF(AZ123=5,G123,0)</f>
        <v>0</v>
      </c>
      <c r="CA123" s="292">
        <v>1</v>
      </c>
      <c r="CB123" s="292">
        <v>0</v>
      </c>
    </row>
    <row r="124" spans="1:80" x14ac:dyDescent="0.2">
      <c r="A124" s="301"/>
      <c r="B124" s="304"/>
      <c r="C124" s="305" t="s">
        <v>582</v>
      </c>
      <c r="D124" s="306"/>
      <c r="E124" s="307">
        <v>753.61</v>
      </c>
      <c r="F124" s="308"/>
      <c r="G124" s="309"/>
      <c r="H124" s="310"/>
      <c r="I124" s="302"/>
      <c r="J124" s="311"/>
      <c r="K124" s="302"/>
      <c r="M124" s="303" t="s">
        <v>582</v>
      </c>
      <c r="O124" s="292"/>
    </row>
    <row r="125" spans="1:80" x14ac:dyDescent="0.2">
      <c r="A125" s="301"/>
      <c r="B125" s="304"/>
      <c r="C125" s="305" t="s">
        <v>1176</v>
      </c>
      <c r="D125" s="306"/>
      <c r="E125" s="307">
        <v>17.099799999999998</v>
      </c>
      <c r="F125" s="308"/>
      <c r="G125" s="309"/>
      <c r="H125" s="310"/>
      <c r="I125" s="302"/>
      <c r="J125" s="311"/>
      <c r="K125" s="302"/>
      <c r="M125" s="303" t="s">
        <v>1176</v>
      </c>
      <c r="O125" s="292"/>
    </row>
    <row r="126" spans="1:80" x14ac:dyDescent="0.2">
      <c r="A126" s="293">
        <v>38</v>
      </c>
      <c r="B126" s="294" t="s">
        <v>583</v>
      </c>
      <c r="C126" s="295" t="s">
        <v>584</v>
      </c>
      <c r="D126" s="296" t="s">
        <v>116</v>
      </c>
      <c r="E126" s="297">
        <v>1576.6773000000001</v>
      </c>
      <c r="F126" s="297">
        <v>0</v>
      </c>
      <c r="G126" s="298">
        <f>E126*F126</f>
        <v>0</v>
      </c>
      <c r="H126" s="299">
        <v>1.16E-3</v>
      </c>
      <c r="I126" s="300">
        <f>E126*H126</f>
        <v>1.828945668</v>
      </c>
      <c r="J126" s="299">
        <v>0</v>
      </c>
      <c r="K126" s="300">
        <f>E126*J126</f>
        <v>0</v>
      </c>
      <c r="O126" s="292">
        <v>2</v>
      </c>
      <c r="AA126" s="261">
        <v>1</v>
      </c>
      <c r="AB126" s="261">
        <v>7</v>
      </c>
      <c r="AC126" s="261">
        <v>7</v>
      </c>
      <c r="AZ126" s="261">
        <v>2</v>
      </c>
      <c r="BA126" s="261">
        <f>IF(AZ126=1,G126,0)</f>
        <v>0</v>
      </c>
      <c r="BB126" s="261">
        <f>IF(AZ126=2,G126,0)</f>
        <v>0</v>
      </c>
      <c r="BC126" s="261">
        <f>IF(AZ126=3,G126,0)</f>
        <v>0</v>
      </c>
      <c r="BD126" s="261">
        <f>IF(AZ126=4,G126,0)</f>
        <v>0</v>
      </c>
      <c r="BE126" s="261">
        <f>IF(AZ126=5,G126,0)</f>
        <v>0</v>
      </c>
      <c r="CA126" s="292">
        <v>1</v>
      </c>
      <c r="CB126" s="292">
        <v>7</v>
      </c>
    </row>
    <row r="127" spans="1:80" x14ac:dyDescent="0.2">
      <c r="A127" s="301"/>
      <c r="B127" s="304"/>
      <c r="C127" s="305" t="s">
        <v>1177</v>
      </c>
      <c r="D127" s="306"/>
      <c r="E127" s="307">
        <v>30.39</v>
      </c>
      <c r="F127" s="308"/>
      <c r="G127" s="309"/>
      <c r="H127" s="310"/>
      <c r="I127" s="302"/>
      <c r="J127" s="311"/>
      <c r="K127" s="302"/>
      <c r="M127" s="303" t="s">
        <v>1177</v>
      </c>
      <c r="O127" s="292"/>
    </row>
    <row r="128" spans="1:80" ht="22.5" x14ac:dyDescent="0.2">
      <c r="A128" s="301"/>
      <c r="B128" s="304"/>
      <c r="C128" s="305" t="s">
        <v>1178</v>
      </c>
      <c r="D128" s="306"/>
      <c r="E128" s="307">
        <v>4.0362999999999998</v>
      </c>
      <c r="F128" s="308"/>
      <c r="G128" s="309"/>
      <c r="H128" s="310"/>
      <c r="I128" s="302"/>
      <c r="J128" s="311"/>
      <c r="K128" s="302"/>
      <c r="M128" s="303" t="s">
        <v>1178</v>
      </c>
      <c r="O128" s="292"/>
    </row>
    <row r="129" spans="1:80" x14ac:dyDescent="0.2">
      <c r="A129" s="301"/>
      <c r="B129" s="304"/>
      <c r="C129" s="333" t="s">
        <v>174</v>
      </c>
      <c r="D129" s="306"/>
      <c r="E129" s="332">
        <v>34.426299999999998</v>
      </c>
      <c r="F129" s="308"/>
      <c r="G129" s="309"/>
      <c r="H129" s="310"/>
      <c r="I129" s="302"/>
      <c r="J129" s="311"/>
      <c r="K129" s="302"/>
      <c r="M129" s="303" t="s">
        <v>174</v>
      </c>
      <c r="O129" s="292"/>
    </row>
    <row r="130" spans="1:80" x14ac:dyDescent="0.2">
      <c r="A130" s="301"/>
      <c r="B130" s="304"/>
      <c r="C130" s="305" t="s">
        <v>1179</v>
      </c>
      <c r="D130" s="306"/>
      <c r="E130" s="307">
        <v>0.96499999999999997</v>
      </c>
      <c r="F130" s="308"/>
      <c r="G130" s="309"/>
      <c r="H130" s="310"/>
      <c r="I130" s="302"/>
      <c r="J130" s="311"/>
      <c r="K130" s="302"/>
      <c r="M130" s="303" t="s">
        <v>1179</v>
      </c>
      <c r="O130" s="292"/>
    </row>
    <row r="131" spans="1:80" x14ac:dyDescent="0.2">
      <c r="A131" s="301"/>
      <c r="B131" s="304"/>
      <c r="C131" s="333" t="s">
        <v>174</v>
      </c>
      <c r="D131" s="306"/>
      <c r="E131" s="332">
        <v>0.96499999999999997</v>
      </c>
      <c r="F131" s="308"/>
      <c r="G131" s="309"/>
      <c r="H131" s="310"/>
      <c r="I131" s="302"/>
      <c r="J131" s="311"/>
      <c r="K131" s="302"/>
      <c r="M131" s="303" t="s">
        <v>174</v>
      </c>
      <c r="O131" s="292"/>
    </row>
    <row r="132" spans="1:80" ht="22.5" x14ac:dyDescent="0.2">
      <c r="A132" s="301"/>
      <c r="B132" s="304"/>
      <c r="C132" s="305" t="s">
        <v>903</v>
      </c>
      <c r="D132" s="306"/>
      <c r="E132" s="307">
        <v>753.61</v>
      </c>
      <c r="F132" s="308"/>
      <c r="G132" s="309"/>
      <c r="H132" s="310"/>
      <c r="I132" s="302"/>
      <c r="J132" s="311"/>
      <c r="K132" s="302"/>
      <c r="M132" s="303" t="s">
        <v>903</v>
      </c>
      <c r="O132" s="292"/>
    </row>
    <row r="133" spans="1:80" x14ac:dyDescent="0.2">
      <c r="A133" s="301"/>
      <c r="B133" s="304"/>
      <c r="C133" s="305" t="s">
        <v>130</v>
      </c>
      <c r="D133" s="306"/>
      <c r="E133" s="307">
        <v>0</v>
      </c>
      <c r="F133" s="308"/>
      <c r="G133" s="309"/>
      <c r="H133" s="310"/>
      <c r="I133" s="302"/>
      <c r="J133" s="311"/>
      <c r="K133" s="302"/>
      <c r="M133" s="303">
        <v>0</v>
      </c>
      <c r="O133" s="292"/>
    </row>
    <row r="134" spans="1:80" x14ac:dyDescent="0.2">
      <c r="A134" s="301"/>
      <c r="B134" s="304"/>
      <c r="C134" s="305" t="s">
        <v>1180</v>
      </c>
      <c r="D134" s="306"/>
      <c r="E134" s="307">
        <v>753.61</v>
      </c>
      <c r="F134" s="308"/>
      <c r="G134" s="309"/>
      <c r="H134" s="310"/>
      <c r="I134" s="302"/>
      <c r="J134" s="311"/>
      <c r="K134" s="302"/>
      <c r="M134" s="303" t="s">
        <v>1180</v>
      </c>
      <c r="O134" s="292"/>
    </row>
    <row r="135" spans="1:80" x14ac:dyDescent="0.2">
      <c r="A135" s="301"/>
      <c r="B135" s="304"/>
      <c r="C135" s="305" t="s">
        <v>130</v>
      </c>
      <c r="D135" s="306"/>
      <c r="E135" s="307">
        <v>0</v>
      </c>
      <c r="F135" s="308"/>
      <c r="G135" s="309"/>
      <c r="H135" s="310"/>
      <c r="I135" s="302"/>
      <c r="J135" s="311"/>
      <c r="K135" s="302"/>
      <c r="M135" s="303">
        <v>0</v>
      </c>
      <c r="O135" s="292"/>
    </row>
    <row r="136" spans="1:80" x14ac:dyDescent="0.2">
      <c r="A136" s="301"/>
      <c r="B136" s="304"/>
      <c r="C136" s="333" t="s">
        <v>174</v>
      </c>
      <c r="D136" s="306"/>
      <c r="E136" s="332">
        <v>1507.22</v>
      </c>
      <c r="F136" s="308"/>
      <c r="G136" s="309"/>
      <c r="H136" s="310"/>
      <c r="I136" s="302"/>
      <c r="J136" s="311"/>
      <c r="K136" s="302"/>
      <c r="M136" s="303" t="s">
        <v>174</v>
      </c>
      <c r="O136" s="292"/>
    </row>
    <row r="137" spans="1:80" x14ac:dyDescent="0.2">
      <c r="A137" s="301"/>
      <c r="B137" s="304"/>
      <c r="C137" s="305" t="s">
        <v>1181</v>
      </c>
      <c r="D137" s="306"/>
      <c r="E137" s="307">
        <v>29.5</v>
      </c>
      <c r="F137" s="308"/>
      <c r="G137" s="309"/>
      <c r="H137" s="310"/>
      <c r="I137" s="302"/>
      <c r="J137" s="311"/>
      <c r="K137" s="302"/>
      <c r="M137" s="303" t="s">
        <v>1181</v>
      </c>
      <c r="O137" s="292"/>
    </row>
    <row r="138" spans="1:80" x14ac:dyDescent="0.2">
      <c r="A138" s="301"/>
      <c r="B138" s="304"/>
      <c r="C138" s="305" t="s">
        <v>1182</v>
      </c>
      <c r="D138" s="306"/>
      <c r="E138" s="307">
        <v>3.8159999999999998</v>
      </c>
      <c r="F138" s="308"/>
      <c r="G138" s="309"/>
      <c r="H138" s="310"/>
      <c r="I138" s="302"/>
      <c r="J138" s="311"/>
      <c r="K138" s="302"/>
      <c r="M138" s="303" t="s">
        <v>1182</v>
      </c>
      <c r="O138" s="292"/>
    </row>
    <row r="139" spans="1:80" x14ac:dyDescent="0.2">
      <c r="A139" s="301"/>
      <c r="B139" s="304"/>
      <c r="C139" s="333" t="s">
        <v>174</v>
      </c>
      <c r="D139" s="306"/>
      <c r="E139" s="332">
        <v>33.316000000000003</v>
      </c>
      <c r="F139" s="308"/>
      <c r="G139" s="309"/>
      <c r="H139" s="310"/>
      <c r="I139" s="302"/>
      <c r="J139" s="311"/>
      <c r="K139" s="302"/>
      <c r="M139" s="303" t="s">
        <v>174</v>
      </c>
      <c r="O139" s="292"/>
    </row>
    <row r="140" spans="1:80" x14ac:dyDescent="0.2">
      <c r="A140" s="301"/>
      <c r="B140" s="304"/>
      <c r="C140" s="305" t="s">
        <v>1183</v>
      </c>
      <c r="D140" s="306"/>
      <c r="E140" s="307">
        <v>0.75</v>
      </c>
      <c r="F140" s="308"/>
      <c r="G140" s="309"/>
      <c r="H140" s="310"/>
      <c r="I140" s="302"/>
      <c r="J140" s="311"/>
      <c r="K140" s="302"/>
      <c r="M140" s="303" t="s">
        <v>1183</v>
      </c>
      <c r="O140" s="292"/>
    </row>
    <row r="141" spans="1:80" x14ac:dyDescent="0.2">
      <c r="A141" s="301"/>
      <c r="B141" s="304"/>
      <c r="C141" s="333" t="s">
        <v>174</v>
      </c>
      <c r="D141" s="306"/>
      <c r="E141" s="332">
        <v>0.75</v>
      </c>
      <c r="F141" s="308"/>
      <c r="G141" s="309"/>
      <c r="H141" s="310"/>
      <c r="I141" s="302"/>
      <c r="J141" s="311"/>
      <c r="K141" s="302"/>
      <c r="M141" s="303" t="s">
        <v>174</v>
      </c>
      <c r="O141" s="292"/>
    </row>
    <row r="142" spans="1:80" ht="22.5" x14ac:dyDescent="0.2">
      <c r="A142" s="293">
        <v>39</v>
      </c>
      <c r="B142" s="294" t="s">
        <v>592</v>
      </c>
      <c r="C142" s="295" t="s">
        <v>593</v>
      </c>
      <c r="D142" s="296" t="s">
        <v>170</v>
      </c>
      <c r="E142" s="297">
        <v>139.34200000000001</v>
      </c>
      <c r="F142" s="297">
        <v>0</v>
      </c>
      <c r="G142" s="298">
        <f>E142*F142</f>
        <v>0</v>
      </c>
      <c r="H142" s="299">
        <v>4.0000000000000003E-5</v>
      </c>
      <c r="I142" s="300">
        <f>E142*H142</f>
        <v>5.573680000000001E-3</v>
      </c>
      <c r="J142" s="299">
        <v>0</v>
      </c>
      <c r="K142" s="300">
        <f>E142*J142</f>
        <v>0</v>
      </c>
      <c r="O142" s="292">
        <v>2</v>
      </c>
      <c r="AA142" s="261">
        <v>1</v>
      </c>
      <c r="AB142" s="261">
        <v>7</v>
      </c>
      <c r="AC142" s="261">
        <v>7</v>
      </c>
      <c r="AZ142" s="261">
        <v>2</v>
      </c>
      <c r="BA142" s="261">
        <f>IF(AZ142=1,G142,0)</f>
        <v>0</v>
      </c>
      <c r="BB142" s="261">
        <f>IF(AZ142=2,G142,0)</f>
        <v>0</v>
      </c>
      <c r="BC142" s="261">
        <f>IF(AZ142=3,G142,0)</f>
        <v>0</v>
      </c>
      <c r="BD142" s="261">
        <f>IF(AZ142=4,G142,0)</f>
        <v>0</v>
      </c>
      <c r="BE142" s="261">
        <f>IF(AZ142=5,G142,0)</f>
        <v>0</v>
      </c>
      <c r="CA142" s="292">
        <v>1</v>
      </c>
      <c r="CB142" s="292">
        <v>7</v>
      </c>
    </row>
    <row r="143" spans="1:80" x14ac:dyDescent="0.2">
      <c r="A143" s="301"/>
      <c r="B143" s="304"/>
      <c r="C143" s="305" t="s">
        <v>1184</v>
      </c>
      <c r="D143" s="306"/>
      <c r="E143" s="307">
        <v>117.2</v>
      </c>
      <c r="F143" s="308"/>
      <c r="G143" s="309"/>
      <c r="H143" s="310"/>
      <c r="I143" s="302"/>
      <c r="J143" s="311"/>
      <c r="K143" s="302"/>
      <c r="M143" s="303" t="s">
        <v>1184</v>
      </c>
      <c r="O143" s="292"/>
    </row>
    <row r="144" spans="1:80" x14ac:dyDescent="0.2">
      <c r="A144" s="301"/>
      <c r="B144" s="304"/>
      <c r="C144" s="305" t="s">
        <v>1185</v>
      </c>
      <c r="D144" s="306"/>
      <c r="E144" s="307">
        <v>8.15</v>
      </c>
      <c r="F144" s="308"/>
      <c r="G144" s="309"/>
      <c r="H144" s="310"/>
      <c r="I144" s="302"/>
      <c r="J144" s="311"/>
      <c r="K144" s="302"/>
      <c r="M144" s="303" t="s">
        <v>1185</v>
      </c>
      <c r="O144" s="292"/>
    </row>
    <row r="145" spans="1:80" x14ac:dyDescent="0.2">
      <c r="A145" s="301"/>
      <c r="B145" s="304"/>
      <c r="C145" s="305" t="s">
        <v>1186</v>
      </c>
      <c r="D145" s="306"/>
      <c r="E145" s="307">
        <v>13.992000000000001</v>
      </c>
      <c r="F145" s="308"/>
      <c r="G145" s="309"/>
      <c r="H145" s="310"/>
      <c r="I145" s="302"/>
      <c r="J145" s="311"/>
      <c r="K145" s="302"/>
      <c r="M145" s="303" t="s">
        <v>1186</v>
      </c>
      <c r="O145" s="292"/>
    </row>
    <row r="146" spans="1:80" x14ac:dyDescent="0.2">
      <c r="A146" s="293">
        <v>40</v>
      </c>
      <c r="B146" s="294" t="s">
        <v>598</v>
      </c>
      <c r="C146" s="295" t="s">
        <v>599</v>
      </c>
      <c r="D146" s="296" t="s">
        <v>116</v>
      </c>
      <c r="E146" s="297">
        <v>0.82499999999999996</v>
      </c>
      <c r="F146" s="297">
        <v>0</v>
      </c>
      <c r="G146" s="298">
        <f>E146*F146</f>
        <v>0</v>
      </c>
      <c r="H146" s="299">
        <v>4.2900000000000004E-3</v>
      </c>
      <c r="I146" s="300">
        <f>E146*H146</f>
        <v>3.5392500000000003E-3</v>
      </c>
      <c r="J146" s="299"/>
      <c r="K146" s="300">
        <f>E146*J146</f>
        <v>0</v>
      </c>
      <c r="O146" s="292">
        <v>2</v>
      </c>
      <c r="AA146" s="261">
        <v>12</v>
      </c>
      <c r="AB146" s="261">
        <v>0</v>
      </c>
      <c r="AC146" s="261">
        <v>68</v>
      </c>
      <c r="AZ146" s="261">
        <v>2</v>
      </c>
      <c r="BA146" s="261">
        <f>IF(AZ146=1,G146,0)</f>
        <v>0</v>
      </c>
      <c r="BB146" s="261">
        <f>IF(AZ146=2,G146,0)</f>
        <v>0</v>
      </c>
      <c r="BC146" s="261">
        <f>IF(AZ146=3,G146,0)</f>
        <v>0</v>
      </c>
      <c r="BD146" s="261">
        <f>IF(AZ146=4,G146,0)</f>
        <v>0</v>
      </c>
      <c r="BE146" s="261">
        <f>IF(AZ146=5,G146,0)</f>
        <v>0</v>
      </c>
      <c r="CA146" s="292">
        <v>12</v>
      </c>
      <c r="CB146" s="292">
        <v>0</v>
      </c>
    </row>
    <row r="147" spans="1:80" x14ac:dyDescent="0.2">
      <c r="A147" s="301"/>
      <c r="B147" s="304"/>
      <c r="C147" s="305" t="s">
        <v>600</v>
      </c>
      <c r="D147" s="306"/>
      <c r="E147" s="307">
        <v>0.82499999999999996</v>
      </c>
      <c r="F147" s="308"/>
      <c r="G147" s="309"/>
      <c r="H147" s="310"/>
      <c r="I147" s="302"/>
      <c r="J147" s="311"/>
      <c r="K147" s="302"/>
      <c r="M147" s="303" t="s">
        <v>600</v>
      </c>
      <c r="O147" s="292"/>
    </row>
    <row r="148" spans="1:80" ht="22.5" x14ac:dyDescent="0.2">
      <c r="A148" s="293">
        <v>41</v>
      </c>
      <c r="B148" s="294" t="s">
        <v>601</v>
      </c>
      <c r="C148" s="295" t="s">
        <v>602</v>
      </c>
      <c r="D148" s="296" t="s">
        <v>116</v>
      </c>
      <c r="E148" s="297">
        <v>828.971</v>
      </c>
      <c r="F148" s="297">
        <v>0</v>
      </c>
      <c r="G148" s="298">
        <f>E148*F148</f>
        <v>0</v>
      </c>
      <c r="H148" s="299">
        <v>7.7999999999999996E-3</v>
      </c>
      <c r="I148" s="300">
        <f>E148*H148</f>
        <v>6.4659737999999995</v>
      </c>
      <c r="J148" s="299"/>
      <c r="K148" s="300">
        <f>E148*J148</f>
        <v>0</v>
      </c>
      <c r="O148" s="292">
        <v>2</v>
      </c>
      <c r="AA148" s="261">
        <v>12</v>
      </c>
      <c r="AB148" s="261">
        <v>0</v>
      </c>
      <c r="AC148" s="261">
        <v>24</v>
      </c>
      <c r="AZ148" s="261">
        <v>2</v>
      </c>
      <c r="BA148" s="261">
        <f>IF(AZ148=1,G148,0)</f>
        <v>0</v>
      </c>
      <c r="BB148" s="261">
        <f>IF(AZ148=2,G148,0)</f>
        <v>0</v>
      </c>
      <c r="BC148" s="261">
        <f>IF(AZ148=3,G148,0)</f>
        <v>0</v>
      </c>
      <c r="BD148" s="261">
        <f>IF(AZ148=4,G148,0)</f>
        <v>0</v>
      </c>
      <c r="BE148" s="261">
        <f>IF(AZ148=5,G148,0)</f>
        <v>0</v>
      </c>
      <c r="CA148" s="292">
        <v>12</v>
      </c>
      <c r="CB148" s="292">
        <v>0</v>
      </c>
    </row>
    <row r="149" spans="1:80" x14ac:dyDescent="0.2">
      <c r="A149" s="301"/>
      <c r="B149" s="304"/>
      <c r="C149" s="305" t="s">
        <v>603</v>
      </c>
      <c r="D149" s="306"/>
      <c r="E149" s="307">
        <v>828.971</v>
      </c>
      <c r="F149" s="308"/>
      <c r="G149" s="309"/>
      <c r="H149" s="310"/>
      <c r="I149" s="302"/>
      <c r="J149" s="311"/>
      <c r="K149" s="302"/>
      <c r="M149" s="303" t="s">
        <v>603</v>
      </c>
      <c r="O149" s="292"/>
    </row>
    <row r="150" spans="1:80" ht="22.5" x14ac:dyDescent="0.2">
      <c r="A150" s="293">
        <v>42</v>
      </c>
      <c r="B150" s="294" t="s">
        <v>1187</v>
      </c>
      <c r="C150" s="295" t="s">
        <v>1188</v>
      </c>
      <c r="D150" s="296" t="s">
        <v>116</v>
      </c>
      <c r="E150" s="297">
        <v>18.809799999999999</v>
      </c>
      <c r="F150" s="297">
        <v>0</v>
      </c>
      <c r="G150" s="298">
        <f>E150*F150</f>
        <v>0</v>
      </c>
      <c r="H150" s="299">
        <v>7.7999999999999996E-3</v>
      </c>
      <c r="I150" s="300">
        <f>E150*H150</f>
        <v>0.14671643999999998</v>
      </c>
      <c r="J150" s="299"/>
      <c r="K150" s="300">
        <f>E150*J150</f>
        <v>0</v>
      </c>
      <c r="O150" s="292">
        <v>2</v>
      </c>
      <c r="AA150" s="261">
        <v>12</v>
      </c>
      <c r="AB150" s="261">
        <v>0</v>
      </c>
      <c r="AC150" s="261">
        <v>101</v>
      </c>
      <c r="AZ150" s="261">
        <v>2</v>
      </c>
      <c r="BA150" s="261">
        <f>IF(AZ150=1,G150,0)</f>
        <v>0</v>
      </c>
      <c r="BB150" s="261">
        <f>IF(AZ150=2,G150,0)</f>
        <v>0</v>
      </c>
      <c r="BC150" s="261">
        <f>IF(AZ150=3,G150,0)</f>
        <v>0</v>
      </c>
      <c r="BD150" s="261">
        <f>IF(AZ150=4,G150,0)</f>
        <v>0</v>
      </c>
      <c r="BE150" s="261">
        <f>IF(AZ150=5,G150,0)</f>
        <v>0</v>
      </c>
      <c r="CA150" s="292">
        <v>12</v>
      </c>
      <c r="CB150" s="292">
        <v>0</v>
      </c>
    </row>
    <row r="151" spans="1:80" x14ac:dyDescent="0.2">
      <c r="A151" s="301"/>
      <c r="B151" s="304"/>
      <c r="C151" s="305" t="s">
        <v>1189</v>
      </c>
      <c r="D151" s="306"/>
      <c r="E151" s="307">
        <v>18.809799999999999</v>
      </c>
      <c r="F151" s="308"/>
      <c r="G151" s="309"/>
      <c r="H151" s="310"/>
      <c r="I151" s="302"/>
      <c r="J151" s="311"/>
      <c r="K151" s="302"/>
      <c r="M151" s="303" t="s">
        <v>1189</v>
      </c>
      <c r="O151" s="292"/>
    </row>
    <row r="152" spans="1:80" ht="22.5" x14ac:dyDescent="0.2">
      <c r="A152" s="293">
        <v>43</v>
      </c>
      <c r="B152" s="294" t="s">
        <v>1190</v>
      </c>
      <c r="C152" s="295" t="s">
        <v>1191</v>
      </c>
      <c r="D152" s="296" t="s">
        <v>116</v>
      </c>
      <c r="E152" s="297">
        <v>1.0615000000000001</v>
      </c>
      <c r="F152" s="297">
        <v>0</v>
      </c>
      <c r="G152" s="298">
        <f>E152*F152</f>
        <v>0</v>
      </c>
      <c r="H152" s="299">
        <v>2.14E-3</v>
      </c>
      <c r="I152" s="300">
        <f>E152*H152</f>
        <v>2.2716100000000003E-3</v>
      </c>
      <c r="J152" s="299"/>
      <c r="K152" s="300">
        <f>E152*J152</f>
        <v>0</v>
      </c>
      <c r="O152" s="292">
        <v>2</v>
      </c>
      <c r="AA152" s="261">
        <v>12</v>
      </c>
      <c r="AB152" s="261">
        <v>0</v>
      </c>
      <c r="AC152" s="261">
        <v>102</v>
      </c>
      <c r="AZ152" s="261">
        <v>2</v>
      </c>
      <c r="BA152" s="261">
        <f>IF(AZ152=1,G152,0)</f>
        <v>0</v>
      </c>
      <c r="BB152" s="261">
        <f>IF(AZ152=2,G152,0)</f>
        <v>0</v>
      </c>
      <c r="BC152" s="261">
        <f>IF(AZ152=3,G152,0)</f>
        <v>0</v>
      </c>
      <c r="BD152" s="261">
        <f>IF(AZ152=4,G152,0)</f>
        <v>0</v>
      </c>
      <c r="BE152" s="261">
        <f>IF(AZ152=5,G152,0)</f>
        <v>0</v>
      </c>
      <c r="CA152" s="292">
        <v>12</v>
      </c>
      <c r="CB152" s="292">
        <v>0</v>
      </c>
    </row>
    <row r="153" spans="1:80" x14ac:dyDescent="0.2">
      <c r="A153" s="301"/>
      <c r="B153" s="304"/>
      <c r="C153" s="305" t="s">
        <v>1192</v>
      </c>
      <c r="D153" s="306"/>
      <c r="E153" s="307">
        <v>1.0615000000000001</v>
      </c>
      <c r="F153" s="308"/>
      <c r="G153" s="309"/>
      <c r="H153" s="310"/>
      <c r="I153" s="302"/>
      <c r="J153" s="311"/>
      <c r="K153" s="302"/>
      <c r="M153" s="303" t="s">
        <v>1192</v>
      </c>
      <c r="O153" s="292"/>
    </row>
    <row r="154" spans="1:80" x14ac:dyDescent="0.2">
      <c r="A154" s="293">
        <v>44</v>
      </c>
      <c r="B154" s="294" t="s">
        <v>604</v>
      </c>
      <c r="C154" s="295" t="s">
        <v>605</v>
      </c>
      <c r="D154" s="296" t="s">
        <v>116</v>
      </c>
      <c r="E154" s="297">
        <v>33.429000000000002</v>
      </c>
      <c r="F154" s="297">
        <v>0</v>
      </c>
      <c r="G154" s="298">
        <f>E154*F154</f>
        <v>0</v>
      </c>
      <c r="H154" s="299">
        <v>2.14E-3</v>
      </c>
      <c r="I154" s="300">
        <f>E154*H154</f>
        <v>7.1538060000000001E-2</v>
      </c>
      <c r="J154" s="299"/>
      <c r="K154" s="300">
        <f>E154*J154</f>
        <v>0</v>
      </c>
      <c r="O154" s="292">
        <v>2</v>
      </c>
      <c r="AA154" s="261">
        <v>12</v>
      </c>
      <c r="AB154" s="261">
        <v>0</v>
      </c>
      <c r="AC154" s="261">
        <v>25</v>
      </c>
      <c r="AZ154" s="261">
        <v>2</v>
      </c>
      <c r="BA154" s="261">
        <f>IF(AZ154=1,G154,0)</f>
        <v>0</v>
      </c>
      <c r="BB154" s="261">
        <f>IF(AZ154=2,G154,0)</f>
        <v>0</v>
      </c>
      <c r="BC154" s="261">
        <f>IF(AZ154=3,G154,0)</f>
        <v>0</v>
      </c>
      <c r="BD154" s="261">
        <f>IF(AZ154=4,G154,0)</f>
        <v>0</v>
      </c>
      <c r="BE154" s="261">
        <f>IF(AZ154=5,G154,0)</f>
        <v>0</v>
      </c>
      <c r="CA154" s="292">
        <v>12</v>
      </c>
      <c r="CB154" s="292">
        <v>0</v>
      </c>
    </row>
    <row r="155" spans="1:80" x14ac:dyDescent="0.2">
      <c r="A155" s="301"/>
      <c r="B155" s="304"/>
      <c r="C155" s="335" t="s">
        <v>385</v>
      </c>
      <c r="D155" s="306"/>
      <c r="E155" s="334">
        <v>0</v>
      </c>
      <c r="F155" s="308"/>
      <c r="G155" s="309"/>
      <c r="H155" s="310"/>
      <c r="I155" s="302"/>
      <c r="J155" s="311"/>
      <c r="K155" s="302"/>
      <c r="M155" s="303" t="s">
        <v>385</v>
      </c>
      <c r="O155" s="292"/>
    </row>
    <row r="156" spans="1:80" x14ac:dyDescent="0.2">
      <c r="A156" s="301"/>
      <c r="B156" s="304"/>
      <c r="C156" s="335" t="s">
        <v>1193</v>
      </c>
      <c r="D156" s="306"/>
      <c r="E156" s="334">
        <v>30.39</v>
      </c>
      <c r="F156" s="308"/>
      <c r="G156" s="309"/>
      <c r="H156" s="310"/>
      <c r="I156" s="302"/>
      <c r="J156" s="311"/>
      <c r="K156" s="302"/>
      <c r="M156" s="303" t="s">
        <v>1193</v>
      </c>
      <c r="O156" s="292"/>
    </row>
    <row r="157" spans="1:80" x14ac:dyDescent="0.2">
      <c r="A157" s="301"/>
      <c r="B157" s="304"/>
      <c r="C157" s="333" t="s">
        <v>174</v>
      </c>
      <c r="D157" s="306"/>
      <c r="E157" s="332">
        <v>0</v>
      </c>
      <c r="F157" s="308"/>
      <c r="G157" s="309"/>
      <c r="H157" s="310"/>
      <c r="I157" s="302"/>
      <c r="J157" s="311"/>
      <c r="K157" s="302"/>
      <c r="M157" s="303" t="s">
        <v>174</v>
      </c>
      <c r="O157" s="292"/>
    </row>
    <row r="158" spans="1:80" x14ac:dyDescent="0.2">
      <c r="A158" s="301"/>
      <c r="B158" s="304"/>
      <c r="C158" s="335" t="s">
        <v>391</v>
      </c>
      <c r="D158" s="306"/>
      <c r="E158" s="334">
        <v>30.39</v>
      </c>
      <c r="F158" s="308"/>
      <c r="G158" s="309"/>
      <c r="H158" s="310"/>
      <c r="I158" s="302"/>
      <c r="J158" s="311"/>
      <c r="K158" s="302"/>
      <c r="M158" s="303" t="s">
        <v>391</v>
      </c>
      <c r="O158" s="292"/>
    </row>
    <row r="159" spans="1:80" x14ac:dyDescent="0.2">
      <c r="A159" s="301"/>
      <c r="B159" s="304"/>
      <c r="C159" s="305" t="s">
        <v>1194</v>
      </c>
      <c r="D159" s="306"/>
      <c r="E159" s="307">
        <v>33.429000000000002</v>
      </c>
      <c r="F159" s="308"/>
      <c r="G159" s="309"/>
      <c r="H159" s="310"/>
      <c r="I159" s="302"/>
      <c r="J159" s="311"/>
      <c r="K159" s="302"/>
      <c r="M159" s="303" t="s">
        <v>1194</v>
      </c>
      <c r="O159" s="292"/>
    </row>
    <row r="160" spans="1:80" x14ac:dyDescent="0.2">
      <c r="A160" s="293">
        <v>45</v>
      </c>
      <c r="B160" s="294" t="s">
        <v>1195</v>
      </c>
      <c r="C160" s="295" t="s">
        <v>1196</v>
      </c>
      <c r="D160" s="296" t="s">
        <v>116</v>
      </c>
      <c r="E160" s="297">
        <v>4.4398999999999997</v>
      </c>
      <c r="F160" s="297">
        <v>0</v>
      </c>
      <c r="G160" s="298">
        <f>E160*F160</f>
        <v>0</v>
      </c>
      <c r="H160" s="299">
        <v>2.14E-3</v>
      </c>
      <c r="I160" s="300">
        <f>E160*H160</f>
        <v>9.5013859999999988E-3</v>
      </c>
      <c r="J160" s="299"/>
      <c r="K160" s="300">
        <f>E160*J160</f>
        <v>0</v>
      </c>
      <c r="O160" s="292">
        <v>2</v>
      </c>
      <c r="AA160" s="261">
        <v>12</v>
      </c>
      <c r="AB160" s="261">
        <v>0</v>
      </c>
      <c r="AC160" s="261">
        <v>133</v>
      </c>
      <c r="AZ160" s="261">
        <v>2</v>
      </c>
      <c r="BA160" s="261">
        <f>IF(AZ160=1,G160,0)</f>
        <v>0</v>
      </c>
      <c r="BB160" s="261">
        <f>IF(AZ160=2,G160,0)</f>
        <v>0</v>
      </c>
      <c r="BC160" s="261">
        <f>IF(AZ160=3,G160,0)</f>
        <v>0</v>
      </c>
      <c r="BD160" s="261">
        <f>IF(AZ160=4,G160,0)</f>
        <v>0</v>
      </c>
      <c r="BE160" s="261">
        <f>IF(AZ160=5,G160,0)</f>
        <v>0</v>
      </c>
      <c r="CA160" s="292">
        <v>12</v>
      </c>
      <c r="CB160" s="292">
        <v>0</v>
      </c>
    </row>
    <row r="161" spans="1:80" x14ac:dyDescent="0.2">
      <c r="A161" s="301"/>
      <c r="B161" s="304"/>
      <c r="C161" s="335" t="s">
        <v>385</v>
      </c>
      <c r="D161" s="306"/>
      <c r="E161" s="334">
        <v>0</v>
      </c>
      <c r="F161" s="308"/>
      <c r="G161" s="309"/>
      <c r="H161" s="310"/>
      <c r="I161" s="302"/>
      <c r="J161" s="311"/>
      <c r="K161" s="302"/>
      <c r="M161" s="303" t="s">
        <v>385</v>
      </c>
      <c r="O161" s="292"/>
    </row>
    <row r="162" spans="1:80" ht="22.5" x14ac:dyDescent="0.2">
      <c r="A162" s="301"/>
      <c r="B162" s="304"/>
      <c r="C162" s="335" t="s">
        <v>1178</v>
      </c>
      <c r="D162" s="306"/>
      <c r="E162" s="334">
        <v>4.0362999999999998</v>
      </c>
      <c r="F162" s="308"/>
      <c r="G162" s="309"/>
      <c r="H162" s="310"/>
      <c r="I162" s="302"/>
      <c r="J162" s="311"/>
      <c r="K162" s="302"/>
      <c r="M162" s="303" t="s">
        <v>1178</v>
      </c>
      <c r="O162" s="292"/>
    </row>
    <row r="163" spans="1:80" x14ac:dyDescent="0.2">
      <c r="A163" s="301"/>
      <c r="B163" s="304"/>
      <c r="C163" s="335" t="s">
        <v>391</v>
      </c>
      <c r="D163" s="306"/>
      <c r="E163" s="334">
        <v>4.0362999999999998</v>
      </c>
      <c r="F163" s="308"/>
      <c r="G163" s="309"/>
      <c r="H163" s="310"/>
      <c r="I163" s="302"/>
      <c r="J163" s="311"/>
      <c r="K163" s="302"/>
      <c r="M163" s="303" t="s">
        <v>391</v>
      </c>
      <c r="O163" s="292"/>
    </row>
    <row r="164" spans="1:80" x14ac:dyDescent="0.2">
      <c r="A164" s="301"/>
      <c r="B164" s="304"/>
      <c r="C164" s="305" t="s">
        <v>1197</v>
      </c>
      <c r="D164" s="306"/>
      <c r="E164" s="307">
        <v>4.4398999999999997</v>
      </c>
      <c r="F164" s="308"/>
      <c r="G164" s="309"/>
      <c r="H164" s="310"/>
      <c r="I164" s="302"/>
      <c r="J164" s="311"/>
      <c r="K164" s="302"/>
      <c r="M164" s="303" t="s">
        <v>1197</v>
      </c>
      <c r="O164" s="292"/>
    </row>
    <row r="165" spans="1:80" x14ac:dyDescent="0.2">
      <c r="A165" s="293">
        <v>46</v>
      </c>
      <c r="B165" s="294" t="s">
        <v>609</v>
      </c>
      <c r="C165" s="295" t="s">
        <v>610</v>
      </c>
      <c r="D165" s="296" t="s">
        <v>170</v>
      </c>
      <c r="E165" s="297">
        <v>153.27619999999999</v>
      </c>
      <c r="F165" s="297">
        <v>0</v>
      </c>
      <c r="G165" s="298">
        <f>E165*F165</f>
        <v>0</v>
      </c>
      <c r="H165" s="299">
        <v>5.9999999999999995E-4</v>
      </c>
      <c r="I165" s="300">
        <f>E165*H165</f>
        <v>9.1965719999999987E-2</v>
      </c>
      <c r="J165" s="299"/>
      <c r="K165" s="300">
        <f>E165*J165</f>
        <v>0</v>
      </c>
      <c r="O165" s="292">
        <v>2</v>
      </c>
      <c r="AA165" s="261">
        <v>12</v>
      </c>
      <c r="AB165" s="261">
        <v>0</v>
      </c>
      <c r="AC165" s="261">
        <v>26</v>
      </c>
      <c r="AZ165" s="261">
        <v>2</v>
      </c>
      <c r="BA165" s="261">
        <f>IF(AZ165=1,G165,0)</f>
        <v>0</v>
      </c>
      <c r="BB165" s="261">
        <f>IF(AZ165=2,G165,0)</f>
        <v>0</v>
      </c>
      <c r="BC165" s="261">
        <f>IF(AZ165=3,G165,0)</f>
        <v>0</v>
      </c>
      <c r="BD165" s="261">
        <f>IF(AZ165=4,G165,0)</f>
        <v>0</v>
      </c>
      <c r="BE165" s="261">
        <f>IF(AZ165=5,G165,0)</f>
        <v>0</v>
      </c>
      <c r="CA165" s="292">
        <v>12</v>
      </c>
      <c r="CB165" s="292">
        <v>0</v>
      </c>
    </row>
    <row r="166" spans="1:80" x14ac:dyDescent="0.2">
      <c r="A166" s="301"/>
      <c r="B166" s="304"/>
      <c r="C166" s="335" t="s">
        <v>385</v>
      </c>
      <c r="D166" s="306"/>
      <c r="E166" s="334">
        <v>0</v>
      </c>
      <c r="F166" s="308"/>
      <c r="G166" s="309"/>
      <c r="H166" s="310"/>
      <c r="I166" s="302"/>
      <c r="J166" s="311"/>
      <c r="K166" s="302"/>
      <c r="M166" s="303" t="s">
        <v>385</v>
      </c>
      <c r="O166" s="292"/>
    </row>
    <row r="167" spans="1:80" x14ac:dyDescent="0.2">
      <c r="A167" s="301"/>
      <c r="B167" s="304"/>
      <c r="C167" s="335" t="s">
        <v>1198</v>
      </c>
      <c r="D167" s="306"/>
      <c r="E167" s="334">
        <v>117.2</v>
      </c>
      <c r="F167" s="308"/>
      <c r="G167" s="309"/>
      <c r="H167" s="310"/>
      <c r="I167" s="302"/>
      <c r="J167" s="311"/>
      <c r="K167" s="302"/>
      <c r="M167" s="303" t="s">
        <v>1198</v>
      </c>
      <c r="O167" s="292"/>
    </row>
    <row r="168" spans="1:80" x14ac:dyDescent="0.2">
      <c r="A168" s="301"/>
      <c r="B168" s="304"/>
      <c r="C168" s="335" t="s">
        <v>1185</v>
      </c>
      <c r="D168" s="306"/>
      <c r="E168" s="334">
        <v>8.15</v>
      </c>
      <c r="F168" s="308"/>
      <c r="G168" s="309"/>
      <c r="H168" s="310"/>
      <c r="I168" s="302"/>
      <c r="J168" s="311"/>
      <c r="K168" s="302"/>
      <c r="M168" s="303" t="s">
        <v>1185</v>
      </c>
      <c r="O168" s="292"/>
    </row>
    <row r="169" spans="1:80" x14ac:dyDescent="0.2">
      <c r="A169" s="301"/>
      <c r="B169" s="304"/>
      <c r="C169" s="335" t="s">
        <v>1186</v>
      </c>
      <c r="D169" s="306"/>
      <c r="E169" s="334">
        <v>13.992000000000001</v>
      </c>
      <c r="F169" s="308"/>
      <c r="G169" s="309"/>
      <c r="H169" s="310"/>
      <c r="I169" s="302"/>
      <c r="J169" s="311"/>
      <c r="K169" s="302"/>
      <c r="M169" s="303" t="s">
        <v>1186</v>
      </c>
      <c r="O169" s="292"/>
    </row>
    <row r="170" spans="1:80" x14ac:dyDescent="0.2">
      <c r="A170" s="301"/>
      <c r="B170" s="304"/>
      <c r="C170" s="335" t="s">
        <v>391</v>
      </c>
      <c r="D170" s="306"/>
      <c r="E170" s="334">
        <v>139.34200000000001</v>
      </c>
      <c r="F170" s="308"/>
      <c r="G170" s="309"/>
      <c r="H170" s="310"/>
      <c r="I170" s="302"/>
      <c r="J170" s="311"/>
      <c r="K170" s="302"/>
      <c r="M170" s="303" t="s">
        <v>391</v>
      </c>
      <c r="O170" s="292"/>
    </row>
    <row r="171" spans="1:80" x14ac:dyDescent="0.2">
      <c r="A171" s="301"/>
      <c r="B171" s="304"/>
      <c r="C171" s="305" t="s">
        <v>1199</v>
      </c>
      <c r="D171" s="306"/>
      <c r="E171" s="307">
        <v>153.27619999999999</v>
      </c>
      <c r="F171" s="308"/>
      <c r="G171" s="309"/>
      <c r="H171" s="310"/>
      <c r="I171" s="302"/>
      <c r="J171" s="311"/>
      <c r="K171" s="302"/>
      <c r="M171" s="303" t="s">
        <v>1199</v>
      </c>
      <c r="O171" s="292"/>
    </row>
    <row r="172" spans="1:80" x14ac:dyDescent="0.2">
      <c r="A172" s="293">
        <v>47</v>
      </c>
      <c r="B172" s="294" t="s">
        <v>612</v>
      </c>
      <c r="C172" s="295" t="s">
        <v>613</v>
      </c>
      <c r="D172" s="296" t="s">
        <v>116</v>
      </c>
      <c r="E172" s="297">
        <v>828.971</v>
      </c>
      <c r="F172" s="297">
        <v>0</v>
      </c>
      <c r="G172" s="298">
        <f>E172*F172</f>
        <v>0</v>
      </c>
      <c r="H172" s="299">
        <v>0</v>
      </c>
      <c r="I172" s="300">
        <f>E172*H172</f>
        <v>0</v>
      </c>
      <c r="J172" s="299"/>
      <c r="K172" s="300">
        <f>E172*J172</f>
        <v>0</v>
      </c>
      <c r="O172" s="292">
        <v>2</v>
      </c>
      <c r="AA172" s="261">
        <v>12</v>
      </c>
      <c r="AB172" s="261">
        <v>1</v>
      </c>
      <c r="AC172" s="261">
        <v>56</v>
      </c>
      <c r="AZ172" s="261">
        <v>2</v>
      </c>
      <c r="BA172" s="261">
        <f>IF(AZ172=1,G172,0)</f>
        <v>0</v>
      </c>
      <c r="BB172" s="261">
        <f>IF(AZ172=2,G172,0)</f>
        <v>0</v>
      </c>
      <c r="BC172" s="261">
        <f>IF(AZ172=3,G172,0)</f>
        <v>0</v>
      </c>
      <c r="BD172" s="261">
        <f>IF(AZ172=4,G172,0)</f>
        <v>0</v>
      </c>
      <c r="BE172" s="261">
        <f>IF(AZ172=5,G172,0)</f>
        <v>0</v>
      </c>
      <c r="CA172" s="292">
        <v>12</v>
      </c>
      <c r="CB172" s="292">
        <v>1</v>
      </c>
    </row>
    <row r="173" spans="1:80" x14ac:dyDescent="0.2">
      <c r="A173" s="301"/>
      <c r="B173" s="304"/>
      <c r="C173" s="305" t="s">
        <v>614</v>
      </c>
      <c r="D173" s="306"/>
      <c r="E173" s="307">
        <v>828.971</v>
      </c>
      <c r="F173" s="308"/>
      <c r="G173" s="309"/>
      <c r="H173" s="310"/>
      <c r="I173" s="302"/>
      <c r="J173" s="311"/>
      <c r="K173" s="302"/>
      <c r="M173" s="303" t="s">
        <v>614</v>
      </c>
      <c r="O173" s="292"/>
    </row>
    <row r="174" spans="1:80" x14ac:dyDescent="0.2">
      <c r="A174" s="293">
        <v>48</v>
      </c>
      <c r="B174" s="294" t="s">
        <v>615</v>
      </c>
      <c r="C174" s="295" t="s">
        <v>616</v>
      </c>
      <c r="D174" s="296" t="s">
        <v>116</v>
      </c>
      <c r="E174" s="297">
        <v>36.647599999999997</v>
      </c>
      <c r="F174" s="297">
        <v>0</v>
      </c>
      <c r="G174" s="298">
        <f>E174*F174</f>
        <v>0</v>
      </c>
      <c r="H174" s="299">
        <v>0</v>
      </c>
      <c r="I174" s="300">
        <f>E174*H174</f>
        <v>0</v>
      </c>
      <c r="J174" s="299"/>
      <c r="K174" s="300">
        <f>E174*J174</f>
        <v>0</v>
      </c>
      <c r="O174" s="292">
        <v>2</v>
      </c>
      <c r="AA174" s="261">
        <v>12</v>
      </c>
      <c r="AB174" s="261">
        <v>1</v>
      </c>
      <c r="AC174" s="261">
        <v>63</v>
      </c>
      <c r="AZ174" s="261">
        <v>2</v>
      </c>
      <c r="BA174" s="261">
        <f>IF(AZ174=1,G174,0)</f>
        <v>0</v>
      </c>
      <c r="BB174" s="261">
        <f>IF(AZ174=2,G174,0)</f>
        <v>0</v>
      </c>
      <c r="BC174" s="261">
        <f>IF(AZ174=3,G174,0)</f>
        <v>0</v>
      </c>
      <c r="BD174" s="261">
        <f>IF(AZ174=4,G174,0)</f>
        <v>0</v>
      </c>
      <c r="BE174" s="261">
        <f>IF(AZ174=5,G174,0)</f>
        <v>0</v>
      </c>
      <c r="CA174" s="292">
        <v>12</v>
      </c>
      <c r="CB174" s="292">
        <v>1</v>
      </c>
    </row>
    <row r="175" spans="1:80" x14ac:dyDescent="0.2">
      <c r="A175" s="301"/>
      <c r="B175" s="304"/>
      <c r="C175" s="305" t="s">
        <v>1200</v>
      </c>
      <c r="D175" s="306"/>
      <c r="E175" s="307">
        <v>32.450000000000003</v>
      </c>
      <c r="F175" s="308"/>
      <c r="G175" s="309"/>
      <c r="H175" s="310"/>
      <c r="I175" s="302"/>
      <c r="J175" s="311"/>
      <c r="K175" s="302"/>
      <c r="M175" s="303" t="s">
        <v>1200</v>
      </c>
      <c r="O175" s="292"/>
    </row>
    <row r="176" spans="1:80" x14ac:dyDescent="0.2">
      <c r="A176" s="301"/>
      <c r="B176" s="304"/>
      <c r="C176" s="305" t="s">
        <v>1201</v>
      </c>
      <c r="D176" s="306"/>
      <c r="E176" s="307">
        <v>4.1976000000000004</v>
      </c>
      <c r="F176" s="308"/>
      <c r="G176" s="309"/>
      <c r="H176" s="310"/>
      <c r="I176" s="302"/>
      <c r="J176" s="311"/>
      <c r="K176" s="302"/>
      <c r="M176" s="303" t="s">
        <v>1201</v>
      </c>
      <c r="O176" s="292"/>
    </row>
    <row r="177" spans="1:80" x14ac:dyDescent="0.2">
      <c r="A177" s="293">
        <v>49</v>
      </c>
      <c r="B177" s="294" t="s">
        <v>618</v>
      </c>
      <c r="C177" s="295" t="s">
        <v>619</v>
      </c>
      <c r="D177" s="296" t="s">
        <v>116</v>
      </c>
      <c r="E177" s="297">
        <v>828.971</v>
      </c>
      <c r="F177" s="297">
        <v>0</v>
      </c>
      <c r="G177" s="298">
        <f>E177*F177</f>
        <v>0</v>
      </c>
      <c r="H177" s="299">
        <v>0</v>
      </c>
      <c r="I177" s="300">
        <f>E177*H177</f>
        <v>0</v>
      </c>
      <c r="J177" s="299"/>
      <c r="K177" s="300">
        <f>E177*J177</f>
        <v>0</v>
      </c>
      <c r="O177" s="292">
        <v>2</v>
      </c>
      <c r="AA177" s="261">
        <v>12</v>
      </c>
      <c r="AB177" s="261">
        <v>1</v>
      </c>
      <c r="AC177" s="261">
        <v>119</v>
      </c>
      <c r="AZ177" s="261">
        <v>2</v>
      </c>
      <c r="BA177" s="261">
        <f>IF(AZ177=1,G177,0)</f>
        <v>0</v>
      </c>
      <c r="BB177" s="261">
        <f>IF(AZ177=2,G177,0)</f>
        <v>0</v>
      </c>
      <c r="BC177" s="261">
        <f>IF(AZ177=3,G177,0)</f>
        <v>0</v>
      </c>
      <c r="BD177" s="261">
        <f>IF(AZ177=4,G177,0)</f>
        <v>0</v>
      </c>
      <c r="BE177" s="261">
        <f>IF(AZ177=5,G177,0)</f>
        <v>0</v>
      </c>
      <c r="CA177" s="292">
        <v>12</v>
      </c>
      <c r="CB177" s="292">
        <v>1</v>
      </c>
    </row>
    <row r="178" spans="1:80" x14ac:dyDescent="0.2">
      <c r="A178" s="301"/>
      <c r="B178" s="304"/>
      <c r="C178" s="305" t="s">
        <v>1202</v>
      </c>
      <c r="D178" s="306"/>
      <c r="E178" s="307">
        <v>828.971</v>
      </c>
      <c r="F178" s="308"/>
      <c r="G178" s="309"/>
      <c r="H178" s="310"/>
      <c r="I178" s="302"/>
      <c r="J178" s="311"/>
      <c r="K178" s="302"/>
      <c r="M178" s="303" t="s">
        <v>1202</v>
      </c>
      <c r="O178" s="292"/>
    </row>
    <row r="179" spans="1:80" x14ac:dyDescent="0.2">
      <c r="A179" s="293">
        <v>50</v>
      </c>
      <c r="B179" s="294" t="s">
        <v>621</v>
      </c>
      <c r="C179" s="295" t="s">
        <v>622</v>
      </c>
      <c r="D179" s="296" t="s">
        <v>12</v>
      </c>
      <c r="E179" s="297"/>
      <c r="F179" s="297">
        <v>0</v>
      </c>
      <c r="G179" s="298">
        <f>E179*F179</f>
        <v>0</v>
      </c>
      <c r="H179" s="299">
        <v>0</v>
      </c>
      <c r="I179" s="300">
        <f>E179*H179</f>
        <v>0</v>
      </c>
      <c r="J179" s="299"/>
      <c r="K179" s="300">
        <f>E179*J179</f>
        <v>0</v>
      </c>
      <c r="O179" s="292">
        <v>2</v>
      </c>
      <c r="AA179" s="261">
        <v>7</v>
      </c>
      <c r="AB179" s="261">
        <v>1002</v>
      </c>
      <c r="AC179" s="261">
        <v>5</v>
      </c>
      <c r="AZ179" s="261">
        <v>2</v>
      </c>
      <c r="BA179" s="261">
        <f>IF(AZ179=1,G179,0)</f>
        <v>0</v>
      </c>
      <c r="BB179" s="261">
        <f>IF(AZ179=2,G179,0)</f>
        <v>0</v>
      </c>
      <c r="BC179" s="261">
        <f>IF(AZ179=3,G179,0)</f>
        <v>0</v>
      </c>
      <c r="BD179" s="261">
        <f>IF(AZ179=4,G179,0)</f>
        <v>0</v>
      </c>
      <c r="BE179" s="261">
        <f>IF(AZ179=5,G179,0)</f>
        <v>0</v>
      </c>
      <c r="CA179" s="292">
        <v>7</v>
      </c>
      <c r="CB179" s="292">
        <v>1002</v>
      </c>
    </row>
    <row r="180" spans="1:80" x14ac:dyDescent="0.2">
      <c r="A180" s="293">
        <v>51</v>
      </c>
      <c r="B180" s="294" t="s">
        <v>367</v>
      </c>
      <c r="C180" s="295" t="s">
        <v>368</v>
      </c>
      <c r="D180" s="296" t="s">
        <v>369</v>
      </c>
      <c r="E180" s="297">
        <v>2.0391800000000002E-2</v>
      </c>
      <c r="F180" s="297">
        <v>0</v>
      </c>
      <c r="G180" s="298">
        <f>E180*F180</f>
        <v>0</v>
      </c>
      <c r="H180" s="299">
        <v>0</v>
      </c>
      <c r="I180" s="300">
        <f>E180*H180</f>
        <v>0</v>
      </c>
      <c r="J180" s="299"/>
      <c r="K180" s="300">
        <f>E180*J180</f>
        <v>0</v>
      </c>
      <c r="O180" s="292">
        <v>2</v>
      </c>
      <c r="AA180" s="261">
        <v>8</v>
      </c>
      <c r="AB180" s="261">
        <v>0</v>
      </c>
      <c r="AC180" s="261">
        <v>3</v>
      </c>
      <c r="AZ180" s="261">
        <v>2</v>
      </c>
      <c r="BA180" s="261">
        <f>IF(AZ180=1,G180,0)</f>
        <v>0</v>
      </c>
      <c r="BB180" s="261">
        <f>IF(AZ180=2,G180,0)</f>
        <v>0</v>
      </c>
      <c r="BC180" s="261">
        <f>IF(AZ180=3,G180,0)</f>
        <v>0</v>
      </c>
      <c r="BD180" s="261">
        <f>IF(AZ180=4,G180,0)</f>
        <v>0</v>
      </c>
      <c r="BE180" s="261">
        <f>IF(AZ180=5,G180,0)</f>
        <v>0</v>
      </c>
      <c r="CA180" s="292">
        <v>8</v>
      </c>
      <c r="CB180" s="292">
        <v>0</v>
      </c>
    </row>
    <row r="181" spans="1:80" x14ac:dyDescent="0.2">
      <c r="A181" s="293">
        <v>52</v>
      </c>
      <c r="B181" s="294" t="s">
        <v>1103</v>
      </c>
      <c r="C181" s="295" t="s">
        <v>1104</v>
      </c>
      <c r="D181" s="296" t="s">
        <v>369</v>
      </c>
      <c r="E181" s="297">
        <v>2.0391800000000002E-2</v>
      </c>
      <c r="F181" s="297">
        <v>0</v>
      </c>
      <c r="G181" s="298">
        <f>E181*F181</f>
        <v>0</v>
      </c>
      <c r="H181" s="299">
        <v>0</v>
      </c>
      <c r="I181" s="300">
        <f>E181*H181</f>
        <v>0</v>
      </c>
      <c r="J181" s="299"/>
      <c r="K181" s="300">
        <f>E181*J181</f>
        <v>0</v>
      </c>
      <c r="O181" s="292">
        <v>2</v>
      </c>
      <c r="AA181" s="261">
        <v>8</v>
      </c>
      <c r="AB181" s="261">
        <v>0</v>
      </c>
      <c r="AC181" s="261">
        <v>3</v>
      </c>
      <c r="AZ181" s="261">
        <v>2</v>
      </c>
      <c r="BA181" s="261">
        <f>IF(AZ181=1,G181,0)</f>
        <v>0</v>
      </c>
      <c r="BB181" s="261">
        <f>IF(AZ181=2,G181,0)</f>
        <v>0</v>
      </c>
      <c r="BC181" s="261">
        <f>IF(AZ181=3,G181,0)</f>
        <v>0</v>
      </c>
      <c r="BD181" s="261">
        <f>IF(AZ181=4,G181,0)</f>
        <v>0</v>
      </c>
      <c r="BE181" s="261">
        <f>IF(AZ181=5,G181,0)</f>
        <v>0</v>
      </c>
      <c r="CA181" s="292">
        <v>8</v>
      </c>
      <c r="CB181" s="292">
        <v>0</v>
      </c>
    </row>
    <row r="182" spans="1:80" x14ac:dyDescent="0.2">
      <c r="A182" s="293">
        <v>53</v>
      </c>
      <c r="B182" s="294" t="s">
        <v>370</v>
      </c>
      <c r="C182" s="295" t="s">
        <v>371</v>
      </c>
      <c r="D182" s="296" t="s">
        <v>369</v>
      </c>
      <c r="E182" s="297">
        <v>2.0391800000000002E-2</v>
      </c>
      <c r="F182" s="297">
        <v>0</v>
      </c>
      <c r="G182" s="298">
        <f>E182*F182</f>
        <v>0</v>
      </c>
      <c r="H182" s="299">
        <v>0</v>
      </c>
      <c r="I182" s="300">
        <f>E182*H182</f>
        <v>0</v>
      </c>
      <c r="J182" s="299"/>
      <c r="K182" s="300">
        <f>E182*J182</f>
        <v>0</v>
      </c>
      <c r="O182" s="292">
        <v>2</v>
      </c>
      <c r="AA182" s="261">
        <v>8</v>
      </c>
      <c r="AB182" s="261">
        <v>1</v>
      </c>
      <c r="AC182" s="261">
        <v>3</v>
      </c>
      <c r="AZ182" s="261">
        <v>2</v>
      </c>
      <c r="BA182" s="261">
        <f>IF(AZ182=1,G182,0)</f>
        <v>0</v>
      </c>
      <c r="BB182" s="261">
        <f>IF(AZ182=2,G182,0)</f>
        <v>0</v>
      </c>
      <c r="BC182" s="261">
        <f>IF(AZ182=3,G182,0)</f>
        <v>0</v>
      </c>
      <c r="BD182" s="261">
        <f>IF(AZ182=4,G182,0)</f>
        <v>0</v>
      </c>
      <c r="BE182" s="261">
        <f>IF(AZ182=5,G182,0)</f>
        <v>0</v>
      </c>
      <c r="CA182" s="292">
        <v>8</v>
      </c>
      <c r="CB182" s="292">
        <v>1</v>
      </c>
    </row>
    <row r="183" spans="1:80" x14ac:dyDescent="0.2">
      <c r="A183" s="293">
        <v>54</v>
      </c>
      <c r="B183" s="294" t="s">
        <v>372</v>
      </c>
      <c r="C183" s="295" t="s">
        <v>373</v>
      </c>
      <c r="D183" s="296" t="s">
        <v>369</v>
      </c>
      <c r="E183" s="297">
        <v>0.20391799999999999</v>
      </c>
      <c r="F183" s="297">
        <v>0</v>
      </c>
      <c r="G183" s="298">
        <f>E183*F183</f>
        <v>0</v>
      </c>
      <c r="H183" s="299">
        <v>0</v>
      </c>
      <c r="I183" s="300">
        <f>E183*H183</f>
        <v>0</v>
      </c>
      <c r="J183" s="299"/>
      <c r="K183" s="300">
        <f>E183*J183</f>
        <v>0</v>
      </c>
      <c r="O183" s="292">
        <v>2</v>
      </c>
      <c r="AA183" s="261">
        <v>8</v>
      </c>
      <c r="AB183" s="261">
        <v>1</v>
      </c>
      <c r="AC183" s="261">
        <v>3</v>
      </c>
      <c r="AZ183" s="261">
        <v>2</v>
      </c>
      <c r="BA183" s="261">
        <f>IF(AZ183=1,G183,0)</f>
        <v>0</v>
      </c>
      <c r="BB183" s="261">
        <f>IF(AZ183=2,G183,0)</f>
        <v>0</v>
      </c>
      <c r="BC183" s="261">
        <f>IF(AZ183=3,G183,0)</f>
        <v>0</v>
      </c>
      <c r="BD183" s="261">
        <f>IF(AZ183=4,G183,0)</f>
        <v>0</v>
      </c>
      <c r="BE183" s="261">
        <f>IF(AZ183=5,G183,0)</f>
        <v>0</v>
      </c>
      <c r="CA183" s="292">
        <v>8</v>
      </c>
      <c r="CB183" s="292">
        <v>1</v>
      </c>
    </row>
    <row r="184" spans="1:80" x14ac:dyDescent="0.2">
      <c r="A184" s="293">
        <v>55</v>
      </c>
      <c r="B184" s="294" t="s">
        <v>374</v>
      </c>
      <c r="C184" s="295" t="s">
        <v>375</v>
      </c>
      <c r="D184" s="296" t="s">
        <v>369</v>
      </c>
      <c r="E184" s="297">
        <v>2.0391800000000002E-2</v>
      </c>
      <c r="F184" s="297">
        <v>0</v>
      </c>
      <c r="G184" s="298">
        <f>E184*F184</f>
        <v>0</v>
      </c>
      <c r="H184" s="299">
        <v>0</v>
      </c>
      <c r="I184" s="300">
        <f>E184*H184</f>
        <v>0</v>
      </c>
      <c r="J184" s="299"/>
      <c r="K184" s="300">
        <f>E184*J184</f>
        <v>0</v>
      </c>
      <c r="O184" s="292">
        <v>2</v>
      </c>
      <c r="AA184" s="261">
        <v>8</v>
      </c>
      <c r="AB184" s="261">
        <v>1</v>
      </c>
      <c r="AC184" s="261">
        <v>3</v>
      </c>
      <c r="AZ184" s="261">
        <v>2</v>
      </c>
      <c r="BA184" s="261">
        <f>IF(AZ184=1,G184,0)</f>
        <v>0</v>
      </c>
      <c r="BB184" s="261">
        <f>IF(AZ184=2,G184,0)</f>
        <v>0</v>
      </c>
      <c r="BC184" s="261">
        <f>IF(AZ184=3,G184,0)</f>
        <v>0</v>
      </c>
      <c r="BD184" s="261">
        <f>IF(AZ184=4,G184,0)</f>
        <v>0</v>
      </c>
      <c r="BE184" s="261">
        <f>IF(AZ184=5,G184,0)</f>
        <v>0</v>
      </c>
      <c r="CA184" s="292">
        <v>8</v>
      </c>
      <c r="CB184" s="292">
        <v>1</v>
      </c>
    </row>
    <row r="185" spans="1:80" x14ac:dyDescent="0.2">
      <c r="A185" s="293">
        <v>56</v>
      </c>
      <c r="B185" s="294" t="s">
        <v>376</v>
      </c>
      <c r="C185" s="295" t="s">
        <v>377</v>
      </c>
      <c r="D185" s="296" t="s">
        <v>369</v>
      </c>
      <c r="E185" s="297">
        <v>6.1175399999999998E-2</v>
      </c>
      <c r="F185" s="297">
        <v>0</v>
      </c>
      <c r="G185" s="298">
        <f>E185*F185</f>
        <v>0</v>
      </c>
      <c r="H185" s="299">
        <v>0</v>
      </c>
      <c r="I185" s="300">
        <f>E185*H185</f>
        <v>0</v>
      </c>
      <c r="J185" s="299"/>
      <c r="K185" s="300">
        <f>E185*J185</f>
        <v>0</v>
      </c>
      <c r="O185" s="292">
        <v>2</v>
      </c>
      <c r="AA185" s="261">
        <v>8</v>
      </c>
      <c r="AB185" s="261">
        <v>1</v>
      </c>
      <c r="AC185" s="261">
        <v>3</v>
      </c>
      <c r="AZ185" s="261">
        <v>2</v>
      </c>
      <c r="BA185" s="261">
        <f>IF(AZ185=1,G185,0)</f>
        <v>0</v>
      </c>
      <c r="BB185" s="261">
        <f>IF(AZ185=2,G185,0)</f>
        <v>0</v>
      </c>
      <c r="BC185" s="261">
        <f>IF(AZ185=3,G185,0)</f>
        <v>0</v>
      </c>
      <c r="BD185" s="261">
        <f>IF(AZ185=4,G185,0)</f>
        <v>0</v>
      </c>
      <c r="BE185" s="261">
        <f>IF(AZ185=5,G185,0)</f>
        <v>0</v>
      </c>
      <c r="CA185" s="292">
        <v>8</v>
      </c>
      <c r="CB185" s="292">
        <v>1</v>
      </c>
    </row>
    <row r="186" spans="1:80" x14ac:dyDescent="0.2">
      <c r="A186" s="293">
        <v>57</v>
      </c>
      <c r="B186" s="294" t="s">
        <v>1203</v>
      </c>
      <c r="C186" s="295" t="s">
        <v>1204</v>
      </c>
      <c r="D186" s="296" t="s">
        <v>369</v>
      </c>
      <c r="E186" s="297">
        <v>2.0391800000000002E-2</v>
      </c>
      <c r="F186" s="297">
        <v>0</v>
      </c>
      <c r="G186" s="298">
        <f>E186*F186</f>
        <v>0</v>
      </c>
      <c r="H186" s="299">
        <v>0</v>
      </c>
      <c r="I186" s="300">
        <f>E186*H186</f>
        <v>0</v>
      </c>
      <c r="J186" s="299"/>
      <c r="K186" s="300">
        <f>E186*J186</f>
        <v>0</v>
      </c>
      <c r="O186" s="292">
        <v>2</v>
      </c>
      <c r="AA186" s="261">
        <v>8</v>
      </c>
      <c r="AB186" s="261">
        <v>1</v>
      </c>
      <c r="AC186" s="261">
        <v>3</v>
      </c>
      <c r="AZ186" s="261">
        <v>2</v>
      </c>
      <c r="BA186" s="261">
        <f>IF(AZ186=1,G186,0)</f>
        <v>0</v>
      </c>
      <c r="BB186" s="261">
        <f>IF(AZ186=2,G186,0)</f>
        <v>0</v>
      </c>
      <c r="BC186" s="261">
        <f>IF(AZ186=3,G186,0)</f>
        <v>0</v>
      </c>
      <c r="BD186" s="261">
        <f>IF(AZ186=4,G186,0)</f>
        <v>0</v>
      </c>
      <c r="BE186" s="261">
        <f>IF(AZ186=5,G186,0)</f>
        <v>0</v>
      </c>
      <c r="CA186" s="292">
        <v>8</v>
      </c>
      <c r="CB186" s="292">
        <v>1</v>
      </c>
    </row>
    <row r="187" spans="1:80" x14ac:dyDescent="0.2">
      <c r="A187" s="312"/>
      <c r="B187" s="313" t="s">
        <v>101</v>
      </c>
      <c r="C187" s="314" t="s">
        <v>579</v>
      </c>
      <c r="D187" s="315"/>
      <c r="E187" s="316"/>
      <c r="F187" s="317"/>
      <c r="G187" s="318">
        <f>SUM(G120:G186)</f>
        <v>0</v>
      </c>
      <c r="H187" s="319"/>
      <c r="I187" s="320">
        <f>SUM(I120:I186)</f>
        <v>8.8649456519999994</v>
      </c>
      <c r="J187" s="319"/>
      <c r="K187" s="320">
        <f>SUM(K120:K186)</f>
        <v>-2.0391800000000002E-2</v>
      </c>
      <c r="O187" s="292">
        <v>4</v>
      </c>
      <c r="BA187" s="321">
        <f>SUM(BA120:BA186)</f>
        <v>0</v>
      </c>
      <c r="BB187" s="321">
        <f>SUM(BB120:BB186)</f>
        <v>0</v>
      </c>
      <c r="BC187" s="321">
        <f>SUM(BC120:BC186)</f>
        <v>0</v>
      </c>
      <c r="BD187" s="321">
        <f>SUM(BD120:BD186)</f>
        <v>0</v>
      </c>
      <c r="BE187" s="321">
        <f>SUM(BE120:BE186)</f>
        <v>0</v>
      </c>
    </row>
    <row r="188" spans="1:80" x14ac:dyDescent="0.2">
      <c r="A188" s="282" t="s">
        <v>97</v>
      </c>
      <c r="B188" s="283" t="s">
        <v>623</v>
      </c>
      <c r="C188" s="284" t="s">
        <v>624</v>
      </c>
      <c r="D188" s="285"/>
      <c r="E188" s="286"/>
      <c r="F188" s="286"/>
      <c r="G188" s="287"/>
      <c r="H188" s="288"/>
      <c r="I188" s="289"/>
      <c r="J188" s="290"/>
      <c r="K188" s="291"/>
      <c r="O188" s="292">
        <v>1</v>
      </c>
    </row>
    <row r="189" spans="1:80" x14ac:dyDescent="0.2">
      <c r="A189" s="293">
        <v>58</v>
      </c>
      <c r="B189" s="294" t="s">
        <v>626</v>
      </c>
      <c r="C189" s="295" t="s">
        <v>627</v>
      </c>
      <c r="D189" s="296" t="s">
        <v>170</v>
      </c>
      <c r="E189" s="297">
        <v>3.85</v>
      </c>
      <c r="F189" s="297">
        <v>0</v>
      </c>
      <c r="G189" s="298">
        <f>E189*F189</f>
        <v>0</v>
      </c>
      <c r="H189" s="299">
        <v>0</v>
      </c>
      <c r="I189" s="300">
        <f>E189*H189</f>
        <v>0</v>
      </c>
      <c r="J189" s="299">
        <v>-1.4919999999999999E-2</v>
      </c>
      <c r="K189" s="300">
        <f>E189*J189</f>
        <v>-5.7442E-2</v>
      </c>
      <c r="O189" s="292">
        <v>2</v>
      </c>
      <c r="AA189" s="261">
        <v>1</v>
      </c>
      <c r="AB189" s="261">
        <v>0</v>
      </c>
      <c r="AC189" s="261">
        <v>0</v>
      </c>
      <c r="AZ189" s="261">
        <v>2</v>
      </c>
      <c r="BA189" s="261">
        <f>IF(AZ189=1,G189,0)</f>
        <v>0</v>
      </c>
      <c r="BB189" s="261">
        <f>IF(AZ189=2,G189,0)</f>
        <v>0</v>
      </c>
      <c r="BC189" s="261">
        <f>IF(AZ189=3,G189,0)</f>
        <v>0</v>
      </c>
      <c r="BD189" s="261">
        <f>IF(AZ189=4,G189,0)</f>
        <v>0</v>
      </c>
      <c r="BE189" s="261">
        <f>IF(AZ189=5,G189,0)</f>
        <v>0</v>
      </c>
      <c r="CA189" s="292">
        <v>1</v>
      </c>
      <c r="CB189" s="292">
        <v>0</v>
      </c>
    </row>
    <row r="190" spans="1:80" x14ac:dyDescent="0.2">
      <c r="A190" s="301"/>
      <c r="B190" s="304"/>
      <c r="C190" s="305" t="s">
        <v>1205</v>
      </c>
      <c r="D190" s="306"/>
      <c r="E190" s="307">
        <v>3.85</v>
      </c>
      <c r="F190" s="308"/>
      <c r="G190" s="309"/>
      <c r="H190" s="310"/>
      <c r="I190" s="302"/>
      <c r="J190" s="311"/>
      <c r="K190" s="302"/>
      <c r="M190" s="303" t="s">
        <v>1205</v>
      </c>
      <c r="O190" s="292"/>
    </row>
    <row r="191" spans="1:80" x14ac:dyDescent="0.2">
      <c r="A191" s="293">
        <v>59</v>
      </c>
      <c r="B191" s="294" t="s">
        <v>629</v>
      </c>
      <c r="C191" s="295" t="s">
        <v>630</v>
      </c>
      <c r="D191" s="296" t="s">
        <v>347</v>
      </c>
      <c r="E191" s="297">
        <v>3</v>
      </c>
      <c r="F191" s="297">
        <v>0</v>
      </c>
      <c r="G191" s="298">
        <f>E191*F191</f>
        <v>0</v>
      </c>
      <c r="H191" s="299">
        <v>0</v>
      </c>
      <c r="I191" s="300">
        <f>E191*H191</f>
        <v>0</v>
      </c>
      <c r="J191" s="299">
        <v>-2.0109999999999999E-2</v>
      </c>
      <c r="K191" s="300">
        <f>E191*J191</f>
        <v>-6.0329999999999995E-2</v>
      </c>
      <c r="O191" s="292">
        <v>2</v>
      </c>
      <c r="AA191" s="261">
        <v>1</v>
      </c>
      <c r="AB191" s="261">
        <v>7</v>
      </c>
      <c r="AC191" s="261">
        <v>7</v>
      </c>
      <c r="AZ191" s="261">
        <v>2</v>
      </c>
      <c r="BA191" s="261">
        <f>IF(AZ191=1,G191,0)</f>
        <v>0</v>
      </c>
      <c r="BB191" s="261">
        <f>IF(AZ191=2,G191,0)</f>
        <v>0</v>
      </c>
      <c r="BC191" s="261">
        <f>IF(AZ191=3,G191,0)</f>
        <v>0</v>
      </c>
      <c r="BD191" s="261">
        <f>IF(AZ191=4,G191,0)</f>
        <v>0</v>
      </c>
      <c r="BE191" s="261">
        <f>IF(AZ191=5,G191,0)</f>
        <v>0</v>
      </c>
      <c r="CA191" s="292">
        <v>1</v>
      </c>
      <c r="CB191" s="292">
        <v>7</v>
      </c>
    </row>
    <row r="192" spans="1:80" x14ac:dyDescent="0.2">
      <c r="A192" s="301"/>
      <c r="B192" s="304"/>
      <c r="C192" s="305" t="s">
        <v>631</v>
      </c>
      <c r="D192" s="306"/>
      <c r="E192" s="307">
        <v>2</v>
      </c>
      <c r="F192" s="308"/>
      <c r="G192" s="309"/>
      <c r="H192" s="310"/>
      <c r="I192" s="302"/>
      <c r="J192" s="311"/>
      <c r="K192" s="302"/>
      <c r="M192" s="303" t="s">
        <v>631</v>
      </c>
      <c r="O192" s="292"/>
    </row>
    <row r="193" spans="1:80" x14ac:dyDescent="0.2">
      <c r="A193" s="301"/>
      <c r="B193" s="304"/>
      <c r="C193" s="305" t="s">
        <v>1206</v>
      </c>
      <c r="D193" s="306"/>
      <c r="E193" s="307">
        <v>1</v>
      </c>
      <c r="F193" s="308"/>
      <c r="G193" s="309"/>
      <c r="H193" s="310"/>
      <c r="I193" s="302"/>
      <c r="J193" s="311"/>
      <c r="K193" s="302"/>
      <c r="M193" s="303" t="s">
        <v>1206</v>
      </c>
      <c r="O193" s="292"/>
    </row>
    <row r="194" spans="1:80" x14ac:dyDescent="0.2">
      <c r="A194" s="293">
        <v>60</v>
      </c>
      <c r="B194" s="294" t="s">
        <v>633</v>
      </c>
      <c r="C194" s="295" t="s">
        <v>634</v>
      </c>
      <c r="D194" s="296" t="s">
        <v>347</v>
      </c>
      <c r="E194" s="297">
        <v>3</v>
      </c>
      <c r="F194" s="297">
        <v>0</v>
      </c>
      <c r="G194" s="298">
        <f>E194*F194</f>
        <v>0</v>
      </c>
      <c r="H194" s="299">
        <v>1.4E-3</v>
      </c>
      <c r="I194" s="300">
        <f>E194*H194</f>
        <v>4.1999999999999997E-3</v>
      </c>
      <c r="J194" s="299">
        <v>0</v>
      </c>
      <c r="K194" s="300">
        <f>E194*J194</f>
        <v>0</v>
      </c>
      <c r="O194" s="292">
        <v>2</v>
      </c>
      <c r="AA194" s="261">
        <v>1</v>
      </c>
      <c r="AB194" s="261">
        <v>7</v>
      </c>
      <c r="AC194" s="261">
        <v>7</v>
      </c>
      <c r="AZ194" s="261">
        <v>2</v>
      </c>
      <c r="BA194" s="261">
        <f>IF(AZ194=1,G194,0)</f>
        <v>0</v>
      </c>
      <c r="BB194" s="261">
        <f>IF(AZ194=2,G194,0)</f>
        <v>0</v>
      </c>
      <c r="BC194" s="261">
        <f>IF(AZ194=3,G194,0)</f>
        <v>0</v>
      </c>
      <c r="BD194" s="261">
        <f>IF(AZ194=4,G194,0)</f>
        <v>0</v>
      </c>
      <c r="BE194" s="261">
        <f>IF(AZ194=5,G194,0)</f>
        <v>0</v>
      </c>
      <c r="CA194" s="292">
        <v>1</v>
      </c>
      <c r="CB194" s="292">
        <v>7</v>
      </c>
    </row>
    <row r="195" spans="1:80" x14ac:dyDescent="0.2">
      <c r="A195" s="293">
        <v>61</v>
      </c>
      <c r="B195" s="294" t="s">
        <v>635</v>
      </c>
      <c r="C195" s="295" t="s">
        <v>636</v>
      </c>
      <c r="D195" s="296" t="s">
        <v>100</v>
      </c>
      <c r="E195" s="297">
        <v>3</v>
      </c>
      <c r="F195" s="297">
        <v>0</v>
      </c>
      <c r="G195" s="298">
        <f>E195*F195</f>
        <v>0</v>
      </c>
      <c r="H195" s="299">
        <v>0</v>
      </c>
      <c r="I195" s="300">
        <f>E195*H195</f>
        <v>0</v>
      </c>
      <c r="J195" s="299"/>
      <c r="K195" s="300">
        <f>E195*J195</f>
        <v>0</v>
      </c>
      <c r="O195" s="292">
        <v>2</v>
      </c>
      <c r="AA195" s="261">
        <v>12</v>
      </c>
      <c r="AB195" s="261">
        <v>0</v>
      </c>
      <c r="AC195" s="261">
        <v>28</v>
      </c>
      <c r="AZ195" s="261">
        <v>2</v>
      </c>
      <c r="BA195" s="261">
        <f>IF(AZ195=1,G195,0)</f>
        <v>0</v>
      </c>
      <c r="BB195" s="261">
        <f>IF(AZ195=2,G195,0)</f>
        <v>0</v>
      </c>
      <c r="BC195" s="261">
        <f>IF(AZ195=3,G195,0)</f>
        <v>0</v>
      </c>
      <c r="BD195" s="261">
        <f>IF(AZ195=4,G195,0)</f>
        <v>0</v>
      </c>
      <c r="BE195" s="261">
        <f>IF(AZ195=5,G195,0)</f>
        <v>0</v>
      </c>
      <c r="CA195" s="292">
        <v>12</v>
      </c>
      <c r="CB195" s="292">
        <v>0</v>
      </c>
    </row>
    <row r="196" spans="1:80" x14ac:dyDescent="0.2">
      <c r="A196" s="293">
        <v>62</v>
      </c>
      <c r="B196" s="294" t="s">
        <v>637</v>
      </c>
      <c r="C196" s="295" t="s">
        <v>638</v>
      </c>
      <c r="D196" s="296" t="s">
        <v>12</v>
      </c>
      <c r="E196" s="297"/>
      <c r="F196" s="297">
        <v>0</v>
      </c>
      <c r="G196" s="298">
        <f>E196*F196</f>
        <v>0</v>
      </c>
      <c r="H196" s="299">
        <v>0</v>
      </c>
      <c r="I196" s="300">
        <f>E196*H196</f>
        <v>0</v>
      </c>
      <c r="J196" s="299"/>
      <c r="K196" s="300">
        <f>E196*J196</f>
        <v>0</v>
      </c>
      <c r="O196" s="292">
        <v>2</v>
      </c>
      <c r="AA196" s="261">
        <v>7</v>
      </c>
      <c r="AB196" s="261">
        <v>1002</v>
      </c>
      <c r="AC196" s="261">
        <v>5</v>
      </c>
      <c r="AZ196" s="261">
        <v>2</v>
      </c>
      <c r="BA196" s="261">
        <f>IF(AZ196=1,G196,0)</f>
        <v>0</v>
      </c>
      <c r="BB196" s="261">
        <f>IF(AZ196=2,G196,0)</f>
        <v>0</v>
      </c>
      <c r="BC196" s="261">
        <f>IF(AZ196=3,G196,0)</f>
        <v>0</v>
      </c>
      <c r="BD196" s="261">
        <f>IF(AZ196=4,G196,0)</f>
        <v>0</v>
      </c>
      <c r="BE196" s="261">
        <f>IF(AZ196=5,G196,0)</f>
        <v>0</v>
      </c>
      <c r="CA196" s="292">
        <v>7</v>
      </c>
      <c r="CB196" s="292">
        <v>1002</v>
      </c>
    </row>
    <row r="197" spans="1:80" x14ac:dyDescent="0.2">
      <c r="A197" s="293">
        <v>63</v>
      </c>
      <c r="B197" s="294" t="s">
        <v>367</v>
      </c>
      <c r="C197" s="295" t="s">
        <v>368</v>
      </c>
      <c r="D197" s="296" t="s">
        <v>369</v>
      </c>
      <c r="E197" s="297">
        <v>0.117772</v>
      </c>
      <c r="F197" s="297">
        <v>0</v>
      </c>
      <c r="G197" s="298">
        <f>E197*F197</f>
        <v>0</v>
      </c>
      <c r="H197" s="299">
        <v>0</v>
      </c>
      <c r="I197" s="300">
        <f>E197*H197</f>
        <v>0</v>
      </c>
      <c r="J197" s="299"/>
      <c r="K197" s="300">
        <f>E197*J197</f>
        <v>0</v>
      </c>
      <c r="O197" s="292">
        <v>2</v>
      </c>
      <c r="AA197" s="261">
        <v>8</v>
      </c>
      <c r="AB197" s="261">
        <v>0</v>
      </c>
      <c r="AC197" s="261">
        <v>3</v>
      </c>
      <c r="AZ197" s="261">
        <v>2</v>
      </c>
      <c r="BA197" s="261">
        <f>IF(AZ197=1,G197,0)</f>
        <v>0</v>
      </c>
      <c r="BB197" s="261">
        <f>IF(AZ197=2,G197,0)</f>
        <v>0</v>
      </c>
      <c r="BC197" s="261">
        <f>IF(AZ197=3,G197,0)</f>
        <v>0</v>
      </c>
      <c r="BD197" s="261">
        <f>IF(AZ197=4,G197,0)</f>
        <v>0</v>
      </c>
      <c r="BE197" s="261">
        <f>IF(AZ197=5,G197,0)</f>
        <v>0</v>
      </c>
      <c r="CA197" s="292">
        <v>8</v>
      </c>
      <c r="CB197" s="292">
        <v>0</v>
      </c>
    </row>
    <row r="198" spans="1:80" x14ac:dyDescent="0.2">
      <c r="A198" s="293">
        <v>64</v>
      </c>
      <c r="B198" s="294" t="s">
        <v>1103</v>
      </c>
      <c r="C198" s="295" t="s">
        <v>1104</v>
      </c>
      <c r="D198" s="296" t="s">
        <v>369</v>
      </c>
      <c r="E198" s="297">
        <v>0.117772</v>
      </c>
      <c r="F198" s="297">
        <v>0</v>
      </c>
      <c r="G198" s="298">
        <f>E198*F198</f>
        <v>0</v>
      </c>
      <c r="H198" s="299">
        <v>0</v>
      </c>
      <c r="I198" s="300">
        <f>E198*H198</f>
        <v>0</v>
      </c>
      <c r="J198" s="299"/>
      <c r="K198" s="300">
        <f>E198*J198</f>
        <v>0</v>
      </c>
      <c r="O198" s="292">
        <v>2</v>
      </c>
      <c r="AA198" s="261">
        <v>8</v>
      </c>
      <c r="AB198" s="261">
        <v>0</v>
      </c>
      <c r="AC198" s="261">
        <v>3</v>
      </c>
      <c r="AZ198" s="261">
        <v>2</v>
      </c>
      <c r="BA198" s="261">
        <f>IF(AZ198=1,G198,0)</f>
        <v>0</v>
      </c>
      <c r="BB198" s="261">
        <f>IF(AZ198=2,G198,0)</f>
        <v>0</v>
      </c>
      <c r="BC198" s="261">
        <f>IF(AZ198=3,G198,0)</f>
        <v>0</v>
      </c>
      <c r="BD198" s="261">
        <f>IF(AZ198=4,G198,0)</f>
        <v>0</v>
      </c>
      <c r="BE198" s="261">
        <f>IF(AZ198=5,G198,0)</f>
        <v>0</v>
      </c>
      <c r="CA198" s="292">
        <v>8</v>
      </c>
      <c r="CB198" s="292">
        <v>0</v>
      </c>
    </row>
    <row r="199" spans="1:80" x14ac:dyDescent="0.2">
      <c r="A199" s="293">
        <v>65</v>
      </c>
      <c r="B199" s="294" t="s">
        <v>370</v>
      </c>
      <c r="C199" s="295" t="s">
        <v>371</v>
      </c>
      <c r="D199" s="296" t="s">
        <v>369</v>
      </c>
      <c r="E199" s="297">
        <v>0.117772</v>
      </c>
      <c r="F199" s="297">
        <v>0</v>
      </c>
      <c r="G199" s="298">
        <f>E199*F199</f>
        <v>0</v>
      </c>
      <c r="H199" s="299">
        <v>0</v>
      </c>
      <c r="I199" s="300">
        <f>E199*H199</f>
        <v>0</v>
      </c>
      <c r="J199" s="299"/>
      <c r="K199" s="300">
        <f>E199*J199</f>
        <v>0</v>
      </c>
      <c r="O199" s="292">
        <v>2</v>
      </c>
      <c r="AA199" s="261">
        <v>8</v>
      </c>
      <c r="AB199" s="261">
        <v>1</v>
      </c>
      <c r="AC199" s="261">
        <v>3</v>
      </c>
      <c r="AZ199" s="261">
        <v>2</v>
      </c>
      <c r="BA199" s="261">
        <f>IF(AZ199=1,G199,0)</f>
        <v>0</v>
      </c>
      <c r="BB199" s="261">
        <f>IF(AZ199=2,G199,0)</f>
        <v>0</v>
      </c>
      <c r="BC199" s="261">
        <f>IF(AZ199=3,G199,0)</f>
        <v>0</v>
      </c>
      <c r="BD199" s="261">
        <f>IF(AZ199=4,G199,0)</f>
        <v>0</v>
      </c>
      <c r="BE199" s="261">
        <f>IF(AZ199=5,G199,0)</f>
        <v>0</v>
      </c>
      <c r="CA199" s="292">
        <v>8</v>
      </c>
      <c r="CB199" s="292">
        <v>1</v>
      </c>
    </row>
    <row r="200" spans="1:80" x14ac:dyDescent="0.2">
      <c r="A200" s="293">
        <v>66</v>
      </c>
      <c r="B200" s="294" t="s">
        <v>372</v>
      </c>
      <c r="C200" s="295" t="s">
        <v>373</v>
      </c>
      <c r="D200" s="296" t="s">
        <v>369</v>
      </c>
      <c r="E200" s="297">
        <v>1.1777200000000001</v>
      </c>
      <c r="F200" s="297">
        <v>0</v>
      </c>
      <c r="G200" s="298">
        <f>E200*F200</f>
        <v>0</v>
      </c>
      <c r="H200" s="299">
        <v>0</v>
      </c>
      <c r="I200" s="300">
        <f>E200*H200</f>
        <v>0</v>
      </c>
      <c r="J200" s="299"/>
      <c r="K200" s="300">
        <f>E200*J200</f>
        <v>0</v>
      </c>
      <c r="O200" s="292">
        <v>2</v>
      </c>
      <c r="AA200" s="261">
        <v>8</v>
      </c>
      <c r="AB200" s="261">
        <v>1</v>
      </c>
      <c r="AC200" s="261">
        <v>3</v>
      </c>
      <c r="AZ200" s="261">
        <v>2</v>
      </c>
      <c r="BA200" s="261">
        <f>IF(AZ200=1,G200,0)</f>
        <v>0</v>
      </c>
      <c r="BB200" s="261">
        <f>IF(AZ200=2,G200,0)</f>
        <v>0</v>
      </c>
      <c r="BC200" s="261">
        <f>IF(AZ200=3,G200,0)</f>
        <v>0</v>
      </c>
      <c r="BD200" s="261">
        <f>IF(AZ200=4,G200,0)</f>
        <v>0</v>
      </c>
      <c r="BE200" s="261">
        <f>IF(AZ200=5,G200,0)</f>
        <v>0</v>
      </c>
      <c r="CA200" s="292">
        <v>8</v>
      </c>
      <c r="CB200" s="292">
        <v>1</v>
      </c>
    </row>
    <row r="201" spans="1:80" x14ac:dyDescent="0.2">
      <c r="A201" s="293">
        <v>67</v>
      </c>
      <c r="B201" s="294" t="s">
        <v>374</v>
      </c>
      <c r="C201" s="295" t="s">
        <v>375</v>
      </c>
      <c r="D201" s="296" t="s">
        <v>369</v>
      </c>
      <c r="E201" s="297">
        <v>0.117772</v>
      </c>
      <c r="F201" s="297">
        <v>0</v>
      </c>
      <c r="G201" s="298">
        <f>E201*F201</f>
        <v>0</v>
      </c>
      <c r="H201" s="299">
        <v>0</v>
      </c>
      <c r="I201" s="300">
        <f>E201*H201</f>
        <v>0</v>
      </c>
      <c r="J201" s="299"/>
      <c r="K201" s="300">
        <f>E201*J201</f>
        <v>0</v>
      </c>
      <c r="O201" s="292">
        <v>2</v>
      </c>
      <c r="AA201" s="261">
        <v>8</v>
      </c>
      <c r="AB201" s="261">
        <v>1</v>
      </c>
      <c r="AC201" s="261">
        <v>3</v>
      </c>
      <c r="AZ201" s="261">
        <v>2</v>
      </c>
      <c r="BA201" s="261">
        <f>IF(AZ201=1,G201,0)</f>
        <v>0</v>
      </c>
      <c r="BB201" s="261">
        <f>IF(AZ201=2,G201,0)</f>
        <v>0</v>
      </c>
      <c r="BC201" s="261">
        <f>IF(AZ201=3,G201,0)</f>
        <v>0</v>
      </c>
      <c r="BD201" s="261">
        <f>IF(AZ201=4,G201,0)</f>
        <v>0</v>
      </c>
      <c r="BE201" s="261">
        <f>IF(AZ201=5,G201,0)</f>
        <v>0</v>
      </c>
      <c r="CA201" s="292">
        <v>8</v>
      </c>
      <c r="CB201" s="292">
        <v>1</v>
      </c>
    </row>
    <row r="202" spans="1:80" x14ac:dyDescent="0.2">
      <c r="A202" s="293">
        <v>68</v>
      </c>
      <c r="B202" s="294" t="s">
        <v>376</v>
      </c>
      <c r="C202" s="295" t="s">
        <v>377</v>
      </c>
      <c r="D202" s="296" t="s">
        <v>369</v>
      </c>
      <c r="E202" s="297">
        <v>0.35331600000000002</v>
      </c>
      <c r="F202" s="297">
        <v>0</v>
      </c>
      <c r="G202" s="298">
        <f>E202*F202</f>
        <v>0</v>
      </c>
      <c r="H202" s="299">
        <v>0</v>
      </c>
      <c r="I202" s="300">
        <f>E202*H202</f>
        <v>0</v>
      </c>
      <c r="J202" s="299"/>
      <c r="K202" s="300">
        <f>E202*J202</f>
        <v>0</v>
      </c>
      <c r="O202" s="292">
        <v>2</v>
      </c>
      <c r="AA202" s="261">
        <v>8</v>
      </c>
      <c r="AB202" s="261">
        <v>1</v>
      </c>
      <c r="AC202" s="261">
        <v>3</v>
      </c>
      <c r="AZ202" s="261">
        <v>2</v>
      </c>
      <c r="BA202" s="261">
        <f>IF(AZ202=1,G202,0)</f>
        <v>0</v>
      </c>
      <c r="BB202" s="261">
        <f>IF(AZ202=2,G202,0)</f>
        <v>0</v>
      </c>
      <c r="BC202" s="261">
        <f>IF(AZ202=3,G202,0)</f>
        <v>0</v>
      </c>
      <c r="BD202" s="261">
        <f>IF(AZ202=4,G202,0)</f>
        <v>0</v>
      </c>
      <c r="BE202" s="261">
        <f>IF(AZ202=5,G202,0)</f>
        <v>0</v>
      </c>
      <c r="CA202" s="292">
        <v>8</v>
      </c>
      <c r="CB202" s="292">
        <v>1</v>
      </c>
    </row>
    <row r="203" spans="1:80" x14ac:dyDescent="0.2">
      <c r="A203" s="293">
        <v>69</v>
      </c>
      <c r="B203" s="294" t="s">
        <v>378</v>
      </c>
      <c r="C203" s="295" t="s">
        <v>379</v>
      </c>
      <c r="D203" s="296" t="s">
        <v>369</v>
      </c>
      <c r="E203" s="297">
        <v>0.117772</v>
      </c>
      <c r="F203" s="297">
        <v>0</v>
      </c>
      <c r="G203" s="298">
        <f>E203*F203</f>
        <v>0</v>
      </c>
      <c r="H203" s="299">
        <v>0</v>
      </c>
      <c r="I203" s="300">
        <f>E203*H203</f>
        <v>0</v>
      </c>
      <c r="J203" s="299"/>
      <c r="K203" s="300">
        <f>E203*J203</f>
        <v>0</v>
      </c>
      <c r="O203" s="292">
        <v>2</v>
      </c>
      <c r="AA203" s="261">
        <v>8</v>
      </c>
      <c r="AB203" s="261">
        <v>0</v>
      </c>
      <c r="AC203" s="261">
        <v>3</v>
      </c>
      <c r="AZ203" s="261">
        <v>2</v>
      </c>
      <c r="BA203" s="261">
        <f>IF(AZ203=1,G203,0)</f>
        <v>0</v>
      </c>
      <c r="BB203" s="261">
        <f>IF(AZ203=2,G203,0)</f>
        <v>0</v>
      </c>
      <c r="BC203" s="261">
        <f>IF(AZ203=3,G203,0)</f>
        <v>0</v>
      </c>
      <c r="BD203" s="261">
        <f>IF(AZ203=4,G203,0)</f>
        <v>0</v>
      </c>
      <c r="BE203" s="261">
        <f>IF(AZ203=5,G203,0)</f>
        <v>0</v>
      </c>
      <c r="CA203" s="292">
        <v>8</v>
      </c>
      <c r="CB203" s="292">
        <v>0</v>
      </c>
    </row>
    <row r="204" spans="1:80" x14ac:dyDescent="0.2">
      <c r="A204" s="312"/>
      <c r="B204" s="313" t="s">
        <v>101</v>
      </c>
      <c r="C204" s="314" t="s">
        <v>625</v>
      </c>
      <c r="D204" s="315"/>
      <c r="E204" s="316"/>
      <c r="F204" s="317"/>
      <c r="G204" s="318">
        <f>SUM(G188:G203)</f>
        <v>0</v>
      </c>
      <c r="H204" s="319"/>
      <c r="I204" s="320">
        <f>SUM(I188:I203)</f>
        <v>4.1999999999999997E-3</v>
      </c>
      <c r="J204" s="319"/>
      <c r="K204" s="320">
        <f>SUM(K188:K203)</f>
        <v>-0.11777199999999999</v>
      </c>
      <c r="O204" s="292">
        <v>4</v>
      </c>
      <c r="BA204" s="321">
        <f>SUM(BA188:BA203)</f>
        <v>0</v>
      </c>
      <c r="BB204" s="321">
        <f>SUM(BB188:BB203)</f>
        <v>0</v>
      </c>
      <c r="BC204" s="321">
        <f>SUM(BC188:BC203)</f>
        <v>0</v>
      </c>
      <c r="BD204" s="321">
        <f>SUM(BD188:BD203)</f>
        <v>0</v>
      </c>
      <c r="BE204" s="321">
        <f>SUM(BE188:BE203)</f>
        <v>0</v>
      </c>
    </row>
    <row r="205" spans="1:80" x14ac:dyDescent="0.2">
      <c r="A205" s="282" t="s">
        <v>97</v>
      </c>
      <c r="B205" s="283" t="s">
        <v>639</v>
      </c>
      <c r="C205" s="284" t="s">
        <v>640</v>
      </c>
      <c r="D205" s="285"/>
      <c r="E205" s="286"/>
      <c r="F205" s="286"/>
      <c r="G205" s="287"/>
      <c r="H205" s="288"/>
      <c r="I205" s="289"/>
      <c r="J205" s="290"/>
      <c r="K205" s="291"/>
      <c r="O205" s="292">
        <v>1</v>
      </c>
    </row>
    <row r="206" spans="1:80" x14ac:dyDescent="0.2">
      <c r="A206" s="293">
        <v>70</v>
      </c>
      <c r="B206" s="294" t="s">
        <v>642</v>
      </c>
      <c r="C206" s="295" t="s">
        <v>643</v>
      </c>
      <c r="D206" s="296" t="s">
        <v>170</v>
      </c>
      <c r="E206" s="297">
        <v>1917.444</v>
      </c>
      <c r="F206" s="297">
        <v>0</v>
      </c>
      <c r="G206" s="298">
        <f>E206*F206</f>
        <v>0</v>
      </c>
      <c r="H206" s="299">
        <v>0</v>
      </c>
      <c r="I206" s="300">
        <f>E206*H206</f>
        <v>0</v>
      </c>
      <c r="J206" s="299">
        <v>-1.4E-2</v>
      </c>
      <c r="K206" s="300">
        <f>E206*J206</f>
        <v>-26.844215999999999</v>
      </c>
      <c r="O206" s="292">
        <v>2</v>
      </c>
      <c r="AA206" s="261">
        <v>1</v>
      </c>
      <c r="AB206" s="261">
        <v>7</v>
      </c>
      <c r="AC206" s="261">
        <v>7</v>
      </c>
      <c r="AZ206" s="261">
        <v>2</v>
      </c>
      <c r="BA206" s="261">
        <f>IF(AZ206=1,G206,0)</f>
        <v>0</v>
      </c>
      <c r="BB206" s="261">
        <f>IF(AZ206=2,G206,0)</f>
        <v>0</v>
      </c>
      <c r="BC206" s="261">
        <f>IF(AZ206=3,G206,0)</f>
        <v>0</v>
      </c>
      <c r="BD206" s="261">
        <f>IF(AZ206=4,G206,0)</f>
        <v>0</v>
      </c>
      <c r="BE206" s="261">
        <f>IF(AZ206=5,G206,0)</f>
        <v>0</v>
      </c>
      <c r="CA206" s="292">
        <v>1</v>
      </c>
      <c r="CB206" s="292">
        <v>7</v>
      </c>
    </row>
    <row r="207" spans="1:80" ht="22.5" x14ac:dyDescent="0.2">
      <c r="A207" s="301"/>
      <c r="B207" s="304"/>
      <c r="C207" s="305" t="s">
        <v>644</v>
      </c>
      <c r="D207" s="306"/>
      <c r="E207" s="307">
        <v>0</v>
      </c>
      <c r="F207" s="308"/>
      <c r="G207" s="309"/>
      <c r="H207" s="310"/>
      <c r="I207" s="302"/>
      <c r="J207" s="311"/>
      <c r="K207" s="302"/>
      <c r="M207" s="303" t="s">
        <v>644</v>
      </c>
      <c r="O207" s="292"/>
    </row>
    <row r="208" spans="1:80" x14ac:dyDescent="0.2">
      <c r="A208" s="301"/>
      <c r="B208" s="304"/>
      <c r="C208" s="305" t="s">
        <v>1207</v>
      </c>
      <c r="D208" s="306"/>
      <c r="E208" s="307">
        <v>0</v>
      </c>
      <c r="F208" s="308"/>
      <c r="G208" s="309"/>
      <c r="H208" s="310"/>
      <c r="I208" s="302"/>
      <c r="J208" s="311"/>
      <c r="K208" s="302"/>
      <c r="M208" s="303" t="s">
        <v>1207</v>
      </c>
      <c r="O208" s="292"/>
    </row>
    <row r="209" spans="1:15" x14ac:dyDescent="0.2">
      <c r="A209" s="301"/>
      <c r="B209" s="304"/>
      <c r="C209" s="305" t="s">
        <v>1208</v>
      </c>
      <c r="D209" s="306"/>
      <c r="E209" s="307">
        <v>386.88</v>
      </c>
      <c r="F209" s="308"/>
      <c r="G209" s="309"/>
      <c r="H209" s="310"/>
      <c r="I209" s="302"/>
      <c r="J209" s="311"/>
      <c r="K209" s="302"/>
      <c r="M209" s="303" t="s">
        <v>1208</v>
      </c>
      <c r="O209" s="292"/>
    </row>
    <row r="210" spans="1:15" ht="22.5" x14ac:dyDescent="0.2">
      <c r="A210" s="301"/>
      <c r="B210" s="304"/>
      <c r="C210" s="305" t="s">
        <v>1209</v>
      </c>
      <c r="D210" s="306"/>
      <c r="E210" s="307">
        <v>1336.32</v>
      </c>
      <c r="F210" s="308"/>
      <c r="G210" s="309"/>
      <c r="H210" s="310"/>
      <c r="I210" s="302"/>
      <c r="J210" s="311"/>
      <c r="K210" s="302"/>
      <c r="M210" s="303" t="s">
        <v>1209</v>
      </c>
      <c r="O210" s="292"/>
    </row>
    <row r="211" spans="1:15" x14ac:dyDescent="0.2">
      <c r="A211" s="301"/>
      <c r="B211" s="304"/>
      <c r="C211" s="335" t="s">
        <v>385</v>
      </c>
      <c r="D211" s="306"/>
      <c r="E211" s="334">
        <v>0</v>
      </c>
      <c r="F211" s="308"/>
      <c r="G211" s="309"/>
      <c r="H211" s="310"/>
      <c r="I211" s="302"/>
      <c r="J211" s="311"/>
      <c r="K211" s="302"/>
      <c r="M211" s="303" t="s">
        <v>385</v>
      </c>
      <c r="O211" s="292"/>
    </row>
    <row r="212" spans="1:15" x14ac:dyDescent="0.2">
      <c r="A212" s="301"/>
      <c r="B212" s="304"/>
      <c r="C212" s="335" t="s">
        <v>1210</v>
      </c>
      <c r="D212" s="306"/>
      <c r="E212" s="334">
        <v>57.571399999999997</v>
      </c>
      <c r="F212" s="308"/>
      <c r="G212" s="309"/>
      <c r="H212" s="310"/>
      <c r="I212" s="302"/>
      <c r="J212" s="311"/>
      <c r="K212" s="302"/>
      <c r="M212" s="303" t="s">
        <v>1210</v>
      </c>
      <c r="O212" s="292"/>
    </row>
    <row r="213" spans="1:15" x14ac:dyDescent="0.2">
      <c r="A213" s="301"/>
      <c r="B213" s="304"/>
      <c r="C213" s="335" t="s">
        <v>1211</v>
      </c>
      <c r="D213" s="306"/>
      <c r="E213" s="334">
        <v>58</v>
      </c>
      <c r="F213" s="308"/>
      <c r="G213" s="309"/>
      <c r="H213" s="310"/>
      <c r="I213" s="302"/>
      <c r="J213" s="311"/>
      <c r="K213" s="302"/>
      <c r="M213" s="303" t="s">
        <v>1211</v>
      </c>
      <c r="O213" s="292"/>
    </row>
    <row r="214" spans="1:15" x14ac:dyDescent="0.2">
      <c r="A214" s="301"/>
      <c r="B214" s="304"/>
      <c r="C214" s="335" t="s">
        <v>391</v>
      </c>
      <c r="D214" s="306"/>
      <c r="E214" s="334">
        <v>115.5714</v>
      </c>
      <c r="F214" s="308"/>
      <c r="G214" s="309"/>
      <c r="H214" s="310"/>
      <c r="I214" s="302"/>
      <c r="J214" s="311"/>
      <c r="K214" s="302"/>
      <c r="M214" s="303" t="s">
        <v>391</v>
      </c>
      <c r="O214" s="292"/>
    </row>
    <row r="215" spans="1:15" ht="22.5" x14ac:dyDescent="0.2">
      <c r="A215" s="301"/>
      <c r="B215" s="304"/>
      <c r="C215" s="305" t="s">
        <v>1212</v>
      </c>
      <c r="D215" s="306"/>
      <c r="E215" s="307">
        <v>153.6</v>
      </c>
      <c r="F215" s="308"/>
      <c r="G215" s="309"/>
      <c r="H215" s="310"/>
      <c r="I215" s="302"/>
      <c r="J215" s="311"/>
      <c r="K215" s="302"/>
      <c r="M215" s="303" t="s">
        <v>1212</v>
      </c>
      <c r="O215" s="292"/>
    </row>
    <row r="216" spans="1:15" x14ac:dyDescent="0.2">
      <c r="A216" s="301"/>
      <c r="B216" s="304"/>
      <c r="C216" s="305" t="s">
        <v>130</v>
      </c>
      <c r="D216" s="306"/>
      <c r="E216" s="307">
        <v>0</v>
      </c>
      <c r="F216" s="308"/>
      <c r="G216" s="309"/>
      <c r="H216" s="310"/>
      <c r="I216" s="302"/>
      <c r="J216" s="311"/>
      <c r="K216" s="302"/>
      <c r="M216" s="303">
        <v>0</v>
      </c>
      <c r="O216" s="292"/>
    </row>
    <row r="217" spans="1:15" x14ac:dyDescent="0.2">
      <c r="A217" s="301"/>
      <c r="B217" s="304"/>
      <c r="C217" s="335" t="s">
        <v>385</v>
      </c>
      <c r="D217" s="306"/>
      <c r="E217" s="334">
        <v>0</v>
      </c>
      <c r="F217" s="308"/>
      <c r="G217" s="309"/>
      <c r="H217" s="310"/>
      <c r="I217" s="302"/>
      <c r="J217" s="311"/>
      <c r="K217" s="302"/>
      <c r="M217" s="303" t="s">
        <v>385</v>
      </c>
      <c r="O217" s="292"/>
    </row>
    <row r="218" spans="1:15" x14ac:dyDescent="0.2">
      <c r="A218" s="301"/>
      <c r="B218" s="304"/>
      <c r="C218" s="335" t="s">
        <v>1213</v>
      </c>
      <c r="D218" s="306"/>
      <c r="E218" s="334">
        <v>0</v>
      </c>
      <c r="F218" s="308"/>
      <c r="G218" s="309"/>
      <c r="H218" s="310"/>
      <c r="I218" s="302"/>
      <c r="J218" s="311"/>
      <c r="K218" s="302"/>
      <c r="M218" s="303" t="s">
        <v>1213</v>
      </c>
      <c r="O218" s="292"/>
    </row>
    <row r="219" spans="1:15" x14ac:dyDescent="0.2">
      <c r="A219" s="301"/>
      <c r="B219" s="304"/>
      <c r="C219" s="335" t="s">
        <v>391</v>
      </c>
      <c r="D219" s="306"/>
      <c r="E219" s="334">
        <v>0</v>
      </c>
      <c r="F219" s="308"/>
      <c r="G219" s="309"/>
      <c r="H219" s="310"/>
      <c r="I219" s="302"/>
      <c r="J219" s="311"/>
      <c r="K219" s="302"/>
      <c r="M219" s="303" t="s">
        <v>391</v>
      </c>
      <c r="O219" s="292"/>
    </row>
    <row r="220" spans="1:15" x14ac:dyDescent="0.2">
      <c r="A220" s="301"/>
      <c r="B220" s="304"/>
      <c r="C220" s="305" t="s">
        <v>1214</v>
      </c>
      <c r="D220" s="306"/>
      <c r="E220" s="307">
        <v>9.2639999999999993</v>
      </c>
      <c r="F220" s="308"/>
      <c r="G220" s="309"/>
      <c r="H220" s="310"/>
      <c r="I220" s="302"/>
      <c r="J220" s="311"/>
      <c r="K220" s="302"/>
      <c r="M220" s="303" t="s">
        <v>1214</v>
      </c>
      <c r="O220" s="292"/>
    </row>
    <row r="221" spans="1:15" ht="22.5" x14ac:dyDescent="0.2">
      <c r="A221" s="301"/>
      <c r="B221" s="304"/>
      <c r="C221" s="305" t="s">
        <v>1215</v>
      </c>
      <c r="D221" s="306"/>
      <c r="E221" s="307">
        <v>26.58</v>
      </c>
      <c r="F221" s="308"/>
      <c r="G221" s="309"/>
      <c r="H221" s="310"/>
      <c r="I221" s="302"/>
      <c r="J221" s="311"/>
      <c r="K221" s="302"/>
      <c r="M221" s="303" t="s">
        <v>1215</v>
      </c>
      <c r="O221" s="292"/>
    </row>
    <row r="222" spans="1:15" x14ac:dyDescent="0.2">
      <c r="A222" s="301"/>
      <c r="B222" s="304"/>
      <c r="C222" s="335" t="s">
        <v>385</v>
      </c>
      <c r="D222" s="306"/>
      <c r="E222" s="334">
        <v>0</v>
      </c>
      <c r="F222" s="308"/>
      <c r="G222" s="309"/>
      <c r="H222" s="310"/>
      <c r="I222" s="302"/>
      <c r="J222" s="311"/>
      <c r="K222" s="302"/>
      <c r="M222" s="303" t="s">
        <v>385</v>
      </c>
      <c r="O222" s="292"/>
    </row>
    <row r="223" spans="1:15" x14ac:dyDescent="0.2">
      <c r="A223" s="301"/>
      <c r="B223" s="304"/>
      <c r="C223" s="335" t="s">
        <v>1216</v>
      </c>
      <c r="D223" s="306"/>
      <c r="E223" s="334">
        <v>4.8250000000000002</v>
      </c>
      <c r="F223" s="308"/>
      <c r="G223" s="309"/>
      <c r="H223" s="310"/>
      <c r="I223" s="302"/>
      <c r="J223" s="311"/>
      <c r="K223" s="302"/>
      <c r="M223" s="303" t="s">
        <v>1216</v>
      </c>
      <c r="O223" s="292"/>
    </row>
    <row r="224" spans="1:15" x14ac:dyDescent="0.2">
      <c r="A224" s="301"/>
      <c r="B224" s="304"/>
      <c r="C224" s="335" t="s">
        <v>1217</v>
      </c>
      <c r="D224" s="306"/>
      <c r="E224" s="334">
        <v>5</v>
      </c>
      <c r="F224" s="308"/>
      <c r="G224" s="309"/>
      <c r="H224" s="310"/>
      <c r="I224" s="302"/>
      <c r="J224" s="311"/>
      <c r="K224" s="302"/>
      <c r="M224" s="303" t="s">
        <v>1217</v>
      </c>
      <c r="O224" s="292"/>
    </row>
    <row r="225" spans="1:80" x14ac:dyDescent="0.2">
      <c r="A225" s="301"/>
      <c r="B225" s="304"/>
      <c r="C225" s="335" t="s">
        <v>391</v>
      </c>
      <c r="D225" s="306"/>
      <c r="E225" s="334">
        <v>9.8249999999999993</v>
      </c>
      <c r="F225" s="308"/>
      <c r="G225" s="309"/>
      <c r="H225" s="310"/>
      <c r="I225" s="302"/>
      <c r="J225" s="311"/>
      <c r="K225" s="302"/>
      <c r="M225" s="303" t="s">
        <v>391</v>
      </c>
      <c r="O225" s="292"/>
    </row>
    <row r="226" spans="1:80" ht="22.5" x14ac:dyDescent="0.2">
      <c r="A226" s="301"/>
      <c r="B226" s="304"/>
      <c r="C226" s="305" t="s">
        <v>1218</v>
      </c>
      <c r="D226" s="306"/>
      <c r="E226" s="307">
        <v>4.8</v>
      </c>
      <c r="F226" s="308"/>
      <c r="G226" s="309"/>
      <c r="H226" s="310"/>
      <c r="I226" s="302"/>
      <c r="J226" s="311"/>
      <c r="K226" s="302"/>
      <c r="M226" s="303" t="s">
        <v>1218</v>
      </c>
      <c r="O226" s="292"/>
    </row>
    <row r="227" spans="1:80" x14ac:dyDescent="0.2">
      <c r="A227" s="301"/>
      <c r="B227" s="304"/>
      <c r="C227" s="335" t="s">
        <v>385</v>
      </c>
      <c r="D227" s="306"/>
      <c r="E227" s="334">
        <v>0</v>
      </c>
      <c r="F227" s="308"/>
      <c r="G227" s="309"/>
      <c r="H227" s="310"/>
      <c r="I227" s="302"/>
      <c r="J227" s="311"/>
      <c r="K227" s="302"/>
      <c r="M227" s="303" t="s">
        <v>385</v>
      </c>
      <c r="O227" s="292"/>
    </row>
    <row r="228" spans="1:80" x14ac:dyDescent="0.2">
      <c r="A228" s="301"/>
      <c r="B228" s="304"/>
      <c r="C228" s="335" t="s">
        <v>130</v>
      </c>
      <c r="D228" s="306"/>
      <c r="E228" s="334">
        <v>0</v>
      </c>
      <c r="F228" s="308"/>
      <c r="G228" s="309"/>
      <c r="H228" s="310"/>
      <c r="I228" s="302"/>
      <c r="J228" s="311"/>
      <c r="K228" s="302"/>
      <c r="M228" s="303">
        <v>0</v>
      </c>
      <c r="O228" s="292"/>
    </row>
    <row r="229" spans="1:80" x14ac:dyDescent="0.2">
      <c r="A229" s="301"/>
      <c r="B229" s="304"/>
      <c r="C229" s="335" t="s">
        <v>391</v>
      </c>
      <c r="D229" s="306"/>
      <c r="E229" s="334">
        <v>0</v>
      </c>
      <c r="F229" s="308"/>
      <c r="G229" s="309"/>
      <c r="H229" s="310"/>
      <c r="I229" s="302"/>
      <c r="J229" s="311"/>
      <c r="K229" s="302"/>
      <c r="M229" s="303" t="s">
        <v>391</v>
      </c>
      <c r="O229" s="292"/>
    </row>
    <row r="230" spans="1:80" x14ac:dyDescent="0.2">
      <c r="A230" s="293">
        <v>71</v>
      </c>
      <c r="B230" s="294" t="s">
        <v>650</v>
      </c>
      <c r="C230" s="295" t="s">
        <v>651</v>
      </c>
      <c r="D230" s="296" t="s">
        <v>116</v>
      </c>
      <c r="E230" s="297">
        <v>818.03800000000001</v>
      </c>
      <c r="F230" s="297">
        <v>0</v>
      </c>
      <c r="G230" s="298">
        <f>E230*F230</f>
        <v>0</v>
      </c>
      <c r="H230" s="299">
        <v>0</v>
      </c>
      <c r="I230" s="300">
        <f>E230*H230</f>
        <v>0</v>
      </c>
      <c r="J230" s="299">
        <v>-1.4999999999999999E-2</v>
      </c>
      <c r="K230" s="300">
        <f>E230*J230</f>
        <v>-12.270569999999999</v>
      </c>
      <c r="O230" s="292">
        <v>2</v>
      </c>
      <c r="AA230" s="261">
        <v>1</v>
      </c>
      <c r="AB230" s="261">
        <v>7</v>
      </c>
      <c r="AC230" s="261">
        <v>7</v>
      </c>
      <c r="AZ230" s="261">
        <v>2</v>
      </c>
      <c r="BA230" s="261">
        <f>IF(AZ230=1,G230,0)</f>
        <v>0</v>
      </c>
      <c r="BB230" s="261">
        <f>IF(AZ230=2,G230,0)</f>
        <v>0</v>
      </c>
      <c r="BC230" s="261">
        <f>IF(AZ230=3,G230,0)</f>
        <v>0</v>
      </c>
      <c r="BD230" s="261">
        <f>IF(AZ230=4,G230,0)</f>
        <v>0</v>
      </c>
      <c r="BE230" s="261">
        <f>IF(AZ230=5,G230,0)</f>
        <v>0</v>
      </c>
      <c r="CA230" s="292">
        <v>1</v>
      </c>
      <c r="CB230" s="292">
        <v>7</v>
      </c>
    </row>
    <row r="231" spans="1:80" x14ac:dyDescent="0.2">
      <c r="A231" s="301"/>
      <c r="B231" s="304"/>
      <c r="C231" s="305" t="s">
        <v>1219</v>
      </c>
      <c r="D231" s="306"/>
      <c r="E231" s="307">
        <v>799.5</v>
      </c>
      <c r="F231" s="308"/>
      <c r="G231" s="309"/>
      <c r="H231" s="310"/>
      <c r="I231" s="302"/>
      <c r="J231" s="311"/>
      <c r="K231" s="302"/>
      <c r="M231" s="303" t="s">
        <v>1219</v>
      </c>
      <c r="O231" s="292"/>
    </row>
    <row r="232" spans="1:80" x14ac:dyDescent="0.2">
      <c r="A232" s="301"/>
      <c r="B232" s="304"/>
      <c r="C232" s="305" t="s">
        <v>1220</v>
      </c>
      <c r="D232" s="306"/>
      <c r="E232" s="307">
        <v>18.538</v>
      </c>
      <c r="F232" s="308"/>
      <c r="G232" s="309"/>
      <c r="H232" s="310"/>
      <c r="I232" s="302"/>
      <c r="J232" s="311"/>
      <c r="K232" s="302"/>
      <c r="M232" s="303" t="s">
        <v>1220</v>
      </c>
      <c r="O232" s="292"/>
    </row>
    <row r="233" spans="1:80" x14ac:dyDescent="0.2">
      <c r="A233" s="293">
        <v>72</v>
      </c>
      <c r="B233" s="294" t="s">
        <v>653</v>
      </c>
      <c r="C233" s="295" t="s">
        <v>1221</v>
      </c>
      <c r="D233" s="296" t="s">
        <v>116</v>
      </c>
      <c r="E233" s="297">
        <v>67.247500000000002</v>
      </c>
      <c r="F233" s="297">
        <v>0</v>
      </c>
      <c r="G233" s="298">
        <f>E233*F233</f>
        <v>0</v>
      </c>
      <c r="H233" s="299">
        <v>8.0000000000000007E-5</v>
      </c>
      <c r="I233" s="300">
        <f>E233*H233</f>
        <v>5.3798000000000006E-3</v>
      </c>
      <c r="J233" s="299">
        <v>0</v>
      </c>
      <c r="K233" s="300">
        <f>E233*J233</f>
        <v>0</v>
      </c>
      <c r="O233" s="292">
        <v>2</v>
      </c>
      <c r="AA233" s="261">
        <v>1</v>
      </c>
      <c r="AB233" s="261">
        <v>7</v>
      </c>
      <c r="AC233" s="261">
        <v>7</v>
      </c>
      <c r="AZ233" s="261">
        <v>2</v>
      </c>
      <c r="BA233" s="261">
        <f>IF(AZ233=1,G233,0)</f>
        <v>0</v>
      </c>
      <c r="BB233" s="261">
        <f>IF(AZ233=2,G233,0)</f>
        <v>0</v>
      </c>
      <c r="BC233" s="261">
        <f>IF(AZ233=3,G233,0)</f>
        <v>0</v>
      </c>
      <c r="BD233" s="261">
        <f>IF(AZ233=4,G233,0)</f>
        <v>0</v>
      </c>
      <c r="BE233" s="261">
        <f>IF(AZ233=5,G233,0)</f>
        <v>0</v>
      </c>
      <c r="CA233" s="292">
        <v>1</v>
      </c>
      <c r="CB233" s="292">
        <v>7</v>
      </c>
    </row>
    <row r="234" spans="1:80" x14ac:dyDescent="0.2">
      <c r="A234" s="301"/>
      <c r="B234" s="304"/>
      <c r="C234" s="305" t="s">
        <v>1222</v>
      </c>
      <c r="D234" s="306"/>
      <c r="E234" s="307">
        <v>63.211199999999998</v>
      </c>
      <c r="F234" s="308"/>
      <c r="G234" s="309"/>
      <c r="H234" s="310"/>
      <c r="I234" s="302"/>
      <c r="J234" s="311"/>
      <c r="K234" s="302"/>
      <c r="M234" s="303" t="s">
        <v>1222</v>
      </c>
      <c r="O234" s="292"/>
    </row>
    <row r="235" spans="1:80" ht="22.5" x14ac:dyDescent="0.2">
      <c r="A235" s="301"/>
      <c r="B235" s="304"/>
      <c r="C235" s="305" t="s">
        <v>1178</v>
      </c>
      <c r="D235" s="306"/>
      <c r="E235" s="307">
        <v>4.0362999999999998</v>
      </c>
      <c r="F235" s="308"/>
      <c r="G235" s="309"/>
      <c r="H235" s="310"/>
      <c r="I235" s="302"/>
      <c r="J235" s="311"/>
      <c r="K235" s="302"/>
      <c r="M235" s="303" t="s">
        <v>1178</v>
      </c>
      <c r="O235" s="292"/>
    </row>
    <row r="236" spans="1:80" x14ac:dyDescent="0.2">
      <c r="A236" s="293">
        <v>73</v>
      </c>
      <c r="B236" s="294" t="s">
        <v>656</v>
      </c>
      <c r="C236" s="295" t="s">
        <v>657</v>
      </c>
      <c r="D236" s="296" t="s">
        <v>116</v>
      </c>
      <c r="E236" s="297">
        <v>73.972300000000004</v>
      </c>
      <c r="F236" s="297">
        <v>0</v>
      </c>
      <c r="G236" s="298">
        <f>E236*F236</f>
        <v>0</v>
      </c>
      <c r="H236" s="299">
        <v>1.2999999999999999E-2</v>
      </c>
      <c r="I236" s="300">
        <f>E236*H236</f>
        <v>0.96163989999999999</v>
      </c>
      <c r="J236" s="299"/>
      <c r="K236" s="300">
        <f>E236*J236</f>
        <v>0</v>
      </c>
      <c r="O236" s="292">
        <v>2</v>
      </c>
      <c r="AA236" s="261">
        <v>3</v>
      </c>
      <c r="AB236" s="261">
        <v>7</v>
      </c>
      <c r="AC236" s="261">
        <v>60725016</v>
      </c>
      <c r="AZ236" s="261">
        <v>2</v>
      </c>
      <c r="BA236" s="261">
        <f>IF(AZ236=1,G236,0)</f>
        <v>0</v>
      </c>
      <c r="BB236" s="261">
        <f>IF(AZ236=2,G236,0)</f>
        <v>0</v>
      </c>
      <c r="BC236" s="261">
        <f>IF(AZ236=3,G236,0)</f>
        <v>0</v>
      </c>
      <c r="BD236" s="261">
        <f>IF(AZ236=4,G236,0)</f>
        <v>0</v>
      </c>
      <c r="BE236" s="261">
        <f>IF(AZ236=5,G236,0)</f>
        <v>0</v>
      </c>
      <c r="CA236" s="292">
        <v>3</v>
      </c>
      <c r="CB236" s="292">
        <v>7</v>
      </c>
    </row>
    <row r="237" spans="1:80" x14ac:dyDescent="0.2">
      <c r="A237" s="301"/>
      <c r="B237" s="304"/>
      <c r="C237" s="335" t="s">
        <v>385</v>
      </c>
      <c r="D237" s="306"/>
      <c r="E237" s="334">
        <v>0</v>
      </c>
      <c r="F237" s="308"/>
      <c r="G237" s="309"/>
      <c r="H237" s="310"/>
      <c r="I237" s="302"/>
      <c r="J237" s="311"/>
      <c r="K237" s="302"/>
      <c r="M237" s="303" t="s">
        <v>385</v>
      </c>
      <c r="O237" s="292"/>
    </row>
    <row r="238" spans="1:80" x14ac:dyDescent="0.2">
      <c r="A238" s="301"/>
      <c r="B238" s="304"/>
      <c r="C238" s="335" t="s">
        <v>1222</v>
      </c>
      <c r="D238" s="306"/>
      <c r="E238" s="334">
        <v>63.211199999999998</v>
      </c>
      <c r="F238" s="308"/>
      <c r="G238" s="309"/>
      <c r="H238" s="310"/>
      <c r="I238" s="302"/>
      <c r="J238" s="311"/>
      <c r="K238" s="302"/>
      <c r="M238" s="303" t="s">
        <v>1222</v>
      </c>
      <c r="O238" s="292"/>
    </row>
    <row r="239" spans="1:80" ht="22.5" x14ac:dyDescent="0.2">
      <c r="A239" s="301"/>
      <c r="B239" s="304"/>
      <c r="C239" s="335" t="s">
        <v>1178</v>
      </c>
      <c r="D239" s="306"/>
      <c r="E239" s="334">
        <v>4.0362999999999998</v>
      </c>
      <c r="F239" s="308"/>
      <c r="G239" s="309"/>
      <c r="H239" s="310"/>
      <c r="I239" s="302"/>
      <c r="J239" s="311"/>
      <c r="K239" s="302"/>
      <c r="M239" s="303" t="s">
        <v>1178</v>
      </c>
      <c r="O239" s="292"/>
    </row>
    <row r="240" spans="1:80" x14ac:dyDescent="0.2">
      <c r="A240" s="301"/>
      <c r="B240" s="304"/>
      <c r="C240" s="333" t="s">
        <v>174</v>
      </c>
      <c r="D240" s="306"/>
      <c r="E240" s="332">
        <v>0</v>
      </c>
      <c r="F240" s="308"/>
      <c r="G240" s="309"/>
      <c r="H240" s="310"/>
      <c r="I240" s="302"/>
      <c r="J240" s="311"/>
      <c r="K240" s="302"/>
      <c r="M240" s="303" t="s">
        <v>174</v>
      </c>
      <c r="O240" s="292"/>
    </row>
    <row r="241" spans="1:80" x14ac:dyDescent="0.2">
      <c r="A241" s="301"/>
      <c r="B241" s="304"/>
      <c r="C241" s="335" t="s">
        <v>391</v>
      </c>
      <c r="D241" s="306"/>
      <c r="E241" s="334">
        <v>67.247500000000002</v>
      </c>
      <c r="F241" s="308"/>
      <c r="G241" s="309"/>
      <c r="H241" s="310"/>
      <c r="I241" s="302"/>
      <c r="J241" s="311"/>
      <c r="K241" s="302"/>
      <c r="M241" s="303" t="s">
        <v>391</v>
      </c>
      <c r="O241" s="292"/>
    </row>
    <row r="242" spans="1:80" x14ac:dyDescent="0.2">
      <c r="A242" s="301"/>
      <c r="B242" s="304"/>
      <c r="C242" s="305" t="s">
        <v>1223</v>
      </c>
      <c r="D242" s="306"/>
      <c r="E242" s="307">
        <v>73.972300000000004</v>
      </c>
      <c r="F242" s="308"/>
      <c r="G242" s="309"/>
      <c r="H242" s="310"/>
      <c r="I242" s="302"/>
      <c r="J242" s="311"/>
      <c r="K242" s="302"/>
      <c r="M242" s="303" t="s">
        <v>1223</v>
      </c>
      <c r="O242" s="292"/>
    </row>
    <row r="243" spans="1:80" x14ac:dyDescent="0.2">
      <c r="A243" s="293">
        <v>74</v>
      </c>
      <c r="B243" s="294" t="s">
        <v>367</v>
      </c>
      <c r="C243" s="295" t="s">
        <v>368</v>
      </c>
      <c r="D243" s="296" t="s">
        <v>369</v>
      </c>
      <c r="E243" s="297">
        <v>39.114786000000002</v>
      </c>
      <c r="F243" s="297">
        <v>0</v>
      </c>
      <c r="G243" s="298">
        <f>E243*F243</f>
        <v>0</v>
      </c>
      <c r="H243" s="299">
        <v>0</v>
      </c>
      <c r="I243" s="300">
        <f>E243*H243</f>
        <v>0</v>
      </c>
      <c r="J243" s="299"/>
      <c r="K243" s="300">
        <f>E243*J243</f>
        <v>0</v>
      </c>
      <c r="O243" s="292">
        <v>2</v>
      </c>
      <c r="AA243" s="261">
        <v>8</v>
      </c>
      <c r="AB243" s="261">
        <v>0</v>
      </c>
      <c r="AC243" s="261">
        <v>3</v>
      </c>
      <c r="AZ243" s="261">
        <v>2</v>
      </c>
      <c r="BA243" s="261">
        <f>IF(AZ243=1,G243,0)</f>
        <v>0</v>
      </c>
      <c r="BB243" s="261">
        <f>IF(AZ243=2,G243,0)</f>
        <v>0</v>
      </c>
      <c r="BC243" s="261">
        <f>IF(AZ243=3,G243,0)</f>
        <v>0</v>
      </c>
      <c r="BD243" s="261">
        <f>IF(AZ243=4,G243,0)</f>
        <v>0</v>
      </c>
      <c r="BE243" s="261">
        <f>IF(AZ243=5,G243,0)</f>
        <v>0</v>
      </c>
      <c r="CA243" s="292">
        <v>8</v>
      </c>
      <c r="CB243" s="292">
        <v>0</v>
      </c>
    </row>
    <row r="244" spans="1:80" x14ac:dyDescent="0.2">
      <c r="A244" s="293">
        <v>75</v>
      </c>
      <c r="B244" s="294" t="s">
        <v>1103</v>
      </c>
      <c r="C244" s="295" t="s">
        <v>1104</v>
      </c>
      <c r="D244" s="296" t="s">
        <v>369</v>
      </c>
      <c r="E244" s="297">
        <v>39.114786000000002</v>
      </c>
      <c r="F244" s="297">
        <v>0</v>
      </c>
      <c r="G244" s="298">
        <f>E244*F244</f>
        <v>0</v>
      </c>
      <c r="H244" s="299">
        <v>0</v>
      </c>
      <c r="I244" s="300">
        <f>E244*H244</f>
        <v>0</v>
      </c>
      <c r="J244" s="299"/>
      <c r="K244" s="300">
        <f>E244*J244</f>
        <v>0</v>
      </c>
      <c r="O244" s="292">
        <v>2</v>
      </c>
      <c r="AA244" s="261">
        <v>8</v>
      </c>
      <c r="AB244" s="261">
        <v>0</v>
      </c>
      <c r="AC244" s="261">
        <v>3</v>
      </c>
      <c r="AZ244" s="261">
        <v>2</v>
      </c>
      <c r="BA244" s="261">
        <f>IF(AZ244=1,G244,0)</f>
        <v>0</v>
      </c>
      <c r="BB244" s="261">
        <f>IF(AZ244=2,G244,0)</f>
        <v>0</v>
      </c>
      <c r="BC244" s="261">
        <f>IF(AZ244=3,G244,0)</f>
        <v>0</v>
      </c>
      <c r="BD244" s="261">
        <f>IF(AZ244=4,G244,0)</f>
        <v>0</v>
      </c>
      <c r="BE244" s="261">
        <f>IF(AZ244=5,G244,0)</f>
        <v>0</v>
      </c>
      <c r="CA244" s="292">
        <v>8</v>
      </c>
      <c r="CB244" s="292">
        <v>0</v>
      </c>
    </row>
    <row r="245" spans="1:80" x14ac:dyDescent="0.2">
      <c r="A245" s="293">
        <v>76</v>
      </c>
      <c r="B245" s="294" t="s">
        <v>370</v>
      </c>
      <c r="C245" s="295" t="s">
        <v>371</v>
      </c>
      <c r="D245" s="296" t="s">
        <v>369</v>
      </c>
      <c r="E245" s="297">
        <v>39.114786000000002</v>
      </c>
      <c r="F245" s="297">
        <v>0</v>
      </c>
      <c r="G245" s="298">
        <f>E245*F245</f>
        <v>0</v>
      </c>
      <c r="H245" s="299">
        <v>0</v>
      </c>
      <c r="I245" s="300">
        <f>E245*H245</f>
        <v>0</v>
      </c>
      <c r="J245" s="299"/>
      <c r="K245" s="300">
        <f>E245*J245</f>
        <v>0</v>
      </c>
      <c r="O245" s="292">
        <v>2</v>
      </c>
      <c r="AA245" s="261">
        <v>8</v>
      </c>
      <c r="AB245" s="261">
        <v>1</v>
      </c>
      <c r="AC245" s="261">
        <v>3</v>
      </c>
      <c r="AZ245" s="261">
        <v>2</v>
      </c>
      <c r="BA245" s="261">
        <f>IF(AZ245=1,G245,0)</f>
        <v>0</v>
      </c>
      <c r="BB245" s="261">
        <f>IF(AZ245=2,G245,0)</f>
        <v>0</v>
      </c>
      <c r="BC245" s="261">
        <f>IF(AZ245=3,G245,0)</f>
        <v>0</v>
      </c>
      <c r="BD245" s="261">
        <f>IF(AZ245=4,G245,0)</f>
        <v>0</v>
      </c>
      <c r="BE245" s="261">
        <f>IF(AZ245=5,G245,0)</f>
        <v>0</v>
      </c>
      <c r="CA245" s="292">
        <v>8</v>
      </c>
      <c r="CB245" s="292">
        <v>1</v>
      </c>
    </row>
    <row r="246" spans="1:80" x14ac:dyDescent="0.2">
      <c r="A246" s="293">
        <v>77</v>
      </c>
      <c r="B246" s="294" t="s">
        <v>372</v>
      </c>
      <c r="C246" s="295" t="s">
        <v>373</v>
      </c>
      <c r="D246" s="296" t="s">
        <v>369</v>
      </c>
      <c r="E246" s="297">
        <v>391.14785999999998</v>
      </c>
      <c r="F246" s="297">
        <v>0</v>
      </c>
      <c r="G246" s="298">
        <f>E246*F246</f>
        <v>0</v>
      </c>
      <c r="H246" s="299">
        <v>0</v>
      </c>
      <c r="I246" s="300">
        <f>E246*H246</f>
        <v>0</v>
      </c>
      <c r="J246" s="299"/>
      <c r="K246" s="300">
        <f>E246*J246</f>
        <v>0</v>
      </c>
      <c r="O246" s="292">
        <v>2</v>
      </c>
      <c r="AA246" s="261">
        <v>8</v>
      </c>
      <c r="AB246" s="261">
        <v>1</v>
      </c>
      <c r="AC246" s="261">
        <v>3</v>
      </c>
      <c r="AZ246" s="261">
        <v>2</v>
      </c>
      <c r="BA246" s="261">
        <f>IF(AZ246=1,G246,0)</f>
        <v>0</v>
      </c>
      <c r="BB246" s="261">
        <f>IF(AZ246=2,G246,0)</f>
        <v>0</v>
      </c>
      <c r="BC246" s="261">
        <f>IF(AZ246=3,G246,0)</f>
        <v>0</v>
      </c>
      <c r="BD246" s="261">
        <f>IF(AZ246=4,G246,0)</f>
        <v>0</v>
      </c>
      <c r="BE246" s="261">
        <f>IF(AZ246=5,G246,0)</f>
        <v>0</v>
      </c>
      <c r="CA246" s="292">
        <v>8</v>
      </c>
      <c r="CB246" s="292">
        <v>1</v>
      </c>
    </row>
    <row r="247" spans="1:80" x14ac:dyDescent="0.2">
      <c r="A247" s="293">
        <v>78</v>
      </c>
      <c r="B247" s="294" t="s">
        <v>374</v>
      </c>
      <c r="C247" s="295" t="s">
        <v>375</v>
      </c>
      <c r="D247" s="296" t="s">
        <v>369</v>
      </c>
      <c r="E247" s="297">
        <v>39.114786000000002</v>
      </c>
      <c r="F247" s="297">
        <v>0</v>
      </c>
      <c r="G247" s="298">
        <f>E247*F247</f>
        <v>0</v>
      </c>
      <c r="H247" s="299">
        <v>0</v>
      </c>
      <c r="I247" s="300">
        <f>E247*H247</f>
        <v>0</v>
      </c>
      <c r="J247" s="299"/>
      <c r="K247" s="300">
        <f>E247*J247</f>
        <v>0</v>
      </c>
      <c r="O247" s="292">
        <v>2</v>
      </c>
      <c r="AA247" s="261">
        <v>8</v>
      </c>
      <c r="AB247" s="261">
        <v>1</v>
      </c>
      <c r="AC247" s="261">
        <v>3</v>
      </c>
      <c r="AZ247" s="261">
        <v>2</v>
      </c>
      <c r="BA247" s="261">
        <f>IF(AZ247=1,G247,0)</f>
        <v>0</v>
      </c>
      <c r="BB247" s="261">
        <f>IF(AZ247=2,G247,0)</f>
        <v>0</v>
      </c>
      <c r="BC247" s="261">
        <f>IF(AZ247=3,G247,0)</f>
        <v>0</v>
      </c>
      <c r="BD247" s="261">
        <f>IF(AZ247=4,G247,0)</f>
        <v>0</v>
      </c>
      <c r="BE247" s="261">
        <f>IF(AZ247=5,G247,0)</f>
        <v>0</v>
      </c>
      <c r="CA247" s="292">
        <v>8</v>
      </c>
      <c r="CB247" s="292">
        <v>1</v>
      </c>
    </row>
    <row r="248" spans="1:80" x14ac:dyDescent="0.2">
      <c r="A248" s="293">
        <v>79</v>
      </c>
      <c r="B248" s="294" t="s">
        <v>376</v>
      </c>
      <c r="C248" s="295" t="s">
        <v>377</v>
      </c>
      <c r="D248" s="296" t="s">
        <v>369</v>
      </c>
      <c r="E248" s="297">
        <v>117.344358</v>
      </c>
      <c r="F248" s="297">
        <v>0</v>
      </c>
      <c r="G248" s="298">
        <f>E248*F248</f>
        <v>0</v>
      </c>
      <c r="H248" s="299">
        <v>0</v>
      </c>
      <c r="I248" s="300">
        <f>E248*H248</f>
        <v>0</v>
      </c>
      <c r="J248" s="299"/>
      <c r="K248" s="300">
        <f>E248*J248</f>
        <v>0</v>
      </c>
      <c r="O248" s="292">
        <v>2</v>
      </c>
      <c r="AA248" s="261">
        <v>8</v>
      </c>
      <c r="AB248" s="261">
        <v>1</v>
      </c>
      <c r="AC248" s="261">
        <v>3</v>
      </c>
      <c r="AZ248" s="261">
        <v>2</v>
      </c>
      <c r="BA248" s="261">
        <f>IF(AZ248=1,G248,0)</f>
        <v>0</v>
      </c>
      <c r="BB248" s="261">
        <f>IF(AZ248=2,G248,0)</f>
        <v>0</v>
      </c>
      <c r="BC248" s="261">
        <f>IF(AZ248=3,G248,0)</f>
        <v>0</v>
      </c>
      <c r="BD248" s="261">
        <f>IF(AZ248=4,G248,0)</f>
        <v>0</v>
      </c>
      <c r="BE248" s="261">
        <f>IF(AZ248=5,G248,0)</f>
        <v>0</v>
      </c>
      <c r="CA248" s="292">
        <v>8</v>
      </c>
      <c r="CB248" s="292">
        <v>1</v>
      </c>
    </row>
    <row r="249" spans="1:80" x14ac:dyDescent="0.2">
      <c r="A249" s="312"/>
      <c r="B249" s="313" t="s">
        <v>101</v>
      </c>
      <c r="C249" s="314" t="s">
        <v>641</v>
      </c>
      <c r="D249" s="315"/>
      <c r="E249" s="316"/>
      <c r="F249" s="317"/>
      <c r="G249" s="318">
        <f>SUM(G205:G248)</f>
        <v>0</v>
      </c>
      <c r="H249" s="319"/>
      <c r="I249" s="320">
        <f>SUM(I205:I248)</f>
        <v>0.96701970000000004</v>
      </c>
      <c r="J249" s="319"/>
      <c r="K249" s="320">
        <f>SUM(K205:K248)</f>
        <v>-39.114785999999995</v>
      </c>
      <c r="O249" s="292">
        <v>4</v>
      </c>
      <c r="BA249" s="321">
        <f>SUM(BA205:BA248)</f>
        <v>0</v>
      </c>
      <c r="BB249" s="321">
        <f>SUM(BB205:BB248)</f>
        <v>0</v>
      </c>
      <c r="BC249" s="321">
        <f>SUM(BC205:BC248)</f>
        <v>0</v>
      </c>
      <c r="BD249" s="321">
        <f>SUM(BD205:BD248)</f>
        <v>0</v>
      </c>
      <c r="BE249" s="321">
        <f>SUM(BE205:BE248)</f>
        <v>0</v>
      </c>
    </row>
    <row r="250" spans="1:80" x14ac:dyDescent="0.2">
      <c r="A250" s="282" t="s">
        <v>97</v>
      </c>
      <c r="B250" s="283" t="s">
        <v>433</v>
      </c>
      <c r="C250" s="284" t="s">
        <v>434</v>
      </c>
      <c r="D250" s="285"/>
      <c r="E250" s="286"/>
      <c r="F250" s="286"/>
      <c r="G250" s="287"/>
      <c r="H250" s="288"/>
      <c r="I250" s="289"/>
      <c r="J250" s="290"/>
      <c r="K250" s="291"/>
      <c r="O250" s="292">
        <v>1</v>
      </c>
    </row>
    <row r="251" spans="1:80" x14ac:dyDescent="0.2">
      <c r="A251" s="293">
        <v>80</v>
      </c>
      <c r="B251" s="294" t="s">
        <v>662</v>
      </c>
      <c r="C251" s="295" t="s">
        <v>663</v>
      </c>
      <c r="D251" s="296" t="s">
        <v>116</v>
      </c>
      <c r="E251" s="297">
        <v>1.4750000000000001</v>
      </c>
      <c r="F251" s="297">
        <v>0</v>
      </c>
      <c r="G251" s="298">
        <f>E251*F251</f>
        <v>0</v>
      </c>
      <c r="H251" s="299">
        <v>0</v>
      </c>
      <c r="I251" s="300">
        <f>E251*H251</f>
        <v>0</v>
      </c>
      <c r="J251" s="299">
        <v>-7.3200000000000001E-3</v>
      </c>
      <c r="K251" s="300">
        <f>E251*J251</f>
        <v>-1.0797000000000001E-2</v>
      </c>
      <c r="O251" s="292">
        <v>2</v>
      </c>
      <c r="AA251" s="261">
        <v>1</v>
      </c>
      <c r="AB251" s="261">
        <v>7</v>
      </c>
      <c r="AC251" s="261">
        <v>7</v>
      </c>
      <c r="AZ251" s="261">
        <v>2</v>
      </c>
      <c r="BA251" s="261">
        <f>IF(AZ251=1,G251,0)</f>
        <v>0</v>
      </c>
      <c r="BB251" s="261">
        <f>IF(AZ251=2,G251,0)</f>
        <v>0</v>
      </c>
      <c r="BC251" s="261">
        <f>IF(AZ251=3,G251,0)</f>
        <v>0</v>
      </c>
      <c r="BD251" s="261">
        <f>IF(AZ251=4,G251,0)</f>
        <v>0</v>
      </c>
      <c r="BE251" s="261">
        <f>IF(AZ251=5,G251,0)</f>
        <v>0</v>
      </c>
      <c r="CA251" s="292">
        <v>1</v>
      </c>
      <c r="CB251" s="292">
        <v>7</v>
      </c>
    </row>
    <row r="252" spans="1:80" x14ac:dyDescent="0.2">
      <c r="A252" s="301"/>
      <c r="B252" s="304"/>
      <c r="C252" s="305" t="s">
        <v>1224</v>
      </c>
      <c r="D252" s="306"/>
      <c r="E252" s="307">
        <v>1.4750000000000001</v>
      </c>
      <c r="F252" s="308"/>
      <c r="G252" s="309"/>
      <c r="H252" s="310"/>
      <c r="I252" s="302"/>
      <c r="J252" s="311"/>
      <c r="K252" s="302"/>
      <c r="M252" s="303" t="s">
        <v>1224</v>
      </c>
      <c r="O252" s="292"/>
    </row>
    <row r="253" spans="1:80" x14ac:dyDescent="0.2">
      <c r="A253" s="293">
        <v>81</v>
      </c>
      <c r="B253" s="294" t="s">
        <v>672</v>
      </c>
      <c r="C253" s="295" t="s">
        <v>673</v>
      </c>
      <c r="D253" s="296" t="s">
        <v>116</v>
      </c>
      <c r="E253" s="297">
        <v>837.48249999999996</v>
      </c>
      <c r="F253" s="297">
        <v>0</v>
      </c>
      <c r="G253" s="298">
        <f>E253*F253</f>
        <v>0</v>
      </c>
      <c r="H253" s="299">
        <v>0</v>
      </c>
      <c r="I253" s="300">
        <f>E253*H253</f>
        <v>0</v>
      </c>
      <c r="J253" s="299">
        <v>-7.0000000000000001E-3</v>
      </c>
      <c r="K253" s="300">
        <f>E253*J253</f>
        <v>-5.8623775</v>
      </c>
      <c r="O253" s="292">
        <v>2</v>
      </c>
      <c r="AA253" s="261">
        <v>1</v>
      </c>
      <c r="AB253" s="261">
        <v>0</v>
      </c>
      <c r="AC253" s="261">
        <v>0</v>
      </c>
      <c r="AZ253" s="261">
        <v>2</v>
      </c>
      <c r="BA253" s="261">
        <f>IF(AZ253=1,G253,0)</f>
        <v>0</v>
      </c>
      <c r="BB253" s="261">
        <f>IF(AZ253=2,G253,0)</f>
        <v>0</v>
      </c>
      <c r="BC253" s="261">
        <f>IF(AZ253=3,G253,0)</f>
        <v>0</v>
      </c>
      <c r="BD253" s="261">
        <f>IF(AZ253=4,G253,0)</f>
        <v>0</v>
      </c>
      <c r="BE253" s="261">
        <f>IF(AZ253=5,G253,0)</f>
        <v>0</v>
      </c>
      <c r="CA253" s="292">
        <v>1</v>
      </c>
      <c r="CB253" s="292">
        <v>0</v>
      </c>
    </row>
    <row r="254" spans="1:80" ht="22.5" x14ac:dyDescent="0.2">
      <c r="A254" s="301"/>
      <c r="B254" s="304"/>
      <c r="C254" s="305" t="s">
        <v>1225</v>
      </c>
      <c r="D254" s="306"/>
      <c r="E254" s="307">
        <v>817.65</v>
      </c>
      <c r="F254" s="308"/>
      <c r="G254" s="309"/>
      <c r="H254" s="310"/>
      <c r="I254" s="302"/>
      <c r="J254" s="311"/>
      <c r="K254" s="302"/>
      <c r="M254" s="303" t="s">
        <v>1225</v>
      </c>
      <c r="O254" s="292"/>
    </row>
    <row r="255" spans="1:80" x14ac:dyDescent="0.2">
      <c r="A255" s="301"/>
      <c r="B255" s="304"/>
      <c r="C255" s="305" t="s">
        <v>1226</v>
      </c>
      <c r="D255" s="306"/>
      <c r="E255" s="307">
        <v>19.8325</v>
      </c>
      <c r="F255" s="308"/>
      <c r="G255" s="309"/>
      <c r="H255" s="310"/>
      <c r="I255" s="302"/>
      <c r="J255" s="311"/>
      <c r="K255" s="302"/>
      <c r="M255" s="303" t="s">
        <v>1226</v>
      </c>
      <c r="O255" s="292"/>
    </row>
    <row r="256" spans="1:80" x14ac:dyDescent="0.2">
      <c r="A256" s="293">
        <v>82</v>
      </c>
      <c r="B256" s="294" t="s">
        <v>676</v>
      </c>
      <c r="C256" s="295" t="s">
        <v>677</v>
      </c>
      <c r="D256" s="296" t="s">
        <v>170</v>
      </c>
      <c r="E256" s="297">
        <v>22.61</v>
      </c>
      <c r="F256" s="297">
        <v>0</v>
      </c>
      <c r="G256" s="298">
        <f>E256*F256</f>
        <v>0</v>
      </c>
      <c r="H256" s="299">
        <v>0</v>
      </c>
      <c r="I256" s="300">
        <f>E256*H256</f>
        <v>0</v>
      </c>
      <c r="J256" s="299"/>
      <c r="K256" s="300">
        <f>E256*J256</f>
        <v>0</v>
      </c>
      <c r="O256" s="292">
        <v>2</v>
      </c>
      <c r="AA256" s="261">
        <v>12</v>
      </c>
      <c r="AB256" s="261">
        <v>0</v>
      </c>
      <c r="AC256" s="261">
        <v>29</v>
      </c>
      <c r="AZ256" s="261">
        <v>2</v>
      </c>
      <c r="BA256" s="261">
        <f>IF(AZ256=1,G256,0)</f>
        <v>0</v>
      </c>
      <c r="BB256" s="261">
        <f>IF(AZ256=2,G256,0)</f>
        <v>0</v>
      </c>
      <c r="BC256" s="261">
        <f>IF(AZ256=3,G256,0)</f>
        <v>0</v>
      </c>
      <c r="BD256" s="261">
        <f>IF(AZ256=4,G256,0)</f>
        <v>0</v>
      </c>
      <c r="BE256" s="261">
        <f>IF(AZ256=5,G256,0)</f>
        <v>0</v>
      </c>
      <c r="CA256" s="292">
        <v>12</v>
      </c>
      <c r="CB256" s="292">
        <v>0</v>
      </c>
    </row>
    <row r="257" spans="1:80" x14ac:dyDescent="0.2">
      <c r="A257" s="301"/>
      <c r="B257" s="304"/>
      <c r="C257" s="305" t="s">
        <v>1227</v>
      </c>
      <c r="D257" s="306"/>
      <c r="E257" s="307">
        <v>13.9</v>
      </c>
      <c r="F257" s="308"/>
      <c r="G257" s="309"/>
      <c r="H257" s="310"/>
      <c r="I257" s="302"/>
      <c r="J257" s="311"/>
      <c r="K257" s="302"/>
      <c r="M257" s="303" t="s">
        <v>1227</v>
      </c>
      <c r="O257" s="292"/>
    </row>
    <row r="258" spans="1:80" x14ac:dyDescent="0.2">
      <c r="A258" s="301"/>
      <c r="B258" s="304"/>
      <c r="C258" s="305" t="s">
        <v>1228</v>
      </c>
      <c r="D258" s="306"/>
      <c r="E258" s="307">
        <v>8.7100000000000009</v>
      </c>
      <c r="F258" s="308"/>
      <c r="G258" s="309"/>
      <c r="H258" s="310"/>
      <c r="I258" s="302"/>
      <c r="J258" s="311"/>
      <c r="K258" s="302"/>
      <c r="M258" s="303" t="s">
        <v>1228</v>
      </c>
      <c r="O258" s="292"/>
    </row>
    <row r="259" spans="1:80" ht="22.5" x14ac:dyDescent="0.2">
      <c r="A259" s="293">
        <v>83</v>
      </c>
      <c r="B259" s="294" t="s">
        <v>680</v>
      </c>
      <c r="C259" s="295" t="s">
        <v>681</v>
      </c>
      <c r="D259" s="296" t="s">
        <v>170</v>
      </c>
      <c r="E259" s="297">
        <v>22.61</v>
      </c>
      <c r="F259" s="297">
        <v>0</v>
      </c>
      <c r="G259" s="298">
        <f>E259*F259</f>
        <v>0</v>
      </c>
      <c r="H259" s="299">
        <v>7.2000000000000005E-4</v>
      </c>
      <c r="I259" s="300">
        <f>E259*H259</f>
        <v>1.6279200000000001E-2</v>
      </c>
      <c r="J259" s="299"/>
      <c r="K259" s="300">
        <f>E259*J259</f>
        <v>0</v>
      </c>
      <c r="O259" s="292">
        <v>2</v>
      </c>
      <c r="AA259" s="261">
        <v>12</v>
      </c>
      <c r="AB259" s="261">
        <v>0</v>
      </c>
      <c r="AC259" s="261">
        <v>73</v>
      </c>
      <c r="AZ259" s="261">
        <v>2</v>
      </c>
      <c r="BA259" s="261">
        <f>IF(AZ259=1,G259,0)</f>
        <v>0</v>
      </c>
      <c r="BB259" s="261">
        <f>IF(AZ259=2,G259,0)</f>
        <v>0</v>
      </c>
      <c r="BC259" s="261">
        <f>IF(AZ259=3,G259,0)</f>
        <v>0</v>
      </c>
      <c r="BD259" s="261">
        <f>IF(AZ259=4,G259,0)</f>
        <v>0</v>
      </c>
      <c r="BE259" s="261">
        <f>IF(AZ259=5,G259,0)</f>
        <v>0</v>
      </c>
      <c r="CA259" s="292">
        <v>12</v>
      </c>
      <c r="CB259" s="292">
        <v>0</v>
      </c>
    </row>
    <row r="260" spans="1:80" x14ac:dyDescent="0.2">
      <c r="A260" s="301"/>
      <c r="B260" s="304"/>
      <c r="C260" s="305" t="s">
        <v>1229</v>
      </c>
      <c r="D260" s="306"/>
      <c r="E260" s="307">
        <v>13.9</v>
      </c>
      <c r="F260" s="308"/>
      <c r="G260" s="309"/>
      <c r="H260" s="310"/>
      <c r="I260" s="302"/>
      <c r="J260" s="311"/>
      <c r="K260" s="302"/>
      <c r="M260" s="303" t="s">
        <v>1229</v>
      </c>
      <c r="O260" s="292"/>
    </row>
    <row r="261" spans="1:80" x14ac:dyDescent="0.2">
      <c r="A261" s="301"/>
      <c r="B261" s="304"/>
      <c r="C261" s="305" t="s">
        <v>1228</v>
      </c>
      <c r="D261" s="306"/>
      <c r="E261" s="307">
        <v>8.7100000000000009</v>
      </c>
      <c r="F261" s="308"/>
      <c r="G261" s="309"/>
      <c r="H261" s="310"/>
      <c r="I261" s="302"/>
      <c r="J261" s="311"/>
      <c r="K261" s="302"/>
      <c r="M261" s="303" t="s">
        <v>1228</v>
      </c>
      <c r="O261" s="292"/>
    </row>
    <row r="262" spans="1:80" x14ac:dyDescent="0.2">
      <c r="A262" s="293">
        <v>84</v>
      </c>
      <c r="B262" s="294" t="s">
        <v>682</v>
      </c>
      <c r="C262" s="295" t="s">
        <v>683</v>
      </c>
      <c r="D262" s="296" t="s">
        <v>116</v>
      </c>
      <c r="E262" s="297">
        <v>1.425</v>
      </c>
      <c r="F262" s="297">
        <v>0</v>
      </c>
      <c r="G262" s="298">
        <f>E262*F262</f>
        <v>0</v>
      </c>
      <c r="H262" s="299">
        <v>1.8020000000000001E-2</v>
      </c>
      <c r="I262" s="300">
        <f>E262*H262</f>
        <v>2.5678500000000003E-2</v>
      </c>
      <c r="J262" s="299"/>
      <c r="K262" s="300">
        <f>E262*J262</f>
        <v>0</v>
      </c>
      <c r="O262" s="292">
        <v>2</v>
      </c>
      <c r="AA262" s="261">
        <v>12</v>
      </c>
      <c r="AB262" s="261">
        <v>0</v>
      </c>
      <c r="AC262" s="261">
        <v>1</v>
      </c>
      <c r="AZ262" s="261">
        <v>2</v>
      </c>
      <c r="BA262" s="261">
        <f>IF(AZ262=1,G262,0)</f>
        <v>0</v>
      </c>
      <c r="BB262" s="261">
        <f>IF(AZ262=2,G262,0)</f>
        <v>0</v>
      </c>
      <c r="BC262" s="261">
        <f>IF(AZ262=3,G262,0)</f>
        <v>0</v>
      </c>
      <c r="BD262" s="261">
        <f>IF(AZ262=4,G262,0)</f>
        <v>0</v>
      </c>
      <c r="BE262" s="261">
        <f>IF(AZ262=5,G262,0)</f>
        <v>0</v>
      </c>
      <c r="CA262" s="292">
        <v>12</v>
      </c>
      <c r="CB262" s="292">
        <v>0</v>
      </c>
    </row>
    <row r="263" spans="1:80" x14ac:dyDescent="0.2">
      <c r="A263" s="301"/>
      <c r="B263" s="304"/>
      <c r="C263" s="305" t="s">
        <v>1230</v>
      </c>
      <c r="D263" s="306"/>
      <c r="E263" s="307">
        <v>1.425</v>
      </c>
      <c r="F263" s="308"/>
      <c r="G263" s="309"/>
      <c r="H263" s="310"/>
      <c r="I263" s="302"/>
      <c r="J263" s="311"/>
      <c r="K263" s="302"/>
      <c r="M263" s="303" t="s">
        <v>1230</v>
      </c>
      <c r="O263" s="292"/>
    </row>
    <row r="264" spans="1:80" ht="22.5" x14ac:dyDescent="0.2">
      <c r="A264" s="293">
        <v>85</v>
      </c>
      <c r="B264" s="294" t="s">
        <v>1231</v>
      </c>
      <c r="C264" s="295" t="s">
        <v>1232</v>
      </c>
      <c r="D264" s="296" t="s">
        <v>170</v>
      </c>
      <c r="E264" s="297">
        <v>4.43</v>
      </c>
      <c r="F264" s="297">
        <v>0</v>
      </c>
      <c r="G264" s="298">
        <f>E264*F264</f>
        <v>0</v>
      </c>
      <c r="H264" s="299">
        <v>4.8900000000000002E-3</v>
      </c>
      <c r="I264" s="300">
        <f>E264*H264</f>
        <v>2.16627E-2</v>
      </c>
      <c r="J264" s="299"/>
      <c r="K264" s="300">
        <f>E264*J264</f>
        <v>0</v>
      </c>
      <c r="O264" s="292">
        <v>2</v>
      </c>
      <c r="AA264" s="261">
        <v>12</v>
      </c>
      <c r="AB264" s="261">
        <v>0</v>
      </c>
      <c r="AC264" s="261">
        <v>97</v>
      </c>
      <c r="AZ264" s="261">
        <v>2</v>
      </c>
      <c r="BA264" s="261">
        <f>IF(AZ264=1,G264,0)</f>
        <v>0</v>
      </c>
      <c r="BB264" s="261">
        <f>IF(AZ264=2,G264,0)</f>
        <v>0</v>
      </c>
      <c r="BC264" s="261">
        <f>IF(AZ264=3,G264,0)</f>
        <v>0</v>
      </c>
      <c r="BD264" s="261">
        <f>IF(AZ264=4,G264,0)</f>
        <v>0</v>
      </c>
      <c r="BE264" s="261">
        <f>IF(AZ264=5,G264,0)</f>
        <v>0</v>
      </c>
      <c r="CA264" s="292">
        <v>12</v>
      </c>
      <c r="CB264" s="292">
        <v>0</v>
      </c>
    </row>
    <row r="265" spans="1:80" x14ac:dyDescent="0.2">
      <c r="A265" s="301"/>
      <c r="B265" s="304"/>
      <c r="C265" s="305" t="s">
        <v>1233</v>
      </c>
      <c r="D265" s="306"/>
      <c r="E265" s="307">
        <v>4.43</v>
      </c>
      <c r="F265" s="308"/>
      <c r="G265" s="309"/>
      <c r="H265" s="310"/>
      <c r="I265" s="302"/>
      <c r="J265" s="311"/>
      <c r="K265" s="302"/>
      <c r="M265" s="303" t="s">
        <v>1233</v>
      </c>
      <c r="O265" s="292"/>
    </row>
    <row r="266" spans="1:80" ht="22.5" x14ac:dyDescent="0.2">
      <c r="A266" s="293">
        <v>86</v>
      </c>
      <c r="B266" s="294" t="s">
        <v>684</v>
      </c>
      <c r="C266" s="295" t="s">
        <v>685</v>
      </c>
      <c r="D266" s="296" t="s">
        <v>170</v>
      </c>
      <c r="E266" s="297">
        <v>121.56</v>
      </c>
      <c r="F266" s="297">
        <v>0</v>
      </c>
      <c r="G266" s="298">
        <f>E266*F266</f>
        <v>0</v>
      </c>
      <c r="H266" s="299">
        <v>4.8900000000000002E-3</v>
      </c>
      <c r="I266" s="300">
        <f>E266*H266</f>
        <v>0.59442840000000008</v>
      </c>
      <c r="J266" s="299"/>
      <c r="K266" s="300">
        <f>E266*J266</f>
        <v>0</v>
      </c>
      <c r="O266" s="292">
        <v>2</v>
      </c>
      <c r="AA266" s="261">
        <v>12</v>
      </c>
      <c r="AB266" s="261">
        <v>0</v>
      </c>
      <c r="AC266" s="261">
        <v>7</v>
      </c>
      <c r="AZ266" s="261">
        <v>2</v>
      </c>
      <c r="BA266" s="261">
        <f>IF(AZ266=1,G266,0)</f>
        <v>0</v>
      </c>
      <c r="BB266" s="261">
        <f>IF(AZ266=2,G266,0)</f>
        <v>0</v>
      </c>
      <c r="BC266" s="261">
        <f>IF(AZ266=3,G266,0)</f>
        <v>0</v>
      </c>
      <c r="BD266" s="261">
        <f>IF(AZ266=4,G266,0)</f>
        <v>0</v>
      </c>
      <c r="BE266" s="261">
        <f>IF(AZ266=5,G266,0)</f>
        <v>0</v>
      </c>
      <c r="CA266" s="292">
        <v>12</v>
      </c>
      <c r="CB266" s="292">
        <v>0</v>
      </c>
    </row>
    <row r="267" spans="1:80" x14ac:dyDescent="0.2">
      <c r="A267" s="301"/>
      <c r="B267" s="304"/>
      <c r="C267" s="305" t="s">
        <v>686</v>
      </c>
      <c r="D267" s="306"/>
      <c r="E267" s="307">
        <v>0</v>
      </c>
      <c r="F267" s="308"/>
      <c r="G267" s="309"/>
      <c r="H267" s="310"/>
      <c r="I267" s="302"/>
      <c r="J267" s="311"/>
      <c r="K267" s="302"/>
      <c r="M267" s="303" t="s">
        <v>686</v>
      </c>
      <c r="O267" s="292"/>
    </row>
    <row r="268" spans="1:80" x14ac:dyDescent="0.2">
      <c r="A268" s="301"/>
      <c r="B268" s="304"/>
      <c r="C268" s="305" t="s">
        <v>1234</v>
      </c>
      <c r="D268" s="306"/>
      <c r="E268" s="307">
        <v>121.56</v>
      </c>
      <c r="F268" s="308"/>
      <c r="G268" s="309"/>
      <c r="H268" s="310"/>
      <c r="I268" s="302"/>
      <c r="J268" s="311"/>
      <c r="K268" s="302"/>
      <c r="M268" s="303" t="s">
        <v>1234</v>
      </c>
      <c r="O268" s="292"/>
    </row>
    <row r="269" spans="1:80" ht="22.5" x14ac:dyDescent="0.2">
      <c r="A269" s="293">
        <v>87</v>
      </c>
      <c r="B269" s="294" t="s">
        <v>1235</v>
      </c>
      <c r="C269" s="295" t="s">
        <v>1236</v>
      </c>
      <c r="D269" s="296" t="s">
        <v>170</v>
      </c>
      <c r="E269" s="297">
        <v>8.14</v>
      </c>
      <c r="F269" s="297">
        <v>0</v>
      </c>
      <c r="G269" s="298">
        <f>E269*F269</f>
        <v>0</v>
      </c>
      <c r="H269" s="299">
        <v>4.8900000000000002E-3</v>
      </c>
      <c r="I269" s="300">
        <f>E269*H269</f>
        <v>3.9804600000000002E-2</v>
      </c>
      <c r="J269" s="299"/>
      <c r="K269" s="300">
        <f>E269*J269</f>
        <v>0</v>
      </c>
      <c r="O269" s="292">
        <v>2</v>
      </c>
      <c r="AA269" s="261">
        <v>12</v>
      </c>
      <c r="AB269" s="261">
        <v>0</v>
      </c>
      <c r="AC269" s="261">
        <v>134</v>
      </c>
      <c r="AZ269" s="261">
        <v>2</v>
      </c>
      <c r="BA269" s="261">
        <f>IF(AZ269=1,G269,0)</f>
        <v>0</v>
      </c>
      <c r="BB269" s="261">
        <f>IF(AZ269=2,G269,0)</f>
        <v>0</v>
      </c>
      <c r="BC269" s="261">
        <f>IF(AZ269=3,G269,0)</f>
        <v>0</v>
      </c>
      <c r="BD269" s="261">
        <f>IF(AZ269=4,G269,0)</f>
        <v>0</v>
      </c>
      <c r="BE269" s="261">
        <f>IF(AZ269=5,G269,0)</f>
        <v>0</v>
      </c>
      <c r="CA269" s="292">
        <v>12</v>
      </c>
      <c r="CB269" s="292">
        <v>0</v>
      </c>
    </row>
    <row r="270" spans="1:80" x14ac:dyDescent="0.2">
      <c r="A270" s="301"/>
      <c r="B270" s="304"/>
      <c r="C270" s="305" t="s">
        <v>1237</v>
      </c>
      <c r="D270" s="306"/>
      <c r="E270" s="307">
        <v>8.14</v>
      </c>
      <c r="F270" s="308"/>
      <c r="G270" s="309"/>
      <c r="H270" s="310"/>
      <c r="I270" s="302"/>
      <c r="J270" s="311"/>
      <c r="K270" s="302"/>
      <c r="M270" s="303" t="s">
        <v>1237</v>
      </c>
      <c r="O270" s="292"/>
    </row>
    <row r="271" spans="1:80" ht="22.5" x14ac:dyDescent="0.2">
      <c r="A271" s="293">
        <v>88</v>
      </c>
      <c r="B271" s="294" t="s">
        <v>693</v>
      </c>
      <c r="C271" s="295" t="s">
        <v>694</v>
      </c>
      <c r="D271" s="296" t="s">
        <v>100</v>
      </c>
      <c r="E271" s="297">
        <v>11</v>
      </c>
      <c r="F271" s="297">
        <v>0</v>
      </c>
      <c r="G271" s="298">
        <f>E271*F271</f>
        <v>0</v>
      </c>
      <c r="H271" s="299">
        <v>1.6999999999999999E-3</v>
      </c>
      <c r="I271" s="300">
        <f>E271*H271</f>
        <v>1.8699999999999998E-2</v>
      </c>
      <c r="J271" s="299"/>
      <c r="K271" s="300">
        <f>E271*J271</f>
        <v>0</v>
      </c>
      <c r="O271" s="292">
        <v>2</v>
      </c>
      <c r="AA271" s="261">
        <v>12</v>
      </c>
      <c r="AB271" s="261">
        <v>0</v>
      </c>
      <c r="AC271" s="261">
        <v>59</v>
      </c>
      <c r="AZ271" s="261">
        <v>2</v>
      </c>
      <c r="BA271" s="261">
        <f>IF(AZ271=1,G271,0)</f>
        <v>0</v>
      </c>
      <c r="BB271" s="261">
        <f>IF(AZ271=2,G271,0)</f>
        <v>0</v>
      </c>
      <c r="BC271" s="261">
        <f>IF(AZ271=3,G271,0)</f>
        <v>0</v>
      </c>
      <c r="BD271" s="261">
        <f>IF(AZ271=4,G271,0)</f>
        <v>0</v>
      </c>
      <c r="BE271" s="261">
        <f>IF(AZ271=5,G271,0)</f>
        <v>0</v>
      </c>
      <c r="CA271" s="292">
        <v>12</v>
      </c>
      <c r="CB271" s="292">
        <v>0</v>
      </c>
    </row>
    <row r="272" spans="1:80" x14ac:dyDescent="0.2">
      <c r="A272" s="301"/>
      <c r="B272" s="304"/>
      <c r="C272" s="305" t="s">
        <v>1238</v>
      </c>
      <c r="D272" s="306"/>
      <c r="E272" s="307">
        <v>11</v>
      </c>
      <c r="F272" s="308"/>
      <c r="G272" s="309"/>
      <c r="H272" s="310"/>
      <c r="I272" s="302"/>
      <c r="J272" s="311"/>
      <c r="K272" s="302"/>
      <c r="M272" s="303">
        <v>11</v>
      </c>
      <c r="O272" s="292"/>
    </row>
    <row r="273" spans="1:80" x14ac:dyDescent="0.2">
      <c r="A273" s="293">
        <v>89</v>
      </c>
      <c r="B273" s="294" t="s">
        <v>696</v>
      </c>
      <c r="C273" s="295" t="s">
        <v>697</v>
      </c>
      <c r="D273" s="296" t="s">
        <v>12</v>
      </c>
      <c r="E273" s="297"/>
      <c r="F273" s="297">
        <v>0</v>
      </c>
      <c r="G273" s="298">
        <f>E273*F273</f>
        <v>0</v>
      </c>
      <c r="H273" s="299">
        <v>0</v>
      </c>
      <c r="I273" s="300">
        <f>E273*H273</f>
        <v>0</v>
      </c>
      <c r="J273" s="299"/>
      <c r="K273" s="300">
        <f>E273*J273</f>
        <v>0</v>
      </c>
      <c r="O273" s="292">
        <v>2</v>
      </c>
      <c r="AA273" s="261">
        <v>7</v>
      </c>
      <c r="AB273" s="261">
        <v>1002</v>
      </c>
      <c r="AC273" s="261">
        <v>5</v>
      </c>
      <c r="AZ273" s="261">
        <v>2</v>
      </c>
      <c r="BA273" s="261">
        <f>IF(AZ273=1,G273,0)</f>
        <v>0</v>
      </c>
      <c r="BB273" s="261">
        <f>IF(AZ273=2,G273,0)</f>
        <v>0</v>
      </c>
      <c r="BC273" s="261">
        <f>IF(AZ273=3,G273,0)</f>
        <v>0</v>
      </c>
      <c r="BD273" s="261">
        <f>IF(AZ273=4,G273,0)</f>
        <v>0</v>
      </c>
      <c r="BE273" s="261">
        <f>IF(AZ273=5,G273,0)</f>
        <v>0</v>
      </c>
      <c r="CA273" s="292">
        <v>7</v>
      </c>
      <c r="CB273" s="292">
        <v>1002</v>
      </c>
    </row>
    <row r="274" spans="1:80" x14ac:dyDescent="0.2">
      <c r="A274" s="293">
        <v>90</v>
      </c>
      <c r="B274" s="294" t="s">
        <v>367</v>
      </c>
      <c r="C274" s="295" t="s">
        <v>368</v>
      </c>
      <c r="D274" s="296" t="s">
        <v>369</v>
      </c>
      <c r="E274" s="297">
        <v>5.8731745000000002</v>
      </c>
      <c r="F274" s="297">
        <v>0</v>
      </c>
      <c r="G274" s="298">
        <f>E274*F274</f>
        <v>0</v>
      </c>
      <c r="H274" s="299">
        <v>0</v>
      </c>
      <c r="I274" s="300">
        <f>E274*H274</f>
        <v>0</v>
      </c>
      <c r="J274" s="299"/>
      <c r="K274" s="300">
        <f>E274*J274</f>
        <v>0</v>
      </c>
      <c r="O274" s="292">
        <v>2</v>
      </c>
      <c r="AA274" s="261">
        <v>8</v>
      </c>
      <c r="AB274" s="261">
        <v>0</v>
      </c>
      <c r="AC274" s="261">
        <v>3</v>
      </c>
      <c r="AZ274" s="261">
        <v>2</v>
      </c>
      <c r="BA274" s="261">
        <f>IF(AZ274=1,G274,0)</f>
        <v>0</v>
      </c>
      <c r="BB274" s="261">
        <f>IF(AZ274=2,G274,0)</f>
        <v>0</v>
      </c>
      <c r="BC274" s="261">
        <f>IF(AZ274=3,G274,0)</f>
        <v>0</v>
      </c>
      <c r="BD274" s="261">
        <f>IF(AZ274=4,G274,0)</f>
        <v>0</v>
      </c>
      <c r="BE274" s="261">
        <f>IF(AZ274=5,G274,0)</f>
        <v>0</v>
      </c>
      <c r="CA274" s="292">
        <v>8</v>
      </c>
      <c r="CB274" s="292">
        <v>0</v>
      </c>
    </row>
    <row r="275" spans="1:80" x14ac:dyDescent="0.2">
      <c r="A275" s="293">
        <v>91</v>
      </c>
      <c r="B275" s="294" t="s">
        <v>1103</v>
      </c>
      <c r="C275" s="295" t="s">
        <v>1104</v>
      </c>
      <c r="D275" s="296" t="s">
        <v>369</v>
      </c>
      <c r="E275" s="297">
        <v>5.8731745000000002</v>
      </c>
      <c r="F275" s="297">
        <v>0</v>
      </c>
      <c r="G275" s="298">
        <f>E275*F275</f>
        <v>0</v>
      </c>
      <c r="H275" s="299">
        <v>0</v>
      </c>
      <c r="I275" s="300">
        <f>E275*H275</f>
        <v>0</v>
      </c>
      <c r="J275" s="299"/>
      <c r="K275" s="300">
        <f>E275*J275</f>
        <v>0</v>
      </c>
      <c r="O275" s="292">
        <v>2</v>
      </c>
      <c r="AA275" s="261">
        <v>8</v>
      </c>
      <c r="AB275" s="261">
        <v>0</v>
      </c>
      <c r="AC275" s="261">
        <v>3</v>
      </c>
      <c r="AZ275" s="261">
        <v>2</v>
      </c>
      <c r="BA275" s="261">
        <f>IF(AZ275=1,G275,0)</f>
        <v>0</v>
      </c>
      <c r="BB275" s="261">
        <f>IF(AZ275=2,G275,0)</f>
        <v>0</v>
      </c>
      <c r="BC275" s="261">
        <f>IF(AZ275=3,G275,0)</f>
        <v>0</v>
      </c>
      <c r="BD275" s="261">
        <f>IF(AZ275=4,G275,0)</f>
        <v>0</v>
      </c>
      <c r="BE275" s="261">
        <f>IF(AZ275=5,G275,0)</f>
        <v>0</v>
      </c>
      <c r="CA275" s="292">
        <v>8</v>
      </c>
      <c r="CB275" s="292">
        <v>0</v>
      </c>
    </row>
    <row r="276" spans="1:80" x14ac:dyDescent="0.2">
      <c r="A276" s="293">
        <v>92</v>
      </c>
      <c r="B276" s="294" t="s">
        <v>370</v>
      </c>
      <c r="C276" s="295" t="s">
        <v>371</v>
      </c>
      <c r="D276" s="296" t="s">
        <v>369</v>
      </c>
      <c r="E276" s="297">
        <v>5.8731745000000002</v>
      </c>
      <c r="F276" s="297">
        <v>0</v>
      </c>
      <c r="G276" s="298">
        <f>E276*F276</f>
        <v>0</v>
      </c>
      <c r="H276" s="299">
        <v>0</v>
      </c>
      <c r="I276" s="300">
        <f>E276*H276</f>
        <v>0</v>
      </c>
      <c r="J276" s="299"/>
      <c r="K276" s="300">
        <f>E276*J276</f>
        <v>0</v>
      </c>
      <c r="O276" s="292">
        <v>2</v>
      </c>
      <c r="AA276" s="261">
        <v>8</v>
      </c>
      <c r="AB276" s="261">
        <v>1</v>
      </c>
      <c r="AC276" s="261">
        <v>3</v>
      </c>
      <c r="AZ276" s="261">
        <v>2</v>
      </c>
      <c r="BA276" s="261">
        <f>IF(AZ276=1,G276,0)</f>
        <v>0</v>
      </c>
      <c r="BB276" s="261">
        <f>IF(AZ276=2,G276,0)</f>
        <v>0</v>
      </c>
      <c r="BC276" s="261">
        <f>IF(AZ276=3,G276,0)</f>
        <v>0</v>
      </c>
      <c r="BD276" s="261">
        <f>IF(AZ276=4,G276,0)</f>
        <v>0</v>
      </c>
      <c r="BE276" s="261">
        <f>IF(AZ276=5,G276,0)</f>
        <v>0</v>
      </c>
      <c r="CA276" s="292">
        <v>8</v>
      </c>
      <c r="CB276" s="292">
        <v>1</v>
      </c>
    </row>
    <row r="277" spans="1:80" x14ac:dyDescent="0.2">
      <c r="A277" s="293">
        <v>93</v>
      </c>
      <c r="B277" s="294" t="s">
        <v>372</v>
      </c>
      <c r="C277" s="295" t="s">
        <v>373</v>
      </c>
      <c r="D277" s="296" t="s">
        <v>369</v>
      </c>
      <c r="E277" s="297">
        <v>58.731744999999997</v>
      </c>
      <c r="F277" s="297">
        <v>0</v>
      </c>
      <c r="G277" s="298">
        <f>E277*F277</f>
        <v>0</v>
      </c>
      <c r="H277" s="299">
        <v>0</v>
      </c>
      <c r="I277" s="300">
        <f>E277*H277</f>
        <v>0</v>
      </c>
      <c r="J277" s="299"/>
      <c r="K277" s="300">
        <f>E277*J277</f>
        <v>0</v>
      </c>
      <c r="O277" s="292">
        <v>2</v>
      </c>
      <c r="AA277" s="261">
        <v>8</v>
      </c>
      <c r="AB277" s="261">
        <v>1</v>
      </c>
      <c r="AC277" s="261">
        <v>3</v>
      </c>
      <c r="AZ277" s="261">
        <v>2</v>
      </c>
      <c r="BA277" s="261">
        <f>IF(AZ277=1,G277,0)</f>
        <v>0</v>
      </c>
      <c r="BB277" s="261">
        <f>IF(AZ277=2,G277,0)</f>
        <v>0</v>
      </c>
      <c r="BC277" s="261">
        <f>IF(AZ277=3,G277,0)</f>
        <v>0</v>
      </c>
      <c r="BD277" s="261">
        <f>IF(AZ277=4,G277,0)</f>
        <v>0</v>
      </c>
      <c r="BE277" s="261">
        <f>IF(AZ277=5,G277,0)</f>
        <v>0</v>
      </c>
      <c r="CA277" s="292">
        <v>8</v>
      </c>
      <c r="CB277" s="292">
        <v>1</v>
      </c>
    </row>
    <row r="278" spans="1:80" x14ac:dyDescent="0.2">
      <c r="A278" s="293">
        <v>94</v>
      </c>
      <c r="B278" s="294" t="s">
        <v>374</v>
      </c>
      <c r="C278" s="295" t="s">
        <v>375</v>
      </c>
      <c r="D278" s="296" t="s">
        <v>369</v>
      </c>
      <c r="E278" s="297">
        <v>5.8731745000000002</v>
      </c>
      <c r="F278" s="297">
        <v>0</v>
      </c>
      <c r="G278" s="298">
        <f>E278*F278</f>
        <v>0</v>
      </c>
      <c r="H278" s="299">
        <v>0</v>
      </c>
      <c r="I278" s="300">
        <f>E278*H278</f>
        <v>0</v>
      </c>
      <c r="J278" s="299"/>
      <c r="K278" s="300">
        <f>E278*J278</f>
        <v>0</v>
      </c>
      <c r="O278" s="292">
        <v>2</v>
      </c>
      <c r="AA278" s="261">
        <v>8</v>
      </c>
      <c r="AB278" s="261">
        <v>1</v>
      </c>
      <c r="AC278" s="261">
        <v>3</v>
      </c>
      <c r="AZ278" s="261">
        <v>2</v>
      </c>
      <c r="BA278" s="261">
        <f>IF(AZ278=1,G278,0)</f>
        <v>0</v>
      </c>
      <c r="BB278" s="261">
        <f>IF(AZ278=2,G278,0)</f>
        <v>0</v>
      </c>
      <c r="BC278" s="261">
        <f>IF(AZ278=3,G278,0)</f>
        <v>0</v>
      </c>
      <c r="BD278" s="261">
        <f>IF(AZ278=4,G278,0)</f>
        <v>0</v>
      </c>
      <c r="BE278" s="261">
        <f>IF(AZ278=5,G278,0)</f>
        <v>0</v>
      </c>
      <c r="CA278" s="292">
        <v>8</v>
      </c>
      <c r="CB278" s="292">
        <v>1</v>
      </c>
    </row>
    <row r="279" spans="1:80" x14ac:dyDescent="0.2">
      <c r="A279" s="293">
        <v>95</v>
      </c>
      <c r="B279" s="294" t="s">
        <v>376</v>
      </c>
      <c r="C279" s="295" t="s">
        <v>377</v>
      </c>
      <c r="D279" s="296" t="s">
        <v>369</v>
      </c>
      <c r="E279" s="297">
        <v>17.6195235</v>
      </c>
      <c r="F279" s="297">
        <v>0</v>
      </c>
      <c r="G279" s="298">
        <f>E279*F279</f>
        <v>0</v>
      </c>
      <c r="H279" s="299">
        <v>0</v>
      </c>
      <c r="I279" s="300">
        <f>E279*H279</f>
        <v>0</v>
      </c>
      <c r="J279" s="299"/>
      <c r="K279" s="300">
        <f>E279*J279</f>
        <v>0</v>
      </c>
      <c r="O279" s="292">
        <v>2</v>
      </c>
      <c r="AA279" s="261">
        <v>8</v>
      </c>
      <c r="AB279" s="261">
        <v>1</v>
      </c>
      <c r="AC279" s="261">
        <v>3</v>
      </c>
      <c r="AZ279" s="261">
        <v>2</v>
      </c>
      <c r="BA279" s="261">
        <f>IF(AZ279=1,G279,0)</f>
        <v>0</v>
      </c>
      <c r="BB279" s="261">
        <f>IF(AZ279=2,G279,0)</f>
        <v>0</v>
      </c>
      <c r="BC279" s="261">
        <f>IF(AZ279=3,G279,0)</f>
        <v>0</v>
      </c>
      <c r="BD279" s="261">
        <f>IF(AZ279=4,G279,0)</f>
        <v>0</v>
      </c>
      <c r="BE279" s="261">
        <f>IF(AZ279=5,G279,0)</f>
        <v>0</v>
      </c>
      <c r="CA279" s="292">
        <v>8</v>
      </c>
      <c r="CB279" s="292">
        <v>1</v>
      </c>
    </row>
    <row r="280" spans="1:80" x14ac:dyDescent="0.2">
      <c r="A280" s="312"/>
      <c r="B280" s="313" t="s">
        <v>101</v>
      </c>
      <c r="C280" s="314" t="s">
        <v>435</v>
      </c>
      <c r="D280" s="315"/>
      <c r="E280" s="316"/>
      <c r="F280" s="317"/>
      <c r="G280" s="318">
        <f>SUM(G250:G279)</f>
        <v>0</v>
      </c>
      <c r="H280" s="319"/>
      <c r="I280" s="320">
        <f>SUM(I250:I279)</f>
        <v>0.71655340000000012</v>
      </c>
      <c r="J280" s="319"/>
      <c r="K280" s="320">
        <f>SUM(K250:K279)</f>
        <v>-5.8731745000000002</v>
      </c>
      <c r="O280" s="292">
        <v>4</v>
      </c>
      <c r="BA280" s="321">
        <f>SUM(BA250:BA279)</f>
        <v>0</v>
      </c>
      <c r="BB280" s="321">
        <f>SUM(BB250:BB279)</f>
        <v>0</v>
      </c>
      <c r="BC280" s="321">
        <f>SUM(BC250:BC279)</f>
        <v>0</v>
      </c>
      <c r="BD280" s="321">
        <f>SUM(BD250:BD279)</f>
        <v>0</v>
      </c>
      <c r="BE280" s="321">
        <f>SUM(BE250:BE279)</f>
        <v>0</v>
      </c>
    </row>
    <row r="281" spans="1:80" x14ac:dyDescent="0.2">
      <c r="A281" s="282" t="s">
        <v>97</v>
      </c>
      <c r="B281" s="283" t="s">
        <v>451</v>
      </c>
      <c r="C281" s="284" t="s">
        <v>452</v>
      </c>
      <c r="D281" s="285"/>
      <c r="E281" s="286"/>
      <c r="F281" s="286"/>
      <c r="G281" s="287"/>
      <c r="H281" s="288"/>
      <c r="I281" s="289"/>
      <c r="J281" s="290"/>
      <c r="K281" s="291"/>
      <c r="O281" s="292">
        <v>1</v>
      </c>
    </row>
    <row r="282" spans="1:80" x14ac:dyDescent="0.2">
      <c r="A282" s="293">
        <v>96</v>
      </c>
      <c r="B282" s="294" t="s">
        <v>1239</v>
      </c>
      <c r="C282" s="295" t="s">
        <v>1240</v>
      </c>
      <c r="D282" s="296" t="s">
        <v>100</v>
      </c>
      <c r="E282" s="297">
        <v>1</v>
      </c>
      <c r="F282" s="297">
        <v>0</v>
      </c>
      <c r="G282" s="298">
        <f>E282*F282</f>
        <v>0</v>
      </c>
      <c r="H282" s="299">
        <v>0</v>
      </c>
      <c r="I282" s="300">
        <f>E282*H282</f>
        <v>0</v>
      </c>
      <c r="J282" s="299"/>
      <c r="K282" s="300">
        <f>E282*J282</f>
        <v>0</v>
      </c>
      <c r="O282" s="292">
        <v>2</v>
      </c>
      <c r="AA282" s="261">
        <v>12</v>
      </c>
      <c r="AB282" s="261">
        <v>0</v>
      </c>
      <c r="AC282" s="261">
        <v>120</v>
      </c>
      <c r="AZ282" s="261">
        <v>2</v>
      </c>
      <c r="BA282" s="261">
        <f>IF(AZ282=1,G282,0)</f>
        <v>0</v>
      </c>
      <c r="BB282" s="261">
        <f>IF(AZ282=2,G282,0)</f>
        <v>0</v>
      </c>
      <c r="BC282" s="261">
        <f>IF(AZ282=3,G282,0)</f>
        <v>0</v>
      </c>
      <c r="BD282" s="261">
        <f>IF(AZ282=4,G282,0)</f>
        <v>0</v>
      </c>
      <c r="BE282" s="261">
        <f>IF(AZ282=5,G282,0)</f>
        <v>0</v>
      </c>
      <c r="CA282" s="292">
        <v>12</v>
      </c>
      <c r="CB282" s="292">
        <v>0</v>
      </c>
    </row>
    <row r="283" spans="1:80" x14ac:dyDescent="0.2">
      <c r="A283" s="293">
        <v>97</v>
      </c>
      <c r="B283" s="294" t="s">
        <v>1241</v>
      </c>
      <c r="C283" s="295" t="s">
        <v>1242</v>
      </c>
      <c r="D283" s="296" t="s">
        <v>100</v>
      </c>
      <c r="E283" s="297">
        <v>1</v>
      </c>
      <c r="F283" s="297">
        <v>0</v>
      </c>
      <c r="G283" s="298">
        <f>E283*F283</f>
        <v>0</v>
      </c>
      <c r="H283" s="299">
        <v>0</v>
      </c>
      <c r="I283" s="300">
        <f>E283*H283</f>
        <v>0</v>
      </c>
      <c r="J283" s="299"/>
      <c r="K283" s="300">
        <f>E283*J283</f>
        <v>0</v>
      </c>
      <c r="O283" s="292">
        <v>2</v>
      </c>
      <c r="AA283" s="261">
        <v>12</v>
      </c>
      <c r="AB283" s="261">
        <v>0</v>
      </c>
      <c r="AC283" s="261">
        <v>112</v>
      </c>
      <c r="AZ283" s="261">
        <v>2</v>
      </c>
      <c r="BA283" s="261">
        <f>IF(AZ283=1,G283,0)</f>
        <v>0</v>
      </c>
      <c r="BB283" s="261">
        <f>IF(AZ283=2,G283,0)</f>
        <v>0</v>
      </c>
      <c r="BC283" s="261">
        <f>IF(AZ283=3,G283,0)</f>
        <v>0</v>
      </c>
      <c r="BD283" s="261">
        <f>IF(AZ283=4,G283,0)</f>
        <v>0</v>
      </c>
      <c r="BE283" s="261">
        <f>IF(AZ283=5,G283,0)</f>
        <v>0</v>
      </c>
      <c r="CA283" s="292">
        <v>12</v>
      </c>
      <c r="CB283" s="292">
        <v>0</v>
      </c>
    </row>
    <row r="284" spans="1:80" x14ac:dyDescent="0.2">
      <c r="A284" s="293">
        <v>98</v>
      </c>
      <c r="B284" s="294" t="s">
        <v>459</v>
      </c>
      <c r="C284" s="295" t="s">
        <v>460</v>
      </c>
      <c r="D284" s="296" t="s">
        <v>12</v>
      </c>
      <c r="E284" s="297"/>
      <c r="F284" s="297">
        <v>0</v>
      </c>
      <c r="G284" s="298">
        <f>E284*F284</f>
        <v>0</v>
      </c>
      <c r="H284" s="299">
        <v>0</v>
      </c>
      <c r="I284" s="300">
        <f>E284*H284</f>
        <v>0</v>
      </c>
      <c r="J284" s="299"/>
      <c r="K284" s="300">
        <f>E284*J284</f>
        <v>0</v>
      </c>
      <c r="O284" s="292">
        <v>2</v>
      </c>
      <c r="AA284" s="261">
        <v>7</v>
      </c>
      <c r="AB284" s="261">
        <v>1002</v>
      </c>
      <c r="AC284" s="261">
        <v>5</v>
      </c>
      <c r="AZ284" s="261">
        <v>2</v>
      </c>
      <c r="BA284" s="261">
        <f>IF(AZ284=1,G284,0)</f>
        <v>0</v>
      </c>
      <c r="BB284" s="261">
        <f>IF(AZ284=2,G284,0)</f>
        <v>0</v>
      </c>
      <c r="BC284" s="261">
        <f>IF(AZ284=3,G284,0)</f>
        <v>0</v>
      </c>
      <c r="BD284" s="261">
        <f>IF(AZ284=4,G284,0)</f>
        <v>0</v>
      </c>
      <c r="BE284" s="261">
        <f>IF(AZ284=5,G284,0)</f>
        <v>0</v>
      </c>
      <c r="CA284" s="292">
        <v>7</v>
      </c>
      <c r="CB284" s="292">
        <v>1002</v>
      </c>
    </row>
    <row r="285" spans="1:80" x14ac:dyDescent="0.2">
      <c r="A285" s="293">
        <v>99</v>
      </c>
      <c r="B285" s="294" t="s">
        <v>367</v>
      </c>
      <c r="C285" s="295" t="s">
        <v>368</v>
      </c>
      <c r="D285" s="296" t="s">
        <v>369</v>
      </c>
      <c r="E285" s="297">
        <v>3.5000000000000003E-2</v>
      </c>
      <c r="F285" s="297">
        <v>0</v>
      </c>
      <c r="G285" s="298">
        <f>E285*F285</f>
        <v>0</v>
      </c>
      <c r="H285" s="299">
        <v>0</v>
      </c>
      <c r="I285" s="300">
        <f>E285*H285</f>
        <v>0</v>
      </c>
      <c r="J285" s="299"/>
      <c r="K285" s="300">
        <f>E285*J285</f>
        <v>0</v>
      </c>
      <c r="O285" s="292">
        <v>2</v>
      </c>
      <c r="AA285" s="261">
        <v>8</v>
      </c>
      <c r="AB285" s="261">
        <v>0</v>
      </c>
      <c r="AC285" s="261">
        <v>3</v>
      </c>
      <c r="AZ285" s="261">
        <v>2</v>
      </c>
      <c r="BA285" s="261">
        <f>IF(AZ285=1,G285,0)</f>
        <v>0</v>
      </c>
      <c r="BB285" s="261">
        <f>IF(AZ285=2,G285,0)</f>
        <v>0</v>
      </c>
      <c r="BC285" s="261">
        <f>IF(AZ285=3,G285,0)</f>
        <v>0</v>
      </c>
      <c r="BD285" s="261">
        <f>IF(AZ285=4,G285,0)</f>
        <v>0</v>
      </c>
      <c r="BE285" s="261">
        <f>IF(AZ285=5,G285,0)</f>
        <v>0</v>
      </c>
      <c r="CA285" s="292">
        <v>8</v>
      </c>
      <c r="CB285" s="292">
        <v>0</v>
      </c>
    </row>
    <row r="286" spans="1:80" x14ac:dyDescent="0.2">
      <c r="A286" s="293">
        <v>100</v>
      </c>
      <c r="B286" s="294" t="s">
        <v>1103</v>
      </c>
      <c r="C286" s="295" t="s">
        <v>1104</v>
      </c>
      <c r="D286" s="296" t="s">
        <v>369</v>
      </c>
      <c r="E286" s="297">
        <v>3.5000000000000003E-2</v>
      </c>
      <c r="F286" s="297">
        <v>0</v>
      </c>
      <c r="G286" s="298">
        <f>E286*F286</f>
        <v>0</v>
      </c>
      <c r="H286" s="299">
        <v>0</v>
      </c>
      <c r="I286" s="300">
        <f>E286*H286</f>
        <v>0</v>
      </c>
      <c r="J286" s="299"/>
      <c r="K286" s="300">
        <f>E286*J286</f>
        <v>0</v>
      </c>
      <c r="O286" s="292">
        <v>2</v>
      </c>
      <c r="AA286" s="261">
        <v>8</v>
      </c>
      <c r="AB286" s="261">
        <v>0</v>
      </c>
      <c r="AC286" s="261">
        <v>3</v>
      </c>
      <c r="AZ286" s="261">
        <v>2</v>
      </c>
      <c r="BA286" s="261">
        <f>IF(AZ286=1,G286,0)</f>
        <v>0</v>
      </c>
      <c r="BB286" s="261">
        <f>IF(AZ286=2,G286,0)</f>
        <v>0</v>
      </c>
      <c r="BC286" s="261">
        <f>IF(AZ286=3,G286,0)</f>
        <v>0</v>
      </c>
      <c r="BD286" s="261">
        <f>IF(AZ286=4,G286,0)</f>
        <v>0</v>
      </c>
      <c r="BE286" s="261">
        <f>IF(AZ286=5,G286,0)</f>
        <v>0</v>
      </c>
      <c r="CA286" s="292">
        <v>8</v>
      </c>
      <c r="CB286" s="292">
        <v>0</v>
      </c>
    </row>
    <row r="287" spans="1:80" x14ac:dyDescent="0.2">
      <c r="A287" s="293">
        <v>101</v>
      </c>
      <c r="B287" s="294" t="s">
        <v>370</v>
      </c>
      <c r="C287" s="295" t="s">
        <v>371</v>
      </c>
      <c r="D287" s="296" t="s">
        <v>369</v>
      </c>
      <c r="E287" s="297">
        <v>3.5000000000000003E-2</v>
      </c>
      <c r="F287" s="297">
        <v>0</v>
      </c>
      <c r="G287" s="298">
        <f>E287*F287</f>
        <v>0</v>
      </c>
      <c r="H287" s="299">
        <v>0</v>
      </c>
      <c r="I287" s="300">
        <f>E287*H287</f>
        <v>0</v>
      </c>
      <c r="J287" s="299"/>
      <c r="K287" s="300">
        <f>E287*J287</f>
        <v>0</v>
      </c>
      <c r="O287" s="292">
        <v>2</v>
      </c>
      <c r="AA287" s="261">
        <v>8</v>
      </c>
      <c r="AB287" s="261">
        <v>1</v>
      </c>
      <c r="AC287" s="261">
        <v>3</v>
      </c>
      <c r="AZ287" s="261">
        <v>2</v>
      </c>
      <c r="BA287" s="261">
        <f>IF(AZ287=1,G287,0)</f>
        <v>0</v>
      </c>
      <c r="BB287" s="261">
        <f>IF(AZ287=2,G287,0)</f>
        <v>0</v>
      </c>
      <c r="BC287" s="261">
        <f>IF(AZ287=3,G287,0)</f>
        <v>0</v>
      </c>
      <c r="BD287" s="261">
        <f>IF(AZ287=4,G287,0)</f>
        <v>0</v>
      </c>
      <c r="BE287" s="261">
        <f>IF(AZ287=5,G287,0)</f>
        <v>0</v>
      </c>
      <c r="CA287" s="292">
        <v>8</v>
      </c>
      <c r="CB287" s="292">
        <v>1</v>
      </c>
    </row>
    <row r="288" spans="1:80" x14ac:dyDescent="0.2">
      <c r="A288" s="293">
        <v>102</v>
      </c>
      <c r="B288" s="294" t="s">
        <v>372</v>
      </c>
      <c r="C288" s="295" t="s">
        <v>373</v>
      </c>
      <c r="D288" s="296" t="s">
        <v>369</v>
      </c>
      <c r="E288" s="297">
        <v>0.35</v>
      </c>
      <c r="F288" s="297">
        <v>0</v>
      </c>
      <c r="G288" s="298">
        <f>E288*F288</f>
        <v>0</v>
      </c>
      <c r="H288" s="299">
        <v>0</v>
      </c>
      <c r="I288" s="300">
        <f>E288*H288</f>
        <v>0</v>
      </c>
      <c r="J288" s="299"/>
      <c r="K288" s="300">
        <f>E288*J288</f>
        <v>0</v>
      </c>
      <c r="O288" s="292">
        <v>2</v>
      </c>
      <c r="AA288" s="261">
        <v>8</v>
      </c>
      <c r="AB288" s="261">
        <v>1</v>
      </c>
      <c r="AC288" s="261">
        <v>3</v>
      </c>
      <c r="AZ288" s="261">
        <v>2</v>
      </c>
      <c r="BA288" s="261">
        <f>IF(AZ288=1,G288,0)</f>
        <v>0</v>
      </c>
      <c r="BB288" s="261">
        <f>IF(AZ288=2,G288,0)</f>
        <v>0</v>
      </c>
      <c r="BC288" s="261">
        <f>IF(AZ288=3,G288,0)</f>
        <v>0</v>
      </c>
      <c r="BD288" s="261">
        <f>IF(AZ288=4,G288,0)</f>
        <v>0</v>
      </c>
      <c r="BE288" s="261">
        <f>IF(AZ288=5,G288,0)</f>
        <v>0</v>
      </c>
      <c r="CA288" s="292">
        <v>8</v>
      </c>
      <c r="CB288" s="292">
        <v>1</v>
      </c>
    </row>
    <row r="289" spans="1:80" x14ac:dyDescent="0.2">
      <c r="A289" s="293">
        <v>103</v>
      </c>
      <c r="B289" s="294" t="s">
        <v>374</v>
      </c>
      <c r="C289" s="295" t="s">
        <v>375</v>
      </c>
      <c r="D289" s="296" t="s">
        <v>369</v>
      </c>
      <c r="E289" s="297">
        <v>3.5000000000000003E-2</v>
      </c>
      <c r="F289" s="297">
        <v>0</v>
      </c>
      <c r="G289" s="298">
        <f>E289*F289</f>
        <v>0</v>
      </c>
      <c r="H289" s="299">
        <v>0</v>
      </c>
      <c r="I289" s="300">
        <f>E289*H289</f>
        <v>0</v>
      </c>
      <c r="J289" s="299"/>
      <c r="K289" s="300">
        <f>E289*J289</f>
        <v>0</v>
      </c>
      <c r="O289" s="292">
        <v>2</v>
      </c>
      <c r="AA289" s="261">
        <v>8</v>
      </c>
      <c r="AB289" s="261">
        <v>1</v>
      </c>
      <c r="AC289" s="261">
        <v>3</v>
      </c>
      <c r="AZ289" s="261">
        <v>2</v>
      </c>
      <c r="BA289" s="261">
        <f>IF(AZ289=1,G289,0)</f>
        <v>0</v>
      </c>
      <c r="BB289" s="261">
        <f>IF(AZ289=2,G289,0)</f>
        <v>0</v>
      </c>
      <c r="BC289" s="261">
        <f>IF(AZ289=3,G289,0)</f>
        <v>0</v>
      </c>
      <c r="BD289" s="261">
        <f>IF(AZ289=4,G289,0)</f>
        <v>0</v>
      </c>
      <c r="BE289" s="261">
        <f>IF(AZ289=5,G289,0)</f>
        <v>0</v>
      </c>
      <c r="CA289" s="292">
        <v>8</v>
      </c>
      <c r="CB289" s="292">
        <v>1</v>
      </c>
    </row>
    <row r="290" spans="1:80" x14ac:dyDescent="0.2">
      <c r="A290" s="293">
        <v>104</v>
      </c>
      <c r="B290" s="294" t="s">
        <v>376</v>
      </c>
      <c r="C290" s="295" t="s">
        <v>377</v>
      </c>
      <c r="D290" s="296" t="s">
        <v>369</v>
      </c>
      <c r="E290" s="297">
        <v>0.105</v>
      </c>
      <c r="F290" s="297">
        <v>0</v>
      </c>
      <c r="G290" s="298">
        <f>E290*F290</f>
        <v>0</v>
      </c>
      <c r="H290" s="299">
        <v>0</v>
      </c>
      <c r="I290" s="300">
        <f>E290*H290</f>
        <v>0</v>
      </c>
      <c r="J290" s="299"/>
      <c r="K290" s="300">
        <f>E290*J290</f>
        <v>0</v>
      </c>
      <c r="O290" s="292">
        <v>2</v>
      </c>
      <c r="AA290" s="261">
        <v>8</v>
      </c>
      <c r="AB290" s="261">
        <v>1</v>
      </c>
      <c r="AC290" s="261">
        <v>3</v>
      </c>
      <c r="AZ290" s="261">
        <v>2</v>
      </c>
      <c r="BA290" s="261">
        <f>IF(AZ290=1,G290,0)</f>
        <v>0</v>
      </c>
      <c r="BB290" s="261">
        <f>IF(AZ290=2,G290,0)</f>
        <v>0</v>
      </c>
      <c r="BC290" s="261">
        <f>IF(AZ290=3,G290,0)</f>
        <v>0</v>
      </c>
      <c r="BD290" s="261">
        <f>IF(AZ290=4,G290,0)</f>
        <v>0</v>
      </c>
      <c r="BE290" s="261">
        <f>IF(AZ290=5,G290,0)</f>
        <v>0</v>
      </c>
      <c r="CA290" s="292">
        <v>8</v>
      </c>
      <c r="CB290" s="292">
        <v>1</v>
      </c>
    </row>
    <row r="291" spans="1:80" x14ac:dyDescent="0.2">
      <c r="A291" s="312"/>
      <c r="B291" s="313" t="s">
        <v>101</v>
      </c>
      <c r="C291" s="314" t="s">
        <v>453</v>
      </c>
      <c r="D291" s="315"/>
      <c r="E291" s="316"/>
      <c r="F291" s="317"/>
      <c r="G291" s="318">
        <f>SUM(G281:G290)</f>
        <v>0</v>
      </c>
      <c r="H291" s="319"/>
      <c r="I291" s="320">
        <f>SUM(I281:I290)</f>
        <v>0</v>
      </c>
      <c r="J291" s="319"/>
      <c r="K291" s="320">
        <f>SUM(K281:K290)</f>
        <v>0</v>
      </c>
      <c r="O291" s="292">
        <v>4</v>
      </c>
      <c r="BA291" s="321">
        <f>SUM(BA281:BA290)</f>
        <v>0</v>
      </c>
      <c r="BB291" s="321">
        <f>SUM(BB281:BB290)</f>
        <v>0</v>
      </c>
      <c r="BC291" s="321">
        <f>SUM(BC281:BC290)</f>
        <v>0</v>
      </c>
      <c r="BD291" s="321">
        <f>SUM(BD281:BD290)</f>
        <v>0</v>
      </c>
      <c r="BE291" s="321">
        <f>SUM(BE281:BE290)</f>
        <v>0</v>
      </c>
    </row>
    <row r="292" spans="1:80" x14ac:dyDescent="0.2">
      <c r="E292" s="261"/>
    </row>
    <row r="293" spans="1:80" x14ac:dyDescent="0.2">
      <c r="E293" s="261"/>
    </row>
    <row r="294" spans="1:80" x14ac:dyDescent="0.2">
      <c r="E294" s="261"/>
    </row>
    <row r="295" spans="1:80" x14ac:dyDescent="0.2">
      <c r="E295" s="261"/>
    </row>
    <row r="296" spans="1:80" x14ac:dyDescent="0.2">
      <c r="E296" s="261"/>
    </row>
    <row r="297" spans="1:80" x14ac:dyDescent="0.2">
      <c r="E297" s="261"/>
    </row>
    <row r="298" spans="1:80" x14ac:dyDescent="0.2">
      <c r="E298" s="261"/>
    </row>
    <row r="299" spans="1:80" x14ac:dyDescent="0.2">
      <c r="E299" s="261"/>
    </row>
    <row r="300" spans="1:80" x14ac:dyDescent="0.2">
      <c r="E300" s="261"/>
    </row>
    <row r="301" spans="1:80" x14ac:dyDescent="0.2">
      <c r="E301" s="261"/>
    </row>
    <row r="302" spans="1:80" x14ac:dyDescent="0.2">
      <c r="E302" s="261"/>
    </row>
    <row r="303" spans="1:80" x14ac:dyDescent="0.2">
      <c r="E303" s="261"/>
    </row>
    <row r="304" spans="1:80" x14ac:dyDescent="0.2">
      <c r="E304" s="261"/>
    </row>
    <row r="305" spans="1:7" x14ac:dyDescent="0.2">
      <c r="E305" s="261"/>
    </row>
    <row r="306" spans="1:7" x14ac:dyDescent="0.2">
      <c r="E306" s="261"/>
    </row>
    <row r="307" spans="1:7" x14ac:dyDescent="0.2">
      <c r="E307" s="261"/>
    </row>
    <row r="308" spans="1:7" x14ac:dyDescent="0.2">
      <c r="E308" s="261"/>
    </row>
    <row r="309" spans="1:7" x14ac:dyDescent="0.2">
      <c r="E309" s="261"/>
    </row>
    <row r="310" spans="1:7" x14ac:dyDescent="0.2">
      <c r="E310" s="261"/>
    </row>
    <row r="311" spans="1:7" x14ac:dyDescent="0.2">
      <c r="E311" s="261"/>
    </row>
    <row r="312" spans="1:7" x14ac:dyDescent="0.2">
      <c r="E312" s="261"/>
    </row>
    <row r="313" spans="1:7" x14ac:dyDescent="0.2">
      <c r="E313" s="261"/>
    </row>
    <row r="314" spans="1:7" x14ac:dyDescent="0.2">
      <c r="E314" s="261"/>
    </row>
    <row r="315" spans="1:7" x14ac:dyDescent="0.2">
      <c r="A315" s="311"/>
      <c r="B315" s="311"/>
      <c r="C315" s="311"/>
      <c r="D315" s="311"/>
      <c r="E315" s="311"/>
      <c r="F315" s="311"/>
      <c r="G315" s="311"/>
    </row>
    <row r="316" spans="1:7" x14ac:dyDescent="0.2">
      <c r="A316" s="311"/>
      <c r="B316" s="311"/>
      <c r="C316" s="311"/>
      <c r="D316" s="311"/>
      <c r="E316" s="311"/>
      <c r="F316" s="311"/>
      <c r="G316" s="311"/>
    </row>
    <row r="317" spans="1:7" x14ac:dyDescent="0.2">
      <c r="A317" s="311"/>
      <c r="B317" s="311"/>
      <c r="C317" s="311"/>
      <c r="D317" s="311"/>
      <c r="E317" s="311"/>
      <c r="F317" s="311"/>
      <c r="G317" s="311"/>
    </row>
    <row r="318" spans="1:7" x14ac:dyDescent="0.2">
      <c r="A318" s="311"/>
      <c r="B318" s="311"/>
      <c r="C318" s="311"/>
      <c r="D318" s="311"/>
      <c r="E318" s="311"/>
      <c r="F318" s="311"/>
      <c r="G318" s="311"/>
    </row>
    <row r="319" spans="1:7" x14ac:dyDescent="0.2">
      <c r="E319" s="261"/>
    </row>
    <row r="320" spans="1:7" x14ac:dyDescent="0.2">
      <c r="E320" s="261"/>
    </row>
    <row r="321" spans="5:5" x14ac:dyDescent="0.2">
      <c r="E321" s="261"/>
    </row>
    <row r="322" spans="5:5" x14ac:dyDescent="0.2">
      <c r="E322" s="261"/>
    </row>
    <row r="323" spans="5:5" x14ac:dyDescent="0.2">
      <c r="E323" s="261"/>
    </row>
    <row r="324" spans="5:5" x14ac:dyDescent="0.2">
      <c r="E324" s="261"/>
    </row>
    <row r="325" spans="5:5" x14ac:dyDescent="0.2">
      <c r="E325" s="261"/>
    </row>
    <row r="326" spans="5:5" x14ac:dyDescent="0.2">
      <c r="E326" s="261"/>
    </row>
    <row r="327" spans="5:5" x14ac:dyDescent="0.2">
      <c r="E327" s="261"/>
    </row>
    <row r="328" spans="5:5" x14ac:dyDescent="0.2">
      <c r="E328" s="261"/>
    </row>
    <row r="329" spans="5:5" x14ac:dyDescent="0.2">
      <c r="E329" s="261"/>
    </row>
    <row r="330" spans="5:5" x14ac:dyDescent="0.2">
      <c r="E330" s="261"/>
    </row>
    <row r="331" spans="5:5" x14ac:dyDescent="0.2">
      <c r="E331" s="261"/>
    </row>
    <row r="332" spans="5:5" x14ac:dyDescent="0.2">
      <c r="E332" s="261"/>
    </row>
    <row r="333" spans="5:5" x14ac:dyDescent="0.2">
      <c r="E333" s="261"/>
    </row>
    <row r="334" spans="5:5" x14ac:dyDescent="0.2">
      <c r="E334" s="261"/>
    </row>
    <row r="335" spans="5:5" x14ac:dyDescent="0.2">
      <c r="E335" s="261"/>
    </row>
    <row r="336" spans="5:5" x14ac:dyDescent="0.2">
      <c r="E336" s="261"/>
    </row>
    <row r="337" spans="1:7" x14ac:dyDescent="0.2">
      <c r="E337" s="261"/>
    </row>
    <row r="338" spans="1:7" x14ac:dyDescent="0.2">
      <c r="E338" s="261"/>
    </row>
    <row r="339" spans="1:7" x14ac:dyDescent="0.2">
      <c r="E339" s="261"/>
    </row>
    <row r="340" spans="1:7" x14ac:dyDescent="0.2">
      <c r="E340" s="261"/>
    </row>
    <row r="341" spans="1:7" x14ac:dyDescent="0.2">
      <c r="E341" s="261"/>
    </row>
    <row r="342" spans="1:7" x14ac:dyDescent="0.2">
      <c r="E342" s="261"/>
    </row>
    <row r="343" spans="1:7" x14ac:dyDescent="0.2">
      <c r="E343" s="261"/>
    </row>
    <row r="344" spans="1:7" x14ac:dyDescent="0.2">
      <c r="E344" s="261"/>
    </row>
    <row r="345" spans="1:7" x14ac:dyDescent="0.2">
      <c r="E345" s="261"/>
    </row>
    <row r="346" spans="1:7" x14ac:dyDescent="0.2">
      <c r="E346" s="261"/>
    </row>
    <row r="347" spans="1:7" x14ac:dyDescent="0.2">
      <c r="E347" s="261"/>
    </row>
    <row r="348" spans="1:7" x14ac:dyDescent="0.2">
      <c r="E348" s="261"/>
    </row>
    <row r="349" spans="1:7" x14ac:dyDescent="0.2">
      <c r="E349" s="261"/>
    </row>
    <row r="350" spans="1:7" x14ac:dyDescent="0.2">
      <c r="A350" s="322"/>
      <c r="B350" s="322"/>
    </row>
    <row r="351" spans="1:7" x14ac:dyDescent="0.2">
      <c r="A351" s="311"/>
      <c r="B351" s="311"/>
      <c r="C351" s="323"/>
      <c r="D351" s="323"/>
      <c r="E351" s="324"/>
      <c r="F351" s="323"/>
      <c r="G351" s="325"/>
    </row>
    <row r="352" spans="1:7" x14ac:dyDescent="0.2">
      <c r="A352" s="326"/>
      <c r="B352" s="326"/>
      <c r="C352" s="311"/>
      <c r="D352" s="311"/>
      <c r="E352" s="327"/>
      <c r="F352" s="311"/>
      <c r="G352" s="311"/>
    </row>
    <row r="353" spans="1:7" x14ac:dyDescent="0.2">
      <c r="A353" s="311"/>
      <c r="B353" s="311"/>
      <c r="C353" s="311"/>
      <c r="D353" s="311"/>
      <c r="E353" s="327"/>
      <c r="F353" s="311"/>
      <c r="G353" s="311"/>
    </row>
    <row r="354" spans="1:7" x14ac:dyDescent="0.2">
      <c r="A354" s="311"/>
      <c r="B354" s="311"/>
      <c r="C354" s="311"/>
      <c r="D354" s="311"/>
      <c r="E354" s="327"/>
      <c r="F354" s="311"/>
      <c r="G354" s="311"/>
    </row>
    <row r="355" spans="1:7" x14ac:dyDescent="0.2">
      <c r="A355" s="311"/>
      <c r="B355" s="311"/>
      <c r="C355" s="311"/>
      <c r="D355" s="311"/>
      <c r="E355" s="327"/>
      <c r="F355" s="311"/>
      <c r="G355" s="311"/>
    </row>
    <row r="356" spans="1:7" x14ac:dyDescent="0.2">
      <c r="A356" s="311"/>
      <c r="B356" s="311"/>
      <c r="C356" s="311"/>
      <c r="D356" s="311"/>
      <c r="E356" s="327"/>
      <c r="F356" s="311"/>
      <c r="G356" s="311"/>
    </row>
    <row r="357" spans="1:7" x14ac:dyDescent="0.2">
      <c r="A357" s="311"/>
      <c r="B357" s="311"/>
      <c r="C357" s="311"/>
      <c r="D357" s="311"/>
      <c r="E357" s="327"/>
      <c r="F357" s="311"/>
      <c r="G357" s="311"/>
    </row>
    <row r="358" spans="1:7" x14ac:dyDescent="0.2">
      <c r="A358" s="311"/>
      <c r="B358" s="311"/>
      <c r="C358" s="311"/>
      <c r="D358" s="311"/>
      <c r="E358" s="327"/>
      <c r="F358" s="311"/>
      <c r="G358" s="311"/>
    </row>
    <row r="359" spans="1:7" x14ac:dyDescent="0.2">
      <c r="A359" s="311"/>
      <c r="B359" s="311"/>
      <c r="C359" s="311"/>
      <c r="D359" s="311"/>
      <c r="E359" s="327"/>
      <c r="F359" s="311"/>
      <c r="G359" s="311"/>
    </row>
    <row r="360" spans="1:7" x14ac:dyDescent="0.2">
      <c r="A360" s="311"/>
      <c r="B360" s="311"/>
      <c r="C360" s="311"/>
      <c r="D360" s="311"/>
      <c r="E360" s="327"/>
      <c r="F360" s="311"/>
      <c r="G360" s="311"/>
    </row>
    <row r="361" spans="1:7" x14ac:dyDescent="0.2">
      <c r="A361" s="311"/>
      <c r="B361" s="311"/>
      <c r="C361" s="311"/>
      <c r="D361" s="311"/>
      <c r="E361" s="327"/>
      <c r="F361" s="311"/>
      <c r="G361" s="311"/>
    </row>
    <row r="362" spans="1:7" x14ac:dyDescent="0.2">
      <c r="A362" s="311"/>
      <c r="B362" s="311"/>
      <c r="C362" s="311"/>
      <c r="D362" s="311"/>
      <c r="E362" s="327"/>
      <c r="F362" s="311"/>
      <c r="G362" s="311"/>
    </row>
    <row r="363" spans="1:7" x14ac:dyDescent="0.2">
      <c r="A363" s="311"/>
      <c r="B363" s="311"/>
      <c r="C363" s="311"/>
      <c r="D363" s="311"/>
      <c r="E363" s="327"/>
      <c r="F363" s="311"/>
      <c r="G363" s="311"/>
    </row>
    <row r="364" spans="1:7" x14ac:dyDescent="0.2">
      <c r="A364" s="311"/>
      <c r="B364" s="311"/>
      <c r="C364" s="311"/>
      <c r="D364" s="311"/>
      <c r="E364" s="327"/>
      <c r="F364" s="311"/>
      <c r="G364" s="311"/>
    </row>
  </sheetData>
  <mergeCells count="165">
    <mergeCell ref="C263:D263"/>
    <mergeCell ref="C265:D265"/>
    <mergeCell ref="C267:D267"/>
    <mergeCell ref="C268:D268"/>
    <mergeCell ref="C270:D270"/>
    <mergeCell ref="C272:D272"/>
    <mergeCell ref="C242:D242"/>
    <mergeCell ref="C252:D252"/>
    <mergeCell ref="C254:D254"/>
    <mergeCell ref="C255:D255"/>
    <mergeCell ref="C257:D257"/>
    <mergeCell ref="C258:D258"/>
    <mergeCell ref="C260:D260"/>
    <mergeCell ref="C261:D261"/>
    <mergeCell ref="C235:D235"/>
    <mergeCell ref="C237:D237"/>
    <mergeCell ref="C238:D238"/>
    <mergeCell ref="C239:D239"/>
    <mergeCell ref="C240:D240"/>
    <mergeCell ref="C241:D241"/>
    <mergeCell ref="C227:D227"/>
    <mergeCell ref="C228:D228"/>
    <mergeCell ref="C229:D229"/>
    <mergeCell ref="C231:D231"/>
    <mergeCell ref="C232:D232"/>
    <mergeCell ref="C234:D234"/>
    <mergeCell ref="C221:D221"/>
    <mergeCell ref="C222:D222"/>
    <mergeCell ref="C223:D223"/>
    <mergeCell ref="C224:D224"/>
    <mergeCell ref="C225:D225"/>
    <mergeCell ref="C226:D226"/>
    <mergeCell ref="C215:D215"/>
    <mergeCell ref="C216:D216"/>
    <mergeCell ref="C217:D217"/>
    <mergeCell ref="C218:D218"/>
    <mergeCell ref="C219:D219"/>
    <mergeCell ref="C220:D220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173:D173"/>
    <mergeCell ref="C175:D175"/>
    <mergeCell ref="C176:D176"/>
    <mergeCell ref="C178:D178"/>
    <mergeCell ref="C190:D190"/>
    <mergeCell ref="C192:D192"/>
    <mergeCell ref="C193:D193"/>
    <mergeCell ref="C166:D166"/>
    <mergeCell ref="C167:D167"/>
    <mergeCell ref="C168:D168"/>
    <mergeCell ref="C169:D169"/>
    <mergeCell ref="C170:D170"/>
    <mergeCell ref="C171:D171"/>
    <mergeCell ref="C158:D158"/>
    <mergeCell ref="C159:D159"/>
    <mergeCell ref="C161:D161"/>
    <mergeCell ref="C162:D162"/>
    <mergeCell ref="C163:D163"/>
    <mergeCell ref="C164:D164"/>
    <mergeCell ref="C149:D149"/>
    <mergeCell ref="C151:D151"/>
    <mergeCell ref="C153:D153"/>
    <mergeCell ref="C155:D155"/>
    <mergeCell ref="C156:D156"/>
    <mergeCell ref="C157:D157"/>
    <mergeCell ref="C140:D140"/>
    <mergeCell ref="C141:D141"/>
    <mergeCell ref="C143:D143"/>
    <mergeCell ref="C144:D144"/>
    <mergeCell ref="C145:D145"/>
    <mergeCell ref="C147:D147"/>
    <mergeCell ref="C134:D134"/>
    <mergeCell ref="C135:D135"/>
    <mergeCell ref="C136:D136"/>
    <mergeCell ref="C137:D137"/>
    <mergeCell ref="C138:D138"/>
    <mergeCell ref="C139:D139"/>
    <mergeCell ref="C128:D128"/>
    <mergeCell ref="C129:D129"/>
    <mergeCell ref="C130:D130"/>
    <mergeCell ref="C131:D131"/>
    <mergeCell ref="C132:D132"/>
    <mergeCell ref="C133:D133"/>
    <mergeCell ref="C107:D107"/>
    <mergeCell ref="C108:D108"/>
    <mergeCell ref="C109:D109"/>
    <mergeCell ref="C110:D110"/>
    <mergeCell ref="C122:D122"/>
    <mergeCell ref="C124:D124"/>
    <mergeCell ref="C125:D125"/>
    <mergeCell ref="C127:D127"/>
    <mergeCell ref="C101:D101"/>
    <mergeCell ref="C102:D102"/>
    <mergeCell ref="C103:D103"/>
    <mergeCell ref="C104:D104"/>
    <mergeCell ref="C105:D105"/>
    <mergeCell ref="C106:D106"/>
    <mergeCell ref="C94:D94"/>
    <mergeCell ref="C95:D95"/>
    <mergeCell ref="C96:D96"/>
    <mergeCell ref="C97:D97"/>
    <mergeCell ref="C98:D98"/>
    <mergeCell ref="C99:D99"/>
    <mergeCell ref="C88:D88"/>
    <mergeCell ref="C89:D89"/>
    <mergeCell ref="C90:D90"/>
    <mergeCell ref="C91:D91"/>
    <mergeCell ref="C92:D92"/>
    <mergeCell ref="C93:D93"/>
    <mergeCell ref="C79:D79"/>
    <mergeCell ref="C80:D80"/>
    <mergeCell ref="C82:D82"/>
    <mergeCell ref="C84:D84"/>
    <mergeCell ref="C85:D85"/>
    <mergeCell ref="C86:D86"/>
    <mergeCell ref="C72:D72"/>
    <mergeCell ref="C74:D74"/>
    <mergeCell ref="C75:D75"/>
    <mergeCell ref="C76:D76"/>
    <mergeCell ref="C77:D77"/>
    <mergeCell ref="C78:D78"/>
    <mergeCell ref="C66:D66"/>
    <mergeCell ref="C67:D67"/>
    <mergeCell ref="C68:D68"/>
    <mergeCell ref="C69:D69"/>
    <mergeCell ref="C70:D70"/>
    <mergeCell ref="C71:D71"/>
    <mergeCell ref="C58:D58"/>
    <mergeCell ref="C60:D60"/>
    <mergeCell ref="C61:D61"/>
    <mergeCell ref="C63:D63"/>
    <mergeCell ref="C64:D64"/>
    <mergeCell ref="C65:D65"/>
    <mergeCell ref="C51:D51"/>
    <mergeCell ref="C52:D52"/>
    <mergeCell ref="C53:D53"/>
    <mergeCell ref="C54:D54"/>
    <mergeCell ref="C55:D55"/>
    <mergeCell ref="C56:D56"/>
    <mergeCell ref="C27:D27"/>
    <mergeCell ref="C38:D38"/>
    <mergeCell ref="C40:D40"/>
    <mergeCell ref="C41:D41"/>
    <mergeCell ref="C43:D43"/>
    <mergeCell ref="C44:D44"/>
    <mergeCell ref="C15:D15"/>
    <mergeCell ref="C17:D17"/>
    <mergeCell ref="C18:D18"/>
    <mergeCell ref="C20:D20"/>
    <mergeCell ref="C21:D21"/>
    <mergeCell ref="C23:D23"/>
    <mergeCell ref="C24:D24"/>
    <mergeCell ref="C26:D26"/>
    <mergeCell ref="A1:G1"/>
    <mergeCell ref="A3:B3"/>
    <mergeCell ref="A4:B4"/>
    <mergeCell ref="E4:G4"/>
    <mergeCell ref="C9:D9"/>
    <mergeCell ref="C11:D11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9"/>
  <dimension ref="A1:BE51"/>
  <sheetViews>
    <sheetView topLeftCell="A34" zoomScaleNormal="100"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101" t="s">
        <v>102</v>
      </c>
      <c r="B1" s="102"/>
      <c r="C1" s="102"/>
      <c r="D1" s="102"/>
      <c r="E1" s="102"/>
      <c r="F1" s="102"/>
      <c r="G1" s="102"/>
    </row>
    <row r="2" spans="1:57" ht="12.75" customHeight="1" x14ac:dyDescent="0.2">
      <c r="A2" s="103" t="s">
        <v>32</v>
      </c>
      <c r="B2" s="104"/>
      <c r="C2" s="105" t="s">
        <v>695</v>
      </c>
      <c r="D2" s="105" t="s">
        <v>703</v>
      </c>
      <c r="E2" s="106"/>
      <c r="F2" s="107" t="s">
        <v>33</v>
      </c>
      <c r="G2" s="108"/>
    </row>
    <row r="3" spans="1:57" ht="3" hidden="1" customHeight="1" x14ac:dyDescent="0.2">
      <c r="A3" s="109"/>
      <c r="B3" s="110"/>
      <c r="C3" s="111"/>
      <c r="D3" s="111"/>
      <c r="E3" s="112"/>
      <c r="F3" s="113"/>
      <c r="G3" s="114"/>
    </row>
    <row r="4" spans="1:57" ht="12" customHeight="1" x14ac:dyDescent="0.2">
      <c r="A4" s="115" t="s">
        <v>34</v>
      </c>
      <c r="B4" s="110"/>
      <c r="C4" s="111"/>
      <c r="D4" s="111"/>
      <c r="E4" s="112"/>
      <c r="F4" s="113" t="s">
        <v>35</v>
      </c>
      <c r="G4" s="116"/>
    </row>
    <row r="5" spans="1:57" ht="12.95" customHeight="1" x14ac:dyDescent="0.2">
      <c r="A5" s="117" t="s">
        <v>956</v>
      </c>
      <c r="B5" s="118"/>
      <c r="C5" s="119" t="s">
        <v>957</v>
      </c>
      <c r="D5" s="120"/>
      <c r="E5" s="118"/>
      <c r="F5" s="113" t="s">
        <v>36</v>
      </c>
      <c r="G5" s="114"/>
    </row>
    <row r="6" spans="1:57" ht="12.95" customHeight="1" x14ac:dyDescent="0.2">
      <c r="A6" s="115" t="s">
        <v>37</v>
      </c>
      <c r="B6" s="110"/>
      <c r="C6" s="111"/>
      <c r="D6" s="111"/>
      <c r="E6" s="112"/>
      <c r="F6" s="121" t="s">
        <v>38</v>
      </c>
      <c r="G6" s="122"/>
      <c r="O6" s="123"/>
    </row>
    <row r="7" spans="1:57" ht="12.95" customHeight="1" x14ac:dyDescent="0.2">
      <c r="A7" s="124" t="s">
        <v>104</v>
      </c>
      <c r="B7" s="125"/>
      <c r="C7" s="126" t="s">
        <v>105</v>
      </c>
      <c r="D7" s="127"/>
      <c r="E7" s="127"/>
      <c r="F7" s="128" t="s">
        <v>39</v>
      </c>
      <c r="G7" s="122">
        <f>IF(G6=0,,ROUND((F30+F32)/G6,1))</f>
        <v>0</v>
      </c>
    </row>
    <row r="8" spans="1:57" x14ac:dyDescent="0.2">
      <c r="A8" s="129" t="s">
        <v>40</v>
      </c>
      <c r="B8" s="113"/>
      <c r="C8" s="130"/>
      <c r="D8" s="130"/>
      <c r="E8" s="131"/>
      <c r="F8" s="132" t="s">
        <v>41</v>
      </c>
      <c r="G8" s="133"/>
      <c r="H8" s="134"/>
      <c r="I8" s="135"/>
    </row>
    <row r="9" spans="1:57" x14ac:dyDescent="0.2">
      <c r="A9" s="129" t="s">
        <v>42</v>
      </c>
      <c r="B9" s="113"/>
      <c r="C9" s="130"/>
      <c r="D9" s="130"/>
      <c r="E9" s="131"/>
      <c r="F9" s="113"/>
      <c r="G9" s="136"/>
      <c r="H9" s="137"/>
    </row>
    <row r="10" spans="1:57" x14ac:dyDescent="0.2">
      <c r="A10" s="129" t="s">
        <v>43</v>
      </c>
      <c r="B10" s="113"/>
      <c r="C10" s="130" t="s">
        <v>492</v>
      </c>
      <c r="D10" s="130"/>
      <c r="E10" s="130"/>
      <c r="F10" s="138"/>
      <c r="G10" s="139"/>
      <c r="H10" s="140"/>
    </row>
    <row r="11" spans="1:57" ht="13.5" customHeight="1" x14ac:dyDescent="0.2">
      <c r="A11" s="129" t="s">
        <v>44</v>
      </c>
      <c r="B11" s="113"/>
      <c r="C11" s="130"/>
      <c r="D11" s="130"/>
      <c r="E11" s="130"/>
      <c r="F11" s="141" t="s">
        <v>45</v>
      </c>
      <c r="G11" s="142"/>
      <c r="H11" s="137"/>
      <c r="BA11" s="143"/>
      <c r="BB11" s="143"/>
      <c r="BC11" s="143"/>
      <c r="BD11" s="143"/>
      <c r="BE11" s="143"/>
    </row>
    <row r="12" spans="1:57" ht="12.75" customHeight="1" x14ac:dyDescent="0.2">
      <c r="A12" s="144" t="s">
        <v>46</v>
      </c>
      <c r="B12" s="110"/>
      <c r="C12" s="145"/>
      <c r="D12" s="145"/>
      <c r="E12" s="145"/>
      <c r="F12" s="146" t="s">
        <v>47</v>
      </c>
      <c r="G12" s="147"/>
      <c r="H12" s="137"/>
    </row>
    <row r="13" spans="1:57" ht="28.5" customHeight="1" thickBot="1" x14ac:dyDescent="0.25">
      <c r="A13" s="148" t="s">
        <v>48</v>
      </c>
      <c r="B13" s="149"/>
      <c r="C13" s="149"/>
      <c r="D13" s="149"/>
      <c r="E13" s="150"/>
      <c r="F13" s="150"/>
      <c r="G13" s="151"/>
      <c r="H13" s="137"/>
    </row>
    <row r="14" spans="1:57" ht="17.25" customHeight="1" thickBot="1" x14ac:dyDescent="0.25">
      <c r="A14" s="152" t="s">
        <v>49</v>
      </c>
      <c r="B14" s="153"/>
      <c r="C14" s="154"/>
      <c r="D14" s="155" t="s">
        <v>50</v>
      </c>
      <c r="E14" s="156"/>
      <c r="F14" s="156"/>
      <c r="G14" s="154"/>
    </row>
    <row r="15" spans="1:57" ht="15.95" customHeight="1" x14ac:dyDescent="0.2">
      <c r="A15" s="157"/>
      <c r="B15" s="158" t="s">
        <v>51</v>
      </c>
      <c r="C15" s="159">
        <f>'03 3 Rek'!E13</f>
        <v>0</v>
      </c>
      <c r="D15" s="160" t="str">
        <f>'03 3 Rek'!A18</f>
        <v>Ztížené výrobní podmínky</v>
      </c>
      <c r="E15" s="161"/>
      <c r="F15" s="162"/>
      <c r="G15" s="159">
        <f>'03 3 Rek'!I18</f>
        <v>0</v>
      </c>
    </row>
    <row r="16" spans="1:57" ht="15.95" customHeight="1" x14ac:dyDescent="0.2">
      <c r="A16" s="157" t="s">
        <v>52</v>
      </c>
      <c r="B16" s="158" t="s">
        <v>53</v>
      </c>
      <c r="C16" s="159">
        <f>'03 3 Rek'!F13</f>
        <v>0</v>
      </c>
      <c r="D16" s="109" t="str">
        <f>'03 3 Rek'!A19</f>
        <v>Oborová přirážka</v>
      </c>
      <c r="E16" s="163"/>
      <c r="F16" s="164"/>
      <c r="G16" s="159">
        <f>'03 3 Rek'!I19</f>
        <v>0</v>
      </c>
    </row>
    <row r="17" spans="1:7" ht="15.95" customHeight="1" x14ac:dyDescent="0.2">
      <c r="A17" s="157" t="s">
        <v>54</v>
      </c>
      <c r="B17" s="158" t="s">
        <v>55</v>
      </c>
      <c r="C17" s="159">
        <f>'03 3 Rek'!H13</f>
        <v>0</v>
      </c>
      <c r="D17" s="109" t="str">
        <f>'03 3 Rek'!A20</f>
        <v>Přesun stavebních kapacit</v>
      </c>
      <c r="E17" s="163"/>
      <c r="F17" s="164"/>
      <c r="G17" s="159">
        <f>'03 3 Rek'!I20</f>
        <v>0</v>
      </c>
    </row>
    <row r="18" spans="1:7" ht="15.95" customHeight="1" x14ac:dyDescent="0.2">
      <c r="A18" s="165" t="s">
        <v>56</v>
      </c>
      <c r="B18" s="166" t="s">
        <v>57</v>
      </c>
      <c r="C18" s="159">
        <f>'03 3 Rek'!G13</f>
        <v>0</v>
      </c>
      <c r="D18" s="109" t="str">
        <f>'03 3 Rek'!A21</f>
        <v>Mimostaveništní doprava</v>
      </c>
      <c r="E18" s="163"/>
      <c r="F18" s="164"/>
      <c r="G18" s="159">
        <f>'03 3 Rek'!I21</f>
        <v>0</v>
      </c>
    </row>
    <row r="19" spans="1:7" ht="15.95" customHeight="1" x14ac:dyDescent="0.2">
      <c r="A19" s="167" t="s">
        <v>58</v>
      </c>
      <c r="B19" s="158"/>
      <c r="C19" s="159">
        <f>SUM(C15:C18)</f>
        <v>0</v>
      </c>
      <c r="D19" s="109" t="str">
        <f>'03 3 Rek'!A22</f>
        <v>Zařízení staveniště</v>
      </c>
      <c r="E19" s="163"/>
      <c r="F19" s="164"/>
      <c r="G19" s="159">
        <f>'03 3 Rek'!I22</f>
        <v>0</v>
      </c>
    </row>
    <row r="20" spans="1:7" ht="15.95" customHeight="1" x14ac:dyDescent="0.2">
      <c r="A20" s="167"/>
      <c r="B20" s="158"/>
      <c r="C20" s="159"/>
      <c r="D20" s="109" t="str">
        <f>'03 3 Rek'!A23</f>
        <v>Provoz investora</v>
      </c>
      <c r="E20" s="163"/>
      <c r="F20" s="164"/>
      <c r="G20" s="159">
        <f>'03 3 Rek'!I23</f>
        <v>0</v>
      </c>
    </row>
    <row r="21" spans="1:7" ht="15.95" customHeight="1" x14ac:dyDescent="0.2">
      <c r="A21" s="167" t="s">
        <v>29</v>
      </c>
      <c r="B21" s="158"/>
      <c r="C21" s="159">
        <f>'03 3 Rek'!I13</f>
        <v>0</v>
      </c>
      <c r="D21" s="109" t="str">
        <f>'03 3 Rek'!A24</f>
        <v>Kompletační činnost (IČD)</v>
      </c>
      <c r="E21" s="163"/>
      <c r="F21" s="164"/>
      <c r="G21" s="159">
        <f>'03 3 Rek'!I24</f>
        <v>0</v>
      </c>
    </row>
    <row r="22" spans="1:7" ht="15.95" customHeight="1" x14ac:dyDescent="0.2">
      <c r="A22" s="168" t="s">
        <v>59</v>
      </c>
      <c r="B22" s="137"/>
      <c r="C22" s="159">
        <f>C19+C21</f>
        <v>0</v>
      </c>
      <c r="D22" s="109" t="s">
        <v>60</v>
      </c>
      <c r="E22" s="163"/>
      <c r="F22" s="164"/>
      <c r="G22" s="159">
        <f>G23-SUM(G15:G21)</f>
        <v>0</v>
      </c>
    </row>
    <row r="23" spans="1:7" ht="15.95" customHeight="1" thickBot="1" x14ac:dyDescent="0.25">
      <c r="A23" s="169" t="s">
        <v>61</v>
      </c>
      <c r="B23" s="170"/>
      <c r="C23" s="171">
        <f>C22+G23</f>
        <v>0</v>
      </c>
      <c r="D23" s="172" t="s">
        <v>62</v>
      </c>
      <c r="E23" s="173"/>
      <c r="F23" s="174"/>
      <c r="G23" s="159">
        <f>'03 3 Rek'!H26</f>
        <v>0</v>
      </c>
    </row>
    <row r="24" spans="1:7" x14ac:dyDescent="0.2">
      <c r="A24" s="175" t="s">
        <v>63</v>
      </c>
      <c r="B24" s="176"/>
      <c r="C24" s="177"/>
      <c r="D24" s="176" t="s">
        <v>64</v>
      </c>
      <c r="E24" s="176"/>
      <c r="F24" s="178" t="s">
        <v>65</v>
      </c>
      <c r="G24" s="179"/>
    </row>
    <row r="25" spans="1:7" x14ac:dyDescent="0.2">
      <c r="A25" s="168" t="s">
        <v>66</v>
      </c>
      <c r="B25" s="137"/>
      <c r="C25" s="180"/>
      <c r="D25" s="137" t="s">
        <v>66</v>
      </c>
      <c r="F25" s="181" t="s">
        <v>66</v>
      </c>
      <c r="G25" s="182"/>
    </row>
    <row r="26" spans="1:7" ht="37.5" customHeight="1" x14ac:dyDescent="0.2">
      <c r="A26" s="168" t="s">
        <v>67</v>
      </c>
      <c r="B26" s="183"/>
      <c r="C26" s="180"/>
      <c r="D26" s="137" t="s">
        <v>67</v>
      </c>
      <c r="F26" s="181" t="s">
        <v>67</v>
      </c>
      <c r="G26" s="182"/>
    </row>
    <row r="27" spans="1:7" x14ac:dyDescent="0.2">
      <c r="A27" s="168"/>
      <c r="B27" s="184"/>
      <c r="C27" s="180"/>
      <c r="D27" s="137"/>
      <c r="F27" s="181"/>
      <c r="G27" s="182"/>
    </row>
    <row r="28" spans="1:7" x14ac:dyDescent="0.2">
      <c r="A28" s="168" t="s">
        <v>68</v>
      </c>
      <c r="B28" s="137"/>
      <c r="C28" s="180"/>
      <c r="D28" s="181" t="s">
        <v>69</v>
      </c>
      <c r="E28" s="180"/>
      <c r="F28" s="185" t="s">
        <v>69</v>
      </c>
      <c r="G28" s="182"/>
    </row>
    <row r="29" spans="1:7" ht="69" customHeight="1" x14ac:dyDescent="0.2">
      <c r="A29" s="168"/>
      <c r="B29" s="137"/>
      <c r="C29" s="186"/>
      <c r="D29" s="187"/>
      <c r="E29" s="186"/>
      <c r="F29" s="137"/>
      <c r="G29" s="182"/>
    </row>
    <row r="30" spans="1:7" x14ac:dyDescent="0.2">
      <c r="A30" s="188" t="s">
        <v>11</v>
      </c>
      <c r="B30" s="189"/>
      <c r="C30" s="190">
        <v>21</v>
      </c>
      <c r="D30" s="189" t="s">
        <v>70</v>
      </c>
      <c r="E30" s="191"/>
      <c r="F30" s="192">
        <f>C23-F32</f>
        <v>0</v>
      </c>
      <c r="G30" s="193"/>
    </row>
    <row r="31" spans="1:7" x14ac:dyDescent="0.2">
      <c r="A31" s="188" t="s">
        <v>71</v>
      </c>
      <c r="B31" s="189"/>
      <c r="C31" s="190">
        <f>C30</f>
        <v>21</v>
      </c>
      <c r="D31" s="189" t="s">
        <v>72</v>
      </c>
      <c r="E31" s="191"/>
      <c r="F31" s="192">
        <f>ROUND(PRODUCT(F30,C31/100),0)</f>
        <v>0</v>
      </c>
      <c r="G31" s="193"/>
    </row>
    <row r="32" spans="1:7" x14ac:dyDescent="0.2">
      <c r="A32" s="188" t="s">
        <v>11</v>
      </c>
      <c r="B32" s="189"/>
      <c r="C32" s="190">
        <v>0</v>
      </c>
      <c r="D32" s="189" t="s">
        <v>72</v>
      </c>
      <c r="E32" s="191"/>
      <c r="F32" s="192">
        <v>0</v>
      </c>
      <c r="G32" s="193"/>
    </row>
    <row r="33" spans="1:8" x14ac:dyDescent="0.2">
      <c r="A33" s="188" t="s">
        <v>71</v>
      </c>
      <c r="B33" s="194"/>
      <c r="C33" s="195">
        <f>C32</f>
        <v>0</v>
      </c>
      <c r="D33" s="189" t="s">
        <v>72</v>
      </c>
      <c r="E33" s="164"/>
      <c r="F33" s="192">
        <f>ROUND(PRODUCT(F32,C33/100),0)</f>
        <v>0</v>
      </c>
      <c r="G33" s="193"/>
    </row>
    <row r="34" spans="1:8" s="201" customFormat="1" ht="19.5" customHeight="1" thickBot="1" x14ac:dyDescent="0.3">
      <c r="A34" s="196" t="s">
        <v>73</v>
      </c>
      <c r="B34" s="197"/>
      <c r="C34" s="197"/>
      <c r="D34" s="197"/>
      <c r="E34" s="198"/>
      <c r="F34" s="199">
        <f>ROUND(SUM(F30:F33),0)</f>
        <v>0</v>
      </c>
      <c r="G34" s="200"/>
    </row>
    <row r="36" spans="1:8" x14ac:dyDescent="0.2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 x14ac:dyDescent="0.2">
      <c r="A37" s="2"/>
      <c r="B37" s="202"/>
      <c r="C37" s="202"/>
      <c r="D37" s="202"/>
      <c r="E37" s="202"/>
      <c r="F37" s="202"/>
      <c r="G37" s="202"/>
      <c r="H37" s="1" t="s">
        <v>1</v>
      </c>
    </row>
    <row r="38" spans="1:8" ht="12.75" customHeight="1" x14ac:dyDescent="0.2">
      <c r="A38" s="203"/>
      <c r="B38" s="202"/>
      <c r="C38" s="202"/>
      <c r="D38" s="202"/>
      <c r="E38" s="202"/>
      <c r="F38" s="202"/>
      <c r="G38" s="202"/>
      <c r="H38" s="1" t="s">
        <v>1</v>
      </c>
    </row>
    <row r="39" spans="1:8" x14ac:dyDescent="0.2">
      <c r="A39" s="203"/>
      <c r="B39" s="202"/>
      <c r="C39" s="202"/>
      <c r="D39" s="202"/>
      <c r="E39" s="202"/>
      <c r="F39" s="202"/>
      <c r="G39" s="202"/>
      <c r="H39" s="1" t="s">
        <v>1</v>
      </c>
    </row>
    <row r="40" spans="1:8" x14ac:dyDescent="0.2">
      <c r="A40" s="203"/>
      <c r="B40" s="202"/>
      <c r="C40" s="202"/>
      <c r="D40" s="202"/>
      <c r="E40" s="202"/>
      <c r="F40" s="202"/>
      <c r="G40" s="202"/>
      <c r="H40" s="1" t="s">
        <v>1</v>
      </c>
    </row>
    <row r="41" spans="1:8" x14ac:dyDescent="0.2">
      <c r="A41" s="203"/>
      <c r="B41" s="202"/>
      <c r="C41" s="202"/>
      <c r="D41" s="202"/>
      <c r="E41" s="202"/>
      <c r="F41" s="202"/>
      <c r="G41" s="202"/>
      <c r="H41" s="1" t="s">
        <v>1</v>
      </c>
    </row>
    <row r="42" spans="1:8" x14ac:dyDescent="0.2">
      <c r="A42" s="203"/>
      <c r="B42" s="202"/>
      <c r="C42" s="202"/>
      <c r="D42" s="202"/>
      <c r="E42" s="202"/>
      <c r="F42" s="202"/>
      <c r="G42" s="202"/>
      <c r="H42" s="1" t="s">
        <v>1</v>
      </c>
    </row>
    <row r="43" spans="1:8" x14ac:dyDescent="0.2">
      <c r="A43" s="203"/>
      <c r="B43" s="202"/>
      <c r="C43" s="202"/>
      <c r="D43" s="202"/>
      <c r="E43" s="202"/>
      <c r="F43" s="202"/>
      <c r="G43" s="202"/>
      <c r="H43" s="1" t="s">
        <v>1</v>
      </c>
    </row>
    <row r="44" spans="1:8" ht="12.75" customHeight="1" x14ac:dyDescent="0.2">
      <c r="A44" s="203"/>
      <c r="B44" s="202"/>
      <c r="C44" s="202"/>
      <c r="D44" s="202"/>
      <c r="E44" s="202"/>
      <c r="F44" s="202"/>
      <c r="G44" s="202"/>
      <c r="H44" s="1" t="s">
        <v>1</v>
      </c>
    </row>
    <row r="45" spans="1:8" ht="12.75" customHeight="1" x14ac:dyDescent="0.2">
      <c r="A45" s="203"/>
      <c r="B45" s="202"/>
      <c r="C45" s="202"/>
      <c r="D45" s="202"/>
      <c r="E45" s="202"/>
      <c r="F45" s="202"/>
      <c r="G45" s="202"/>
      <c r="H45" s="1" t="s">
        <v>1</v>
      </c>
    </row>
    <row r="46" spans="1:8" x14ac:dyDescent="0.2">
      <c r="B46" s="204"/>
      <c r="C46" s="204"/>
      <c r="D46" s="204"/>
      <c r="E46" s="204"/>
      <c r="F46" s="204"/>
      <c r="G46" s="204"/>
    </row>
    <row r="47" spans="1:8" x14ac:dyDescent="0.2">
      <c r="B47" s="204"/>
      <c r="C47" s="204"/>
      <c r="D47" s="204"/>
      <c r="E47" s="204"/>
      <c r="F47" s="204"/>
      <c r="G47" s="204"/>
    </row>
    <row r="48" spans="1:8" x14ac:dyDescent="0.2">
      <c r="B48" s="204"/>
      <c r="C48" s="204"/>
      <c r="D48" s="204"/>
      <c r="E48" s="204"/>
      <c r="F48" s="204"/>
      <c r="G48" s="204"/>
    </row>
    <row r="49" spans="2:7" x14ac:dyDescent="0.2">
      <c r="B49" s="204"/>
      <c r="C49" s="204"/>
      <c r="D49" s="204"/>
      <c r="E49" s="204"/>
      <c r="F49" s="204"/>
      <c r="G49" s="204"/>
    </row>
    <row r="50" spans="2:7" x14ac:dyDescent="0.2">
      <c r="B50" s="204"/>
      <c r="C50" s="204"/>
      <c r="D50" s="204"/>
      <c r="E50" s="204"/>
      <c r="F50" s="204"/>
      <c r="G50" s="204"/>
    </row>
    <row r="51" spans="2:7" x14ac:dyDescent="0.2">
      <c r="B51" s="204"/>
      <c r="C51" s="204"/>
      <c r="D51" s="204"/>
      <c r="E51" s="204"/>
      <c r="F51" s="204"/>
      <c r="G51" s="204"/>
    </row>
  </sheetData>
  <mergeCells count="18">
    <mergeCell ref="B46:G46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C8:E8"/>
    <mergeCell ref="C9:E9"/>
    <mergeCell ref="C10:E10"/>
    <mergeCell ref="C11:E11"/>
    <mergeCell ref="C12:E12"/>
    <mergeCell ref="A23:B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9"/>
  <dimension ref="A1:BE77"/>
  <sheetViews>
    <sheetView workbookViewId="0">
      <selection sqref="A1:B1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205" t="s">
        <v>2</v>
      </c>
      <c r="B1" s="206"/>
      <c r="C1" s="207" t="s">
        <v>106</v>
      </c>
      <c r="D1" s="208"/>
      <c r="E1" s="209"/>
      <c r="F1" s="208"/>
      <c r="G1" s="210" t="s">
        <v>75</v>
      </c>
      <c r="H1" s="211" t="s">
        <v>695</v>
      </c>
      <c r="I1" s="212"/>
    </row>
    <row r="2" spans="1:57" ht="13.5" thickBot="1" x14ac:dyDescent="0.25">
      <c r="A2" s="213" t="s">
        <v>76</v>
      </c>
      <c r="B2" s="214"/>
      <c r="C2" s="215" t="s">
        <v>958</v>
      </c>
      <c r="D2" s="216"/>
      <c r="E2" s="217"/>
      <c r="F2" s="216"/>
      <c r="G2" s="218" t="s">
        <v>703</v>
      </c>
      <c r="H2" s="219"/>
      <c r="I2" s="220"/>
    </row>
    <row r="3" spans="1:57" ht="13.5" thickTop="1" x14ac:dyDescent="0.2">
      <c r="F3" s="137"/>
    </row>
    <row r="4" spans="1:57" ht="19.5" customHeight="1" x14ac:dyDescent="0.25">
      <c r="A4" s="221" t="s">
        <v>77</v>
      </c>
      <c r="B4" s="222"/>
      <c r="C4" s="222"/>
      <c r="D4" s="222"/>
      <c r="E4" s="223"/>
      <c r="F4" s="222"/>
      <c r="G4" s="222"/>
      <c r="H4" s="222"/>
      <c r="I4" s="222"/>
    </row>
    <row r="5" spans="1:57" ht="13.5" thickBot="1" x14ac:dyDescent="0.25"/>
    <row r="6" spans="1:57" s="137" customFormat="1" ht="13.5" thickBot="1" x14ac:dyDescent="0.25">
      <c r="A6" s="224"/>
      <c r="B6" s="225" t="s">
        <v>78</v>
      </c>
      <c r="C6" s="225"/>
      <c r="D6" s="226"/>
      <c r="E6" s="227" t="s">
        <v>25</v>
      </c>
      <c r="F6" s="228" t="s">
        <v>26</v>
      </c>
      <c r="G6" s="228" t="s">
        <v>27</v>
      </c>
      <c r="H6" s="228" t="s">
        <v>28</v>
      </c>
      <c r="I6" s="229" t="s">
        <v>29</v>
      </c>
    </row>
    <row r="7" spans="1:57" s="137" customFormat="1" x14ac:dyDescent="0.2">
      <c r="A7" s="328" t="str">
        <f>'03 3 Pol'!B7</f>
        <v>18</v>
      </c>
      <c r="B7" s="70" t="str">
        <f>'03 3 Pol'!C7</f>
        <v>Povrchové úpravy terénu</v>
      </c>
      <c r="D7" s="230"/>
      <c r="E7" s="329">
        <f>'03 3 Pol'!BA10</f>
        <v>0</v>
      </c>
      <c r="F7" s="330">
        <f>'03 3 Pol'!BB10</f>
        <v>0</v>
      </c>
      <c r="G7" s="330">
        <f>'03 3 Pol'!BC10</f>
        <v>0</v>
      </c>
      <c r="H7" s="330">
        <f>'03 3 Pol'!BD10</f>
        <v>0</v>
      </c>
      <c r="I7" s="331">
        <f>'03 3 Pol'!BE10</f>
        <v>0</v>
      </c>
    </row>
    <row r="8" spans="1:57" s="137" customFormat="1" x14ac:dyDescent="0.2">
      <c r="A8" s="328" t="str">
        <f>'03 3 Pol'!B11</f>
        <v>3</v>
      </c>
      <c r="B8" s="70" t="str">
        <f>'03 3 Pol'!C11</f>
        <v>Svislé a kompletní konstrukce</v>
      </c>
      <c r="D8" s="230"/>
      <c r="E8" s="329">
        <f>'03 3 Pol'!BA16</f>
        <v>0</v>
      </c>
      <c r="F8" s="330">
        <f>'03 3 Pol'!BB16</f>
        <v>0</v>
      </c>
      <c r="G8" s="330">
        <f>'03 3 Pol'!BC16</f>
        <v>0</v>
      </c>
      <c r="H8" s="330">
        <f>'03 3 Pol'!BD16</f>
        <v>0</v>
      </c>
      <c r="I8" s="331">
        <f>'03 3 Pol'!BE16</f>
        <v>0</v>
      </c>
    </row>
    <row r="9" spans="1:57" s="137" customFormat="1" x14ac:dyDescent="0.2">
      <c r="A9" s="328" t="str">
        <f>'03 3 Pol'!B17</f>
        <v>5a</v>
      </c>
      <c r="B9" s="70" t="str">
        <f>'03 3 Pol'!C17</f>
        <v>Okapový chodník</v>
      </c>
      <c r="D9" s="230"/>
      <c r="E9" s="329">
        <f>'03 3 Pol'!BA44</f>
        <v>0</v>
      </c>
      <c r="F9" s="330">
        <f>'03 3 Pol'!BB44</f>
        <v>0</v>
      </c>
      <c r="G9" s="330">
        <f>'03 3 Pol'!BC44</f>
        <v>0</v>
      </c>
      <c r="H9" s="330">
        <f>'03 3 Pol'!BD44</f>
        <v>0</v>
      </c>
      <c r="I9" s="331">
        <f>'03 3 Pol'!BE44</f>
        <v>0</v>
      </c>
    </row>
    <row r="10" spans="1:57" s="137" customFormat="1" x14ac:dyDescent="0.2">
      <c r="A10" s="328" t="str">
        <f>'03 3 Pol'!B45</f>
        <v>61</v>
      </c>
      <c r="B10" s="70" t="str">
        <f>'03 3 Pol'!C45</f>
        <v>Upravy povrchů vnitřní</v>
      </c>
      <c r="D10" s="230"/>
      <c r="E10" s="329">
        <f>'03 3 Pol'!BA48</f>
        <v>0</v>
      </c>
      <c r="F10" s="330">
        <f>'03 3 Pol'!BB48</f>
        <v>0</v>
      </c>
      <c r="G10" s="330">
        <f>'03 3 Pol'!BC48</f>
        <v>0</v>
      </c>
      <c r="H10" s="330">
        <f>'03 3 Pol'!BD48</f>
        <v>0</v>
      </c>
      <c r="I10" s="331">
        <f>'03 3 Pol'!BE48</f>
        <v>0</v>
      </c>
    </row>
    <row r="11" spans="1:57" s="137" customFormat="1" x14ac:dyDescent="0.2">
      <c r="A11" s="328" t="str">
        <f>'03 3 Pol'!B49</f>
        <v>99</v>
      </c>
      <c r="B11" s="70" t="str">
        <f>'03 3 Pol'!C49</f>
        <v>Staveništní přesun hmot</v>
      </c>
      <c r="D11" s="230"/>
      <c r="E11" s="329">
        <f>'03 3 Pol'!BA51</f>
        <v>0</v>
      </c>
      <c r="F11" s="330">
        <f>'03 3 Pol'!BB51</f>
        <v>0</v>
      </c>
      <c r="G11" s="330">
        <f>'03 3 Pol'!BC51</f>
        <v>0</v>
      </c>
      <c r="H11" s="330">
        <f>'03 3 Pol'!BD51</f>
        <v>0</v>
      </c>
      <c r="I11" s="331">
        <f>'03 3 Pol'!BE51</f>
        <v>0</v>
      </c>
    </row>
    <row r="12" spans="1:57" s="137" customFormat="1" ht="13.5" thickBot="1" x14ac:dyDescent="0.25">
      <c r="A12" s="328" t="str">
        <f>'03 3 Pol'!B52</f>
        <v>784</v>
      </c>
      <c r="B12" s="70" t="str">
        <f>'03 3 Pol'!C52</f>
        <v>Malby</v>
      </c>
      <c r="D12" s="230"/>
      <c r="E12" s="329">
        <f>'03 3 Pol'!BA56</f>
        <v>0</v>
      </c>
      <c r="F12" s="330">
        <f>'03 3 Pol'!BB56</f>
        <v>0</v>
      </c>
      <c r="G12" s="330">
        <f>'03 3 Pol'!BC56</f>
        <v>0</v>
      </c>
      <c r="H12" s="330">
        <f>'03 3 Pol'!BD56</f>
        <v>0</v>
      </c>
      <c r="I12" s="331">
        <f>'03 3 Pol'!BE56</f>
        <v>0</v>
      </c>
    </row>
    <row r="13" spans="1:57" s="14" customFormat="1" ht="13.5" thickBot="1" x14ac:dyDescent="0.25">
      <c r="A13" s="231"/>
      <c r="B13" s="232" t="s">
        <v>79</v>
      </c>
      <c r="C13" s="232"/>
      <c r="D13" s="233"/>
      <c r="E13" s="234">
        <f>SUM(E7:E12)</f>
        <v>0</v>
      </c>
      <c r="F13" s="235">
        <f>SUM(F7:F12)</f>
        <v>0</v>
      </c>
      <c r="G13" s="235">
        <f>SUM(G7:G12)</f>
        <v>0</v>
      </c>
      <c r="H13" s="235">
        <f>SUM(H7:H12)</f>
        <v>0</v>
      </c>
      <c r="I13" s="236">
        <f>SUM(I7:I12)</f>
        <v>0</v>
      </c>
    </row>
    <row r="14" spans="1:57" x14ac:dyDescent="0.2">
      <c r="A14" s="137"/>
      <c r="B14" s="137"/>
      <c r="C14" s="137"/>
      <c r="D14" s="137"/>
      <c r="E14" s="137"/>
      <c r="F14" s="137"/>
      <c r="G14" s="137"/>
      <c r="H14" s="137"/>
      <c r="I14" s="137"/>
    </row>
    <row r="15" spans="1:57" ht="19.5" customHeight="1" x14ac:dyDescent="0.25">
      <c r="A15" s="222" t="s">
        <v>80</v>
      </c>
      <c r="B15" s="222"/>
      <c r="C15" s="222"/>
      <c r="D15" s="222"/>
      <c r="E15" s="222"/>
      <c r="F15" s="222"/>
      <c r="G15" s="237"/>
      <c r="H15" s="222"/>
      <c r="I15" s="222"/>
      <c r="BA15" s="143"/>
      <c r="BB15" s="143"/>
      <c r="BC15" s="143"/>
      <c r="BD15" s="143"/>
      <c r="BE15" s="143"/>
    </row>
    <row r="16" spans="1:57" ht="13.5" thickBot="1" x14ac:dyDescent="0.25"/>
    <row r="17" spans="1:53" x14ac:dyDescent="0.2">
      <c r="A17" s="175" t="s">
        <v>81</v>
      </c>
      <c r="B17" s="176"/>
      <c r="C17" s="176"/>
      <c r="D17" s="238"/>
      <c r="E17" s="239" t="s">
        <v>82</v>
      </c>
      <c r="F17" s="240" t="s">
        <v>12</v>
      </c>
      <c r="G17" s="241" t="s">
        <v>83</v>
      </c>
      <c r="H17" s="242"/>
      <c r="I17" s="243" t="s">
        <v>82</v>
      </c>
    </row>
    <row r="18" spans="1:53" x14ac:dyDescent="0.2">
      <c r="A18" s="167" t="s">
        <v>483</v>
      </c>
      <c r="B18" s="158"/>
      <c r="C18" s="158"/>
      <c r="D18" s="244"/>
      <c r="E18" s="245"/>
      <c r="F18" s="246"/>
      <c r="G18" s="247">
        <v>0</v>
      </c>
      <c r="H18" s="248"/>
      <c r="I18" s="249">
        <f>E18+F18*G18/100</f>
        <v>0</v>
      </c>
      <c r="BA18" s="1">
        <v>0</v>
      </c>
    </row>
    <row r="19" spans="1:53" x14ac:dyDescent="0.2">
      <c r="A19" s="167" t="s">
        <v>484</v>
      </c>
      <c r="B19" s="158"/>
      <c r="C19" s="158"/>
      <c r="D19" s="244"/>
      <c r="E19" s="245"/>
      <c r="F19" s="246"/>
      <c r="G19" s="247">
        <v>0</v>
      </c>
      <c r="H19" s="248"/>
      <c r="I19" s="249">
        <f>E19+F19*G19/100</f>
        <v>0</v>
      </c>
      <c r="BA19" s="1">
        <v>0</v>
      </c>
    </row>
    <row r="20" spans="1:53" x14ac:dyDescent="0.2">
      <c r="A20" s="167" t="s">
        <v>485</v>
      </c>
      <c r="B20" s="158"/>
      <c r="C20" s="158"/>
      <c r="D20" s="244"/>
      <c r="E20" s="245"/>
      <c r="F20" s="246"/>
      <c r="G20" s="247">
        <v>0</v>
      </c>
      <c r="H20" s="248"/>
      <c r="I20" s="249">
        <f>E20+F20*G20/100</f>
        <v>0</v>
      </c>
      <c r="BA20" s="1">
        <v>0</v>
      </c>
    </row>
    <row r="21" spans="1:53" x14ac:dyDescent="0.2">
      <c r="A21" s="167" t="s">
        <v>486</v>
      </c>
      <c r="B21" s="158"/>
      <c r="C21" s="158"/>
      <c r="D21" s="244"/>
      <c r="E21" s="245"/>
      <c r="F21" s="246"/>
      <c r="G21" s="247">
        <v>0</v>
      </c>
      <c r="H21" s="248"/>
      <c r="I21" s="249">
        <f>E21+F21*G21/100</f>
        <v>0</v>
      </c>
      <c r="BA21" s="1">
        <v>0</v>
      </c>
    </row>
    <row r="22" spans="1:53" x14ac:dyDescent="0.2">
      <c r="A22" s="167" t="s">
        <v>487</v>
      </c>
      <c r="B22" s="158"/>
      <c r="C22" s="158"/>
      <c r="D22" s="244"/>
      <c r="E22" s="245"/>
      <c r="F22" s="246"/>
      <c r="G22" s="247">
        <v>0</v>
      </c>
      <c r="H22" s="248"/>
      <c r="I22" s="249">
        <f>E22+F22*G22/100</f>
        <v>0</v>
      </c>
      <c r="BA22" s="1">
        <v>1</v>
      </c>
    </row>
    <row r="23" spans="1:53" x14ac:dyDescent="0.2">
      <c r="A23" s="167" t="s">
        <v>488</v>
      </c>
      <c r="B23" s="158"/>
      <c r="C23" s="158"/>
      <c r="D23" s="244"/>
      <c r="E23" s="245"/>
      <c r="F23" s="246"/>
      <c r="G23" s="247">
        <v>0</v>
      </c>
      <c r="H23" s="248"/>
      <c r="I23" s="249">
        <f>E23+F23*G23/100</f>
        <v>0</v>
      </c>
      <c r="BA23" s="1">
        <v>1</v>
      </c>
    </row>
    <row r="24" spans="1:53" x14ac:dyDescent="0.2">
      <c r="A24" s="167" t="s">
        <v>489</v>
      </c>
      <c r="B24" s="158"/>
      <c r="C24" s="158"/>
      <c r="D24" s="244"/>
      <c r="E24" s="245"/>
      <c r="F24" s="246"/>
      <c r="G24" s="247">
        <v>0</v>
      </c>
      <c r="H24" s="248"/>
      <c r="I24" s="249">
        <f>E24+F24*G24/100</f>
        <v>0</v>
      </c>
      <c r="BA24" s="1">
        <v>2</v>
      </c>
    </row>
    <row r="25" spans="1:53" x14ac:dyDescent="0.2">
      <c r="A25" s="167" t="s">
        <v>490</v>
      </c>
      <c r="B25" s="158"/>
      <c r="C25" s="158"/>
      <c r="D25" s="244"/>
      <c r="E25" s="245"/>
      <c r="F25" s="246"/>
      <c r="G25" s="247">
        <v>0</v>
      </c>
      <c r="H25" s="248"/>
      <c r="I25" s="249">
        <f>E25+F25*G25/100</f>
        <v>0</v>
      </c>
      <c r="BA25" s="1">
        <v>2</v>
      </c>
    </row>
    <row r="26" spans="1:53" ht="13.5" thickBot="1" x14ac:dyDescent="0.25">
      <c r="A26" s="250"/>
      <c r="B26" s="251" t="s">
        <v>84</v>
      </c>
      <c r="C26" s="252"/>
      <c r="D26" s="253"/>
      <c r="E26" s="254"/>
      <c r="F26" s="255"/>
      <c r="G26" s="255"/>
      <c r="H26" s="256">
        <f>SUM(I18:I25)</f>
        <v>0</v>
      </c>
      <c r="I26" s="257"/>
    </row>
    <row r="28" spans="1:53" x14ac:dyDescent="0.2">
      <c r="B28" s="14"/>
      <c r="F28" s="258"/>
      <c r="G28" s="259"/>
      <c r="H28" s="259"/>
      <c r="I28" s="54"/>
    </row>
    <row r="29" spans="1:53" x14ac:dyDescent="0.2">
      <c r="F29" s="258"/>
      <c r="G29" s="259"/>
      <c r="H29" s="259"/>
      <c r="I29" s="54"/>
    </row>
    <row r="30" spans="1:53" x14ac:dyDescent="0.2">
      <c r="F30" s="258"/>
      <c r="G30" s="259"/>
      <c r="H30" s="259"/>
      <c r="I30" s="54"/>
    </row>
    <row r="31" spans="1:53" x14ac:dyDescent="0.2">
      <c r="F31" s="258"/>
      <c r="G31" s="259"/>
      <c r="H31" s="259"/>
      <c r="I31" s="54"/>
    </row>
    <row r="32" spans="1:53" x14ac:dyDescent="0.2">
      <c r="F32" s="258"/>
      <c r="G32" s="259"/>
      <c r="H32" s="259"/>
      <c r="I32" s="54"/>
    </row>
    <row r="33" spans="6:9" x14ac:dyDescent="0.2">
      <c r="F33" s="258"/>
      <c r="G33" s="259"/>
      <c r="H33" s="259"/>
      <c r="I33" s="54"/>
    </row>
    <row r="34" spans="6:9" x14ac:dyDescent="0.2">
      <c r="F34" s="258"/>
      <c r="G34" s="259"/>
      <c r="H34" s="259"/>
      <c r="I34" s="54"/>
    </row>
    <row r="35" spans="6:9" x14ac:dyDescent="0.2">
      <c r="F35" s="258"/>
      <c r="G35" s="259"/>
      <c r="H35" s="259"/>
      <c r="I35" s="54"/>
    </row>
    <row r="36" spans="6:9" x14ac:dyDescent="0.2">
      <c r="F36" s="258"/>
      <c r="G36" s="259"/>
      <c r="H36" s="259"/>
      <c r="I36" s="54"/>
    </row>
    <row r="37" spans="6:9" x14ac:dyDescent="0.2">
      <c r="F37" s="258"/>
      <c r="G37" s="259"/>
      <c r="H37" s="259"/>
      <c r="I37" s="54"/>
    </row>
    <row r="38" spans="6:9" x14ac:dyDescent="0.2">
      <c r="F38" s="258"/>
      <c r="G38" s="259"/>
      <c r="H38" s="259"/>
      <c r="I38" s="54"/>
    </row>
    <row r="39" spans="6:9" x14ac:dyDescent="0.2">
      <c r="F39" s="258"/>
      <c r="G39" s="259"/>
      <c r="H39" s="259"/>
      <c r="I39" s="54"/>
    </row>
    <row r="40" spans="6:9" x14ac:dyDescent="0.2">
      <c r="F40" s="258"/>
      <c r="G40" s="259"/>
      <c r="H40" s="259"/>
      <c r="I40" s="54"/>
    </row>
    <row r="41" spans="6:9" x14ac:dyDescent="0.2">
      <c r="F41" s="258"/>
      <c r="G41" s="259"/>
      <c r="H41" s="259"/>
      <c r="I41" s="54"/>
    </row>
    <row r="42" spans="6:9" x14ac:dyDescent="0.2">
      <c r="F42" s="258"/>
      <c r="G42" s="259"/>
      <c r="H42" s="259"/>
      <c r="I42" s="54"/>
    </row>
    <row r="43" spans="6:9" x14ac:dyDescent="0.2">
      <c r="F43" s="258"/>
      <c r="G43" s="259"/>
      <c r="H43" s="259"/>
      <c r="I43" s="54"/>
    </row>
    <row r="44" spans="6:9" x14ac:dyDescent="0.2">
      <c r="F44" s="258"/>
      <c r="G44" s="259"/>
      <c r="H44" s="259"/>
      <c r="I44" s="54"/>
    </row>
    <row r="45" spans="6:9" x14ac:dyDescent="0.2">
      <c r="F45" s="258"/>
      <c r="G45" s="259"/>
      <c r="H45" s="259"/>
      <c r="I45" s="54"/>
    </row>
    <row r="46" spans="6:9" x14ac:dyDescent="0.2">
      <c r="F46" s="258"/>
      <c r="G46" s="259"/>
      <c r="H46" s="259"/>
      <c r="I46" s="54"/>
    </row>
    <row r="47" spans="6:9" x14ac:dyDescent="0.2">
      <c r="F47" s="258"/>
      <c r="G47" s="259"/>
      <c r="H47" s="259"/>
      <c r="I47" s="54"/>
    </row>
    <row r="48" spans="6:9" x14ac:dyDescent="0.2">
      <c r="F48" s="258"/>
      <c r="G48" s="259"/>
      <c r="H48" s="259"/>
      <c r="I48" s="54"/>
    </row>
    <row r="49" spans="6:9" x14ac:dyDescent="0.2">
      <c r="F49" s="258"/>
      <c r="G49" s="259"/>
      <c r="H49" s="259"/>
      <c r="I49" s="54"/>
    </row>
    <row r="50" spans="6:9" x14ac:dyDescent="0.2">
      <c r="F50" s="258"/>
      <c r="G50" s="259"/>
      <c r="H50" s="259"/>
      <c r="I50" s="54"/>
    </row>
    <row r="51" spans="6:9" x14ac:dyDescent="0.2">
      <c r="F51" s="258"/>
      <c r="G51" s="259"/>
      <c r="H51" s="259"/>
      <c r="I51" s="54"/>
    </row>
    <row r="52" spans="6:9" x14ac:dyDescent="0.2">
      <c r="F52" s="258"/>
      <c r="G52" s="259"/>
      <c r="H52" s="259"/>
      <c r="I52" s="54"/>
    </row>
    <row r="53" spans="6:9" x14ac:dyDescent="0.2">
      <c r="F53" s="258"/>
      <c r="G53" s="259"/>
      <c r="H53" s="259"/>
      <c r="I53" s="54"/>
    </row>
    <row r="54" spans="6:9" x14ac:dyDescent="0.2">
      <c r="F54" s="258"/>
      <c r="G54" s="259"/>
      <c r="H54" s="259"/>
      <c r="I54" s="54"/>
    </row>
    <row r="55" spans="6:9" x14ac:dyDescent="0.2">
      <c r="F55" s="258"/>
      <c r="G55" s="259"/>
      <c r="H55" s="259"/>
      <c r="I55" s="54"/>
    </row>
    <row r="56" spans="6:9" x14ac:dyDescent="0.2">
      <c r="F56" s="258"/>
      <c r="G56" s="259"/>
      <c r="H56" s="259"/>
      <c r="I56" s="54"/>
    </row>
    <row r="57" spans="6:9" x14ac:dyDescent="0.2">
      <c r="F57" s="258"/>
      <c r="G57" s="259"/>
      <c r="H57" s="259"/>
      <c r="I57" s="54"/>
    </row>
    <row r="58" spans="6:9" x14ac:dyDescent="0.2">
      <c r="F58" s="258"/>
      <c r="G58" s="259"/>
      <c r="H58" s="259"/>
      <c r="I58" s="54"/>
    </row>
    <row r="59" spans="6:9" x14ac:dyDescent="0.2">
      <c r="F59" s="258"/>
      <c r="G59" s="259"/>
      <c r="H59" s="259"/>
      <c r="I59" s="54"/>
    </row>
    <row r="60" spans="6:9" x14ac:dyDescent="0.2">
      <c r="F60" s="258"/>
      <c r="G60" s="259"/>
      <c r="H60" s="259"/>
      <c r="I60" s="54"/>
    </row>
    <row r="61" spans="6:9" x14ac:dyDescent="0.2">
      <c r="F61" s="258"/>
      <c r="G61" s="259"/>
      <c r="H61" s="259"/>
      <c r="I61" s="54"/>
    </row>
    <row r="62" spans="6:9" x14ac:dyDescent="0.2">
      <c r="F62" s="258"/>
      <c r="G62" s="259"/>
      <c r="H62" s="259"/>
      <c r="I62" s="54"/>
    </row>
    <row r="63" spans="6:9" x14ac:dyDescent="0.2">
      <c r="F63" s="258"/>
      <c r="G63" s="259"/>
      <c r="H63" s="259"/>
      <c r="I63" s="54"/>
    </row>
    <row r="64" spans="6:9" x14ac:dyDescent="0.2">
      <c r="F64" s="258"/>
      <c r="G64" s="259"/>
      <c r="H64" s="259"/>
      <c r="I64" s="54"/>
    </row>
    <row r="65" spans="6:9" x14ac:dyDescent="0.2">
      <c r="F65" s="258"/>
      <c r="G65" s="259"/>
      <c r="H65" s="259"/>
      <c r="I65" s="54"/>
    </row>
    <row r="66" spans="6:9" x14ac:dyDescent="0.2">
      <c r="F66" s="258"/>
      <c r="G66" s="259"/>
      <c r="H66" s="259"/>
      <c r="I66" s="54"/>
    </row>
    <row r="67" spans="6:9" x14ac:dyDescent="0.2">
      <c r="F67" s="258"/>
      <c r="G67" s="259"/>
      <c r="H67" s="259"/>
      <c r="I67" s="54"/>
    </row>
    <row r="68" spans="6:9" x14ac:dyDescent="0.2">
      <c r="F68" s="258"/>
      <c r="G68" s="259"/>
      <c r="H68" s="259"/>
      <c r="I68" s="54"/>
    </row>
    <row r="69" spans="6:9" x14ac:dyDescent="0.2">
      <c r="F69" s="258"/>
      <c r="G69" s="259"/>
      <c r="H69" s="259"/>
      <c r="I69" s="54"/>
    </row>
    <row r="70" spans="6:9" x14ac:dyDescent="0.2">
      <c r="F70" s="258"/>
      <c r="G70" s="259"/>
      <c r="H70" s="259"/>
      <c r="I70" s="54"/>
    </row>
    <row r="71" spans="6:9" x14ac:dyDescent="0.2">
      <c r="F71" s="258"/>
      <c r="G71" s="259"/>
      <c r="H71" s="259"/>
      <c r="I71" s="54"/>
    </row>
    <row r="72" spans="6:9" x14ac:dyDescent="0.2">
      <c r="F72" s="258"/>
      <c r="G72" s="259"/>
      <c r="H72" s="259"/>
      <c r="I72" s="54"/>
    </row>
    <row r="73" spans="6:9" x14ac:dyDescent="0.2">
      <c r="F73" s="258"/>
      <c r="G73" s="259"/>
      <c r="H73" s="259"/>
      <c r="I73" s="54"/>
    </row>
    <row r="74" spans="6:9" x14ac:dyDescent="0.2">
      <c r="F74" s="258"/>
      <c r="G74" s="259"/>
      <c r="H74" s="259"/>
      <c r="I74" s="54"/>
    </row>
    <row r="75" spans="6:9" x14ac:dyDescent="0.2">
      <c r="F75" s="258"/>
      <c r="G75" s="259"/>
      <c r="H75" s="259"/>
      <c r="I75" s="54"/>
    </row>
    <row r="76" spans="6:9" x14ac:dyDescent="0.2">
      <c r="F76" s="258"/>
      <c r="G76" s="259"/>
      <c r="H76" s="259"/>
      <c r="I76" s="54"/>
    </row>
    <row r="77" spans="6:9" x14ac:dyDescent="0.2">
      <c r="F77" s="258"/>
      <c r="G77" s="259"/>
      <c r="H77" s="259"/>
      <c r="I77" s="54"/>
    </row>
  </sheetData>
  <mergeCells count="4">
    <mergeCell ref="A1:B1"/>
    <mergeCell ref="A2:B2"/>
    <mergeCell ref="G2:I2"/>
    <mergeCell ref="H26:I26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CB129"/>
  <sheetViews>
    <sheetView showGridLines="0" showZeros="0" zoomScaleNormal="100" zoomScaleSheetLayoutView="100" workbookViewId="0">
      <selection activeCell="J1" sqref="J1:J65536 K1:K65536"/>
    </sheetView>
  </sheetViews>
  <sheetFormatPr defaultRowHeight="12.75" x14ac:dyDescent="0.2"/>
  <cols>
    <col min="1" max="1" width="4.42578125" style="261" customWidth="1"/>
    <col min="2" max="2" width="11.5703125" style="261" customWidth="1"/>
    <col min="3" max="3" width="40.42578125" style="261" customWidth="1"/>
    <col min="4" max="4" width="5.5703125" style="261" customWidth="1"/>
    <col min="5" max="5" width="8.5703125" style="275" customWidth="1"/>
    <col min="6" max="6" width="9.85546875" style="261" customWidth="1"/>
    <col min="7" max="7" width="13.85546875" style="261" customWidth="1"/>
    <col min="8" max="8" width="11.7109375" style="261" hidden="1" customWidth="1"/>
    <col min="9" max="9" width="11.5703125" style="261" hidden="1" customWidth="1"/>
    <col min="10" max="10" width="11" style="261" hidden="1" customWidth="1"/>
    <col min="11" max="11" width="10.42578125" style="261" hidden="1" customWidth="1"/>
    <col min="12" max="12" width="75.42578125" style="261" customWidth="1"/>
    <col min="13" max="13" width="45.28515625" style="261" customWidth="1"/>
    <col min="14" max="16384" width="9.140625" style="261"/>
  </cols>
  <sheetData>
    <row r="1" spans="1:80" ht="15.75" x14ac:dyDescent="0.25">
      <c r="A1" s="260" t="s">
        <v>103</v>
      </c>
      <c r="B1" s="260"/>
      <c r="C1" s="260"/>
      <c r="D1" s="260"/>
      <c r="E1" s="260"/>
      <c r="F1" s="260"/>
      <c r="G1" s="260"/>
    </row>
    <row r="2" spans="1:80" ht="14.25" customHeight="1" thickBot="1" x14ac:dyDescent="0.25">
      <c r="B2" s="262"/>
      <c r="C2" s="263"/>
      <c r="D2" s="263"/>
      <c r="E2" s="264"/>
      <c r="F2" s="263"/>
      <c r="G2" s="263"/>
    </row>
    <row r="3" spans="1:80" ht="13.5" thickTop="1" x14ac:dyDescent="0.2">
      <c r="A3" s="205" t="s">
        <v>2</v>
      </c>
      <c r="B3" s="206"/>
      <c r="C3" s="207" t="s">
        <v>106</v>
      </c>
      <c r="D3" s="265"/>
      <c r="E3" s="266" t="s">
        <v>85</v>
      </c>
      <c r="F3" s="267" t="str">
        <f>'03 3 Rek'!H1</f>
        <v>3</v>
      </c>
      <c r="G3" s="268"/>
    </row>
    <row r="4" spans="1:80" ht="13.5" thickBot="1" x14ac:dyDescent="0.25">
      <c r="A4" s="269" t="s">
        <v>76</v>
      </c>
      <c r="B4" s="214"/>
      <c r="C4" s="215" t="s">
        <v>958</v>
      </c>
      <c r="D4" s="270"/>
      <c r="E4" s="271" t="str">
        <f>'03 3 Rek'!G2</f>
        <v>Související práce - Rozpočtové náklady</v>
      </c>
      <c r="F4" s="272"/>
      <c r="G4" s="273"/>
    </row>
    <row r="5" spans="1:80" ht="13.5" thickTop="1" x14ac:dyDescent="0.2">
      <c r="A5" s="274"/>
      <c r="G5" s="276"/>
    </row>
    <row r="6" spans="1:80" ht="27" customHeight="1" x14ac:dyDescent="0.2">
      <c r="A6" s="277" t="s">
        <v>86</v>
      </c>
      <c r="B6" s="278" t="s">
        <v>87</v>
      </c>
      <c r="C6" s="278" t="s">
        <v>88</v>
      </c>
      <c r="D6" s="278" t="s">
        <v>89</v>
      </c>
      <c r="E6" s="279" t="s">
        <v>90</v>
      </c>
      <c r="F6" s="278" t="s">
        <v>91</v>
      </c>
      <c r="G6" s="280" t="s">
        <v>92</v>
      </c>
      <c r="H6" s="281" t="s">
        <v>93</v>
      </c>
      <c r="I6" s="281" t="s">
        <v>94</v>
      </c>
      <c r="J6" s="281" t="s">
        <v>95</v>
      </c>
      <c r="K6" s="281" t="s">
        <v>96</v>
      </c>
    </row>
    <row r="7" spans="1:80" x14ac:dyDescent="0.2">
      <c r="A7" s="282" t="s">
        <v>97</v>
      </c>
      <c r="B7" s="283" t="s">
        <v>704</v>
      </c>
      <c r="C7" s="284" t="s">
        <v>705</v>
      </c>
      <c r="D7" s="285"/>
      <c r="E7" s="286"/>
      <c r="F7" s="286"/>
      <c r="G7" s="287"/>
      <c r="H7" s="288"/>
      <c r="I7" s="289"/>
      <c r="J7" s="290"/>
      <c r="K7" s="291"/>
      <c r="O7" s="292">
        <v>1</v>
      </c>
    </row>
    <row r="8" spans="1:80" x14ac:dyDescent="0.2">
      <c r="A8" s="293">
        <v>1</v>
      </c>
      <c r="B8" s="294" t="s">
        <v>707</v>
      </c>
      <c r="C8" s="295" t="s">
        <v>708</v>
      </c>
      <c r="D8" s="296" t="s">
        <v>116</v>
      </c>
      <c r="E8" s="297">
        <v>368.02499999999998</v>
      </c>
      <c r="F8" s="297">
        <v>0</v>
      </c>
      <c r="G8" s="298">
        <f>E8*F8</f>
        <v>0</v>
      </c>
      <c r="H8" s="299">
        <v>3.0000000000000001E-5</v>
      </c>
      <c r="I8" s="300">
        <f>E8*H8</f>
        <v>1.104075E-2</v>
      </c>
      <c r="J8" s="299">
        <v>0</v>
      </c>
      <c r="K8" s="300">
        <f>E8*J8</f>
        <v>0</v>
      </c>
      <c r="O8" s="292">
        <v>2</v>
      </c>
      <c r="AA8" s="261">
        <v>2</v>
      </c>
      <c r="AB8" s="261">
        <v>1</v>
      </c>
      <c r="AC8" s="261">
        <v>1</v>
      </c>
      <c r="AZ8" s="261">
        <v>1</v>
      </c>
      <c r="BA8" s="261">
        <f>IF(AZ8=1,G8,0)</f>
        <v>0</v>
      </c>
      <c r="BB8" s="261">
        <f>IF(AZ8=2,G8,0)</f>
        <v>0</v>
      </c>
      <c r="BC8" s="261">
        <f>IF(AZ8=3,G8,0)</f>
        <v>0</v>
      </c>
      <c r="BD8" s="261">
        <f>IF(AZ8=4,G8,0)</f>
        <v>0</v>
      </c>
      <c r="BE8" s="261">
        <f>IF(AZ8=5,G8,0)</f>
        <v>0</v>
      </c>
      <c r="CA8" s="292">
        <v>2</v>
      </c>
      <c r="CB8" s="292">
        <v>1</v>
      </c>
    </row>
    <row r="9" spans="1:80" ht="22.5" x14ac:dyDescent="0.2">
      <c r="A9" s="301"/>
      <c r="B9" s="304"/>
      <c r="C9" s="305" t="s">
        <v>1243</v>
      </c>
      <c r="D9" s="306"/>
      <c r="E9" s="307">
        <v>368.02499999999998</v>
      </c>
      <c r="F9" s="308"/>
      <c r="G9" s="309"/>
      <c r="H9" s="310"/>
      <c r="I9" s="302"/>
      <c r="J9" s="311"/>
      <c r="K9" s="302"/>
      <c r="M9" s="303" t="s">
        <v>1243</v>
      </c>
      <c r="O9" s="292"/>
    </row>
    <row r="10" spans="1:80" x14ac:dyDescent="0.2">
      <c r="A10" s="312"/>
      <c r="B10" s="313" t="s">
        <v>101</v>
      </c>
      <c r="C10" s="314" t="s">
        <v>706</v>
      </c>
      <c r="D10" s="315"/>
      <c r="E10" s="316"/>
      <c r="F10" s="317"/>
      <c r="G10" s="318">
        <f>SUM(G7:G9)</f>
        <v>0</v>
      </c>
      <c r="H10" s="319"/>
      <c r="I10" s="320">
        <f>SUM(I7:I9)</f>
        <v>1.104075E-2</v>
      </c>
      <c r="J10" s="319"/>
      <c r="K10" s="320">
        <f>SUM(K7:K9)</f>
        <v>0</v>
      </c>
      <c r="O10" s="292">
        <v>4</v>
      </c>
      <c r="BA10" s="321">
        <f>SUM(BA7:BA9)</f>
        <v>0</v>
      </c>
      <c r="BB10" s="321">
        <f>SUM(BB7:BB9)</f>
        <v>0</v>
      </c>
      <c r="BC10" s="321">
        <f>SUM(BC7:BC9)</f>
        <v>0</v>
      </c>
      <c r="BD10" s="321">
        <f>SUM(BD7:BD9)</f>
        <v>0</v>
      </c>
      <c r="BE10" s="321">
        <f>SUM(BE7:BE9)</f>
        <v>0</v>
      </c>
    </row>
    <row r="11" spans="1:80" x14ac:dyDescent="0.2">
      <c r="A11" s="282" t="s">
        <v>97</v>
      </c>
      <c r="B11" s="283" t="s">
        <v>695</v>
      </c>
      <c r="C11" s="284" t="s">
        <v>712</v>
      </c>
      <c r="D11" s="285"/>
      <c r="E11" s="286"/>
      <c r="F11" s="286"/>
      <c r="G11" s="287"/>
      <c r="H11" s="288"/>
      <c r="I11" s="289"/>
      <c r="J11" s="290"/>
      <c r="K11" s="291"/>
      <c r="O11" s="292">
        <v>1</v>
      </c>
    </row>
    <row r="12" spans="1:80" ht="22.5" x14ac:dyDescent="0.2">
      <c r="A12" s="293">
        <v>2</v>
      </c>
      <c r="B12" s="294" t="s">
        <v>714</v>
      </c>
      <c r="C12" s="295" t="s">
        <v>715</v>
      </c>
      <c r="D12" s="296" t="s">
        <v>347</v>
      </c>
      <c r="E12" s="297">
        <v>2</v>
      </c>
      <c r="F12" s="297">
        <v>0</v>
      </c>
      <c r="G12" s="298">
        <f>E12*F12</f>
        <v>0</v>
      </c>
      <c r="H12" s="299">
        <v>0</v>
      </c>
      <c r="I12" s="300">
        <f>E12*H12</f>
        <v>0</v>
      </c>
      <c r="J12" s="299"/>
      <c r="K12" s="300">
        <f>E12*J12</f>
        <v>0</v>
      </c>
      <c r="O12" s="292">
        <v>2</v>
      </c>
      <c r="AA12" s="261">
        <v>11</v>
      </c>
      <c r="AB12" s="261">
        <v>3</v>
      </c>
      <c r="AC12" s="261">
        <v>1</v>
      </c>
      <c r="AZ12" s="261">
        <v>1</v>
      </c>
      <c r="BA12" s="261">
        <f>IF(AZ12=1,G12,0)</f>
        <v>0</v>
      </c>
      <c r="BB12" s="261">
        <f>IF(AZ12=2,G12,0)</f>
        <v>0</v>
      </c>
      <c r="BC12" s="261">
        <f>IF(AZ12=3,G12,0)</f>
        <v>0</v>
      </c>
      <c r="BD12" s="261">
        <f>IF(AZ12=4,G12,0)</f>
        <v>0</v>
      </c>
      <c r="BE12" s="261">
        <f>IF(AZ12=5,G12,0)</f>
        <v>0</v>
      </c>
      <c r="CA12" s="292">
        <v>11</v>
      </c>
      <c r="CB12" s="292">
        <v>3</v>
      </c>
    </row>
    <row r="13" spans="1:80" x14ac:dyDescent="0.2">
      <c r="A13" s="301"/>
      <c r="B13" s="304"/>
      <c r="C13" s="305" t="s">
        <v>1244</v>
      </c>
      <c r="D13" s="306"/>
      <c r="E13" s="307">
        <v>2</v>
      </c>
      <c r="F13" s="308"/>
      <c r="G13" s="309"/>
      <c r="H13" s="310"/>
      <c r="I13" s="302"/>
      <c r="J13" s="311"/>
      <c r="K13" s="302"/>
      <c r="M13" s="303" t="s">
        <v>1244</v>
      </c>
      <c r="O13" s="292"/>
    </row>
    <row r="14" spans="1:80" ht="22.5" x14ac:dyDescent="0.2">
      <c r="A14" s="293">
        <v>3</v>
      </c>
      <c r="B14" s="294" t="s">
        <v>719</v>
      </c>
      <c r="C14" s="295" t="s">
        <v>720</v>
      </c>
      <c r="D14" s="296" t="s">
        <v>721</v>
      </c>
      <c r="E14" s="297">
        <v>1.5</v>
      </c>
      <c r="F14" s="297">
        <v>0</v>
      </c>
      <c r="G14" s="298">
        <f>E14*F14</f>
        <v>0</v>
      </c>
      <c r="H14" s="299">
        <v>0.14802000000000001</v>
      </c>
      <c r="I14" s="300">
        <f>E14*H14</f>
        <v>0.22203000000000001</v>
      </c>
      <c r="J14" s="299">
        <v>0</v>
      </c>
      <c r="K14" s="300">
        <f>E14*J14</f>
        <v>0</v>
      </c>
      <c r="O14" s="292">
        <v>2</v>
      </c>
      <c r="AA14" s="261">
        <v>1</v>
      </c>
      <c r="AB14" s="261">
        <v>0</v>
      </c>
      <c r="AC14" s="261">
        <v>0</v>
      </c>
      <c r="AZ14" s="261">
        <v>1</v>
      </c>
      <c r="BA14" s="261">
        <f>IF(AZ14=1,G14,0)</f>
        <v>0</v>
      </c>
      <c r="BB14" s="261">
        <f>IF(AZ14=2,G14,0)</f>
        <v>0</v>
      </c>
      <c r="BC14" s="261">
        <f>IF(AZ14=3,G14,0)</f>
        <v>0</v>
      </c>
      <c r="BD14" s="261">
        <f>IF(AZ14=4,G14,0)</f>
        <v>0</v>
      </c>
      <c r="BE14" s="261">
        <f>IF(AZ14=5,G14,0)</f>
        <v>0</v>
      </c>
      <c r="CA14" s="292">
        <v>1</v>
      </c>
      <c r="CB14" s="292">
        <v>0</v>
      </c>
    </row>
    <row r="15" spans="1:80" x14ac:dyDescent="0.2">
      <c r="A15" s="301"/>
      <c r="B15" s="304"/>
      <c r="C15" s="305" t="s">
        <v>1245</v>
      </c>
      <c r="D15" s="306"/>
      <c r="E15" s="307">
        <v>1.5</v>
      </c>
      <c r="F15" s="308"/>
      <c r="G15" s="309"/>
      <c r="H15" s="310"/>
      <c r="I15" s="302"/>
      <c r="J15" s="311"/>
      <c r="K15" s="302"/>
      <c r="M15" s="303" t="s">
        <v>1245</v>
      </c>
      <c r="O15" s="292"/>
    </row>
    <row r="16" spans="1:80" x14ac:dyDescent="0.2">
      <c r="A16" s="312"/>
      <c r="B16" s="313" t="s">
        <v>101</v>
      </c>
      <c r="C16" s="314" t="s">
        <v>713</v>
      </c>
      <c r="D16" s="315"/>
      <c r="E16" s="316"/>
      <c r="F16" s="317"/>
      <c r="G16" s="318">
        <f>SUM(G11:G15)</f>
        <v>0</v>
      </c>
      <c r="H16" s="319"/>
      <c r="I16" s="320">
        <f>SUM(I11:I15)</f>
        <v>0.22203000000000001</v>
      </c>
      <c r="J16" s="319"/>
      <c r="K16" s="320">
        <f>SUM(K11:K15)</f>
        <v>0</v>
      </c>
      <c r="O16" s="292">
        <v>4</v>
      </c>
      <c r="BA16" s="321">
        <f>SUM(BA11:BA15)</f>
        <v>0</v>
      </c>
      <c r="BB16" s="321">
        <f>SUM(BB11:BB15)</f>
        <v>0</v>
      </c>
      <c r="BC16" s="321">
        <f>SUM(BC11:BC15)</f>
        <v>0</v>
      </c>
      <c r="BD16" s="321">
        <f>SUM(BD11:BD15)</f>
        <v>0</v>
      </c>
      <c r="BE16" s="321">
        <f>SUM(BE11:BE15)</f>
        <v>0</v>
      </c>
    </row>
    <row r="17" spans="1:80" x14ac:dyDescent="0.2">
      <c r="A17" s="282" t="s">
        <v>97</v>
      </c>
      <c r="B17" s="283" t="s">
        <v>729</v>
      </c>
      <c r="C17" s="284" t="s">
        <v>730</v>
      </c>
      <c r="D17" s="285"/>
      <c r="E17" s="286"/>
      <c r="F17" s="286"/>
      <c r="G17" s="287"/>
      <c r="H17" s="288"/>
      <c r="I17" s="289"/>
      <c r="J17" s="290"/>
      <c r="K17" s="291"/>
      <c r="O17" s="292">
        <v>1</v>
      </c>
    </row>
    <row r="18" spans="1:80" x14ac:dyDescent="0.2">
      <c r="A18" s="293">
        <v>4</v>
      </c>
      <c r="B18" s="294" t="s">
        <v>732</v>
      </c>
      <c r="C18" s="295" t="s">
        <v>733</v>
      </c>
      <c r="D18" s="296" t="s">
        <v>116</v>
      </c>
      <c r="E18" s="297">
        <v>53.725000000000001</v>
      </c>
      <c r="F18" s="297">
        <v>0</v>
      </c>
      <c r="G18" s="298">
        <f>E18*F18</f>
        <v>0</v>
      </c>
      <c r="H18" s="299">
        <v>0</v>
      </c>
      <c r="I18" s="300">
        <f>E18*H18</f>
        <v>0</v>
      </c>
      <c r="J18" s="299">
        <v>-0.13800000000000001</v>
      </c>
      <c r="K18" s="300">
        <f>E18*J18</f>
        <v>-7.4140500000000005</v>
      </c>
      <c r="O18" s="292">
        <v>2</v>
      </c>
      <c r="AA18" s="261">
        <v>1</v>
      </c>
      <c r="AB18" s="261">
        <v>1</v>
      </c>
      <c r="AC18" s="261">
        <v>1</v>
      </c>
      <c r="AZ18" s="261">
        <v>1</v>
      </c>
      <c r="BA18" s="261">
        <f>IF(AZ18=1,G18,0)</f>
        <v>0</v>
      </c>
      <c r="BB18" s="261">
        <f>IF(AZ18=2,G18,0)</f>
        <v>0</v>
      </c>
      <c r="BC18" s="261">
        <f>IF(AZ18=3,G18,0)</f>
        <v>0</v>
      </c>
      <c r="BD18" s="261">
        <f>IF(AZ18=4,G18,0)</f>
        <v>0</v>
      </c>
      <c r="BE18" s="261">
        <f>IF(AZ18=5,G18,0)</f>
        <v>0</v>
      </c>
      <c r="CA18" s="292">
        <v>1</v>
      </c>
      <c r="CB18" s="292">
        <v>1</v>
      </c>
    </row>
    <row r="19" spans="1:80" ht="22.5" x14ac:dyDescent="0.2">
      <c r="A19" s="301"/>
      <c r="B19" s="304"/>
      <c r="C19" s="305" t="s">
        <v>1246</v>
      </c>
      <c r="D19" s="306"/>
      <c r="E19" s="307">
        <v>53.725000000000001</v>
      </c>
      <c r="F19" s="308"/>
      <c r="G19" s="309"/>
      <c r="H19" s="310"/>
      <c r="I19" s="302"/>
      <c r="J19" s="311"/>
      <c r="K19" s="302"/>
      <c r="M19" s="303" t="s">
        <v>1246</v>
      </c>
      <c r="O19" s="292"/>
    </row>
    <row r="20" spans="1:80" x14ac:dyDescent="0.2">
      <c r="A20" s="293">
        <v>5</v>
      </c>
      <c r="B20" s="294" t="s">
        <v>339</v>
      </c>
      <c r="C20" s="295" t="s">
        <v>340</v>
      </c>
      <c r="D20" s="296" t="s">
        <v>116</v>
      </c>
      <c r="E20" s="297">
        <v>53.725000000000001</v>
      </c>
      <c r="F20" s="297">
        <v>0</v>
      </c>
      <c r="G20" s="298">
        <f>E20*F20</f>
        <v>0</v>
      </c>
      <c r="H20" s="299">
        <v>0</v>
      </c>
      <c r="I20" s="300">
        <f>E20*H20</f>
        <v>0</v>
      </c>
      <c r="J20" s="299">
        <v>0</v>
      </c>
      <c r="K20" s="300">
        <f>E20*J20</f>
        <v>0</v>
      </c>
      <c r="O20" s="292">
        <v>2</v>
      </c>
      <c r="AA20" s="261">
        <v>1</v>
      </c>
      <c r="AB20" s="261">
        <v>1</v>
      </c>
      <c r="AC20" s="261">
        <v>1</v>
      </c>
      <c r="AZ20" s="261">
        <v>1</v>
      </c>
      <c r="BA20" s="261">
        <f>IF(AZ20=1,G20,0)</f>
        <v>0</v>
      </c>
      <c r="BB20" s="261">
        <f>IF(AZ20=2,G20,0)</f>
        <v>0</v>
      </c>
      <c r="BC20" s="261">
        <f>IF(AZ20=3,G20,0)</f>
        <v>0</v>
      </c>
      <c r="BD20" s="261">
        <f>IF(AZ20=4,G20,0)</f>
        <v>0</v>
      </c>
      <c r="BE20" s="261">
        <f>IF(AZ20=5,G20,0)</f>
        <v>0</v>
      </c>
      <c r="CA20" s="292">
        <v>1</v>
      </c>
      <c r="CB20" s="292">
        <v>1</v>
      </c>
    </row>
    <row r="21" spans="1:80" ht="22.5" x14ac:dyDescent="0.2">
      <c r="A21" s="301"/>
      <c r="B21" s="304"/>
      <c r="C21" s="305" t="s">
        <v>1246</v>
      </c>
      <c r="D21" s="306"/>
      <c r="E21" s="307">
        <v>53.725000000000001</v>
      </c>
      <c r="F21" s="308"/>
      <c r="G21" s="309"/>
      <c r="H21" s="310"/>
      <c r="I21" s="302"/>
      <c r="J21" s="311"/>
      <c r="K21" s="302"/>
      <c r="M21" s="303" t="s">
        <v>1246</v>
      </c>
      <c r="O21" s="292"/>
    </row>
    <row r="22" spans="1:80" x14ac:dyDescent="0.2">
      <c r="A22" s="293">
        <v>6</v>
      </c>
      <c r="B22" s="294" t="s">
        <v>735</v>
      </c>
      <c r="C22" s="295" t="s">
        <v>736</v>
      </c>
      <c r="D22" s="296" t="s">
        <v>116</v>
      </c>
      <c r="E22" s="297">
        <v>54.234999999999999</v>
      </c>
      <c r="F22" s="297">
        <v>0</v>
      </c>
      <c r="G22" s="298">
        <f>E22*F22</f>
        <v>0</v>
      </c>
      <c r="H22" s="299">
        <v>0.21299999999999999</v>
      </c>
      <c r="I22" s="300">
        <f>E22*H22</f>
        <v>11.552054999999999</v>
      </c>
      <c r="J22" s="299">
        <v>0</v>
      </c>
      <c r="K22" s="300">
        <f>E22*J22</f>
        <v>0</v>
      </c>
      <c r="O22" s="292">
        <v>2</v>
      </c>
      <c r="AA22" s="261">
        <v>1</v>
      </c>
      <c r="AB22" s="261">
        <v>1</v>
      </c>
      <c r="AC22" s="261">
        <v>1</v>
      </c>
      <c r="AZ22" s="261">
        <v>1</v>
      </c>
      <c r="BA22" s="261">
        <f>IF(AZ22=1,G22,0)</f>
        <v>0</v>
      </c>
      <c r="BB22" s="261">
        <f>IF(AZ22=2,G22,0)</f>
        <v>0</v>
      </c>
      <c r="BC22" s="261">
        <f>IF(AZ22=3,G22,0)</f>
        <v>0</v>
      </c>
      <c r="BD22" s="261">
        <f>IF(AZ22=4,G22,0)</f>
        <v>0</v>
      </c>
      <c r="BE22" s="261">
        <f>IF(AZ22=5,G22,0)</f>
        <v>0</v>
      </c>
      <c r="CA22" s="292">
        <v>1</v>
      </c>
      <c r="CB22" s="292">
        <v>1</v>
      </c>
    </row>
    <row r="23" spans="1:80" ht="22.5" x14ac:dyDescent="0.2">
      <c r="A23" s="301"/>
      <c r="B23" s="304"/>
      <c r="C23" s="305" t="s">
        <v>1247</v>
      </c>
      <c r="D23" s="306"/>
      <c r="E23" s="307">
        <v>54.234999999999999</v>
      </c>
      <c r="F23" s="308"/>
      <c r="G23" s="309"/>
      <c r="H23" s="310"/>
      <c r="I23" s="302"/>
      <c r="J23" s="311"/>
      <c r="K23" s="302"/>
      <c r="M23" s="303" t="s">
        <v>1247</v>
      </c>
      <c r="O23" s="292"/>
    </row>
    <row r="24" spans="1:80" x14ac:dyDescent="0.2">
      <c r="A24" s="293">
        <v>7</v>
      </c>
      <c r="B24" s="294" t="s">
        <v>738</v>
      </c>
      <c r="C24" s="295" t="s">
        <v>739</v>
      </c>
      <c r="D24" s="296" t="s">
        <v>116</v>
      </c>
      <c r="E24" s="297">
        <v>54.234999999999999</v>
      </c>
      <c r="F24" s="297">
        <v>0</v>
      </c>
      <c r="G24" s="298">
        <f>E24*F24</f>
        <v>0</v>
      </c>
      <c r="H24" s="299">
        <v>7.1999999999999995E-2</v>
      </c>
      <c r="I24" s="300">
        <f>E24*H24</f>
        <v>3.9049199999999997</v>
      </c>
      <c r="J24" s="299">
        <v>0</v>
      </c>
      <c r="K24" s="300">
        <f>E24*J24</f>
        <v>0</v>
      </c>
      <c r="O24" s="292">
        <v>2</v>
      </c>
      <c r="AA24" s="261">
        <v>1</v>
      </c>
      <c r="AB24" s="261">
        <v>1</v>
      </c>
      <c r="AC24" s="261">
        <v>1</v>
      </c>
      <c r="AZ24" s="261">
        <v>1</v>
      </c>
      <c r="BA24" s="261">
        <f>IF(AZ24=1,G24,0)</f>
        <v>0</v>
      </c>
      <c r="BB24" s="261">
        <f>IF(AZ24=2,G24,0)</f>
        <v>0</v>
      </c>
      <c r="BC24" s="261">
        <f>IF(AZ24=3,G24,0)</f>
        <v>0</v>
      </c>
      <c r="BD24" s="261">
        <f>IF(AZ24=4,G24,0)</f>
        <v>0</v>
      </c>
      <c r="BE24" s="261">
        <f>IF(AZ24=5,G24,0)</f>
        <v>0</v>
      </c>
      <c r="CA24" s="292">
        <v>1</v>
      </c>
      <c r="CB24" s="292">
        <v>1</v>
      </c>
    </row>
    <row r="25" spans="1:80" ht="22.5" x14ac:dyDescent="0.2">
      <c r="A25" s="301"/>
      <c r="B25" s="304"/>
      <c r="C25" s="305" t="s">
        <v>1248</v>
      </c>
      <c r="D25" s="306"/>
      <c r="E25" s="307">
        <v>54.234999999999999</v>
      </c>
      <c r="F25" s="308"/>
      <c r="G25" s="309"/>
      <c r="H25" s="310"/>
      <c r="I25" s="302"/>
      <c r="J25" s="311"/>
      <c r="K25" s="302"/>
      <c r="M25" s="303" t="s">
        <v>1248</v>
      </c>
      <c r="O25" s="292"/>
    </row>
    <row r="26" spans="1:80" x14ac:dyDescent="0.2">
      <c r="A26" s="293">
        <v>8</v>
      </c>
      <c r="B26" s="294" t="s">
        <v>741</v>
      </c>
      <c r="C26" s="295" t="s">
        <v>742</v>
      </c>
      <c r="D26" s="296" t="s">
        <v>170</v>
      </c>
      <c r="E26" s="297">
        <v>108.47</v>
      </c>
      <c r="F26" s="297">
        <v>0</v>
      </c>
      <c r="G26" s="298">
        <f>E26*F26</f>
        <v>0</v>
      </c>
      <c r="H26" s="299">
        <v>0.10598</v>
      </c>
      <c r="I26" s="300">
        <f>E26*H26</f>
        <v>11.495650600000001</v>
      </c>
      <c r="J26" s="299">
        <v>0</v>
      </c>
      <c r="K26" s="300">
        <f>E26*J26</f>
        <v>0</v>
      </c>
      <c r="O26" s="292">
        <v>2</v>
      </c>
      <c r="AA26" s="261">
        <v>1</v>
      </c>
      <c r="AB26" s="261">
        <v>1</v>
      </c>
      <c r="AC26" s="261">
        <v>1</v>
      </c>
      <c r="AZ26" s="261">
        <v>1</v>
      </c>
      <c r="BA26" s="261">
        <f>IF(AZ26=1,G26,0)</f>
        <v>0</v>
      </c>
      <c r="BB26" s="261">
        <f>IF(AZ26=2,G26,0)</f>
        <v>0</v>
      </c>
      <c r="BC26" s="261">
        <f>IF(AZ26=3,G26,0)</f>
        <v>0</v>
      </c>
      <c r="BD26" s="261">
        <f>IF(AZ26=4,G26,0)</f>
        <v>0</v>
      </c>
      <c r="BE26" s="261">
        <f>IF(AZ26=5,G26,0)</f>
        <v>0</v>
      </c>
      <c r="CA26" s="292">
        <v>1</v>
      </c>
      <c r="CB26" s="292">
        <v>1</v>
      </c>
    </row>
    <row r="27" spans="1:80" ht="22.5" x14ac:dyDescent="0.2">
      <c r="A27" s="301"/>
      <c r="B27" s="304"/>
      <c r="C27" s="305" t="s">
        <v>1249</v>
      </c>
      <c r="D27" s="306"/>
      <c r="E27" s="307">
        <v>108.47</v>
      </c>
      <c r="F27" s="308"/>
      <c r="G27" s="309"/>
      <c r="H27" s="310"/>
      <c r="I27" s="302"/>
      <c r="J27" s="311"/>
      <c r="K27" s="302"/>
      <c r="M27" s="303" t="s">
        <v>1249</v>
      </c>
      <c r="O27" s="292"/>
    </row>
    <row r="28" spans="1:80" x14ac:dyDescent="0.2">
      <c r="A28" s="293">
        <v>9</v>
      </c>
      <c r="B28" s="294" t="s">
        <v>744</v>
      </c>
      <c r="C28" s="295" t="s">
        <v>745</v>
      </c>
      <c r="D28" s="296" t="s">
        <v>347</v>
      </c>
      <c r="E28" s="297">
        <v>120</v>
      </c>
      <c r="F28" s="297">
        <v>0</v>
      </c>
      <c r="G28" s="298">
        <f>E28*F28</f>
        <v>0</v>
      </c>
      <c r="H28" s="299">
        <v>2.7E-2</v>
      </c>
      <c r="I28" s="300">
        <f>E28*H28</f>
        <v>3.2399999999999998</v>
      </c>
      <c r="J28" s="299"/>
      <c r="K28" s="300">
        <f>E28*J28</f>
        <v>0</v>
      </c>
      <c r="O28" s="292">
        <v>2</v>
      </c>
      <c r="AA28" s="261">
        <v>3</v>
      </c>
      <c r="AB28" s="261">
        <v>1</v>
      </c>
      <c r="AC28" s="261">
        <v>59217330</v>
      </c>
      <c r="AZ28" s="261">
        <v>1</v>
      </c>
      <c r="BA28" s="261">
        <f>IF(AZ28=1,G28,0)</f>
        <v>0</v>
      </c>
      <c r="BB28" s="261">
        <f>IF(AZ28=2,G28,0)</f>
        <v>0</v>
      </c>
      <c r="BC28" s="261">
        <f>IF(AZ28=3,G28,0)</f>
        <v>0</v>
      </c>
      <c r="BD28" s="261">
        <f>IF(AZ28=4,G28,0)</f>
        <v>0</v>
      </c>
      <c r="BE28" s="261">
        <f>IF(AZ28=5,G28,0)</f>
        <v>0</v>
      </c>
      <c r="CA28" s="292">
        <v>3</v>
      </c>
      <c r="CB28" s="292">
        <v>1</v>
      </c>
    </row>
    <row r="29" spans="1:80" x14ac:dyDescent="0.2">
      <c r="A29" s="301"/>
      <c r="B29" s="304"/>
      <c r="C29" s="335" t="s">
        <v>385</v>
      </c>
      <c r="D29" s="306"/>
      <c r="E29" s="334">
        <v>0</v>
      </c>
      <c r="F29" s="308"/>
      <c r="G29" s="309"/>
      <c r="H29" s="310"/>
      <c r="I29" s="302"/>
      <c r="J29" s="311"/>
      <c r="K29" s="302"/>
      <c r="M29" s="303" t="s">
        <v>385</v>
      </c>
      <c r="O29" s="292"/>
    </row>
    <row r="30" spans="1:80" ht="22.5" x14ac:dyDescent="0.2">
      <c r="A30" s="301"/>
      <c r="B30" s="304"/>
      <c r="C30" s="335" t="s">
        <v>1250</v>
      </c>
      <c r="D30" s="306"/>
      <c r="E30" s="334">
        <v>108.47</v>
      </c>
      <c r="F30" s="308"/>
      <c r="G30" s="309"/>
      <c r="H30" s="310"/>
      <c r="I30" s="302"/>
      <c r="J30" s="311"/>
      <c r="K30" s="302"/>
      <c r="M30" s="303" t="s">
        <v>1250</v>
      </c>
      <c r="O30" s="292"/>
    </row>
    <row r="31" spans="1:80" x14ac:dyDescent="0.2">
      <c r="A31" s="301"/>
      <c r="B31" s="304"/>
      <c r="C31" s="335" t="s">
        <v>1251</v>
      </c>
      <c r="D31" s="306"/>
      <c r="E31" s="334">
        <v>119.31699999999999</v>
      </c>
      <c r="F31" s="308"/>
      <c r="G31" s="309"/>
      <c r="H31" s="310"/>
      <c r="I31" s="302"/>
      <c r="J31" s="311"/>
      <c r="K31" s="302"/>
      <c r="M31" s="303" t="s">
        <v>1251</v>
      </c>
      <c r="O31" s="292"/>
    </row>
    <row r="32" spans="1:80" x14ac:dyDescent="0.2">
      <c r="A32" s="301"/>
      <c r="B32" s="304"/>
      <c r="C32" s="335" t="s">
        <v>391</v>
      </c>
      <c r="D32" s="306"/>
      <c r="E32" s="334">
        <v>227.78699999999998</v>
      </c>
      <c r="F32" s="308"/>
      <c r="G32" s="309"/>
      <c r="H32" s="310"/>
      <c r="I32" s="302"/>
      <c r="J32" s="311"/>
      <c r="K32" s="302"/>
      <c r="M32" s="303" t="s">
        <v>391</v>
      </c>
      <c r="O32" s="292"/>
    </row>
    <row r="33" spans="1:80" x14ac:dyDescent="0.2">
      <c r="A33" s="301"/>
      <c r="B33" s="304"/>
      <c r="C33" s="305" t="s">
        <v>1252</v>
      </c>
      <c r="D33" s="306"/>
      <c r="E33" s="307">
        <v>120</v>
      </c>
      <c r="F33" s="308"/>
      <c r="G33" s="309"/>
      <c r="H33" s="310"/>
      <c r="I33" s="302"/>
      <c r="J33" s="311"/>
      <c r="K33" s="302"/>
      <c r="M33" s="303">
        <v>120</v>
      </c>
      <c r="O33" s="292"/>
    </row>
    <row r="34" spans="1:80" x14ac:dyDescent="0.2">
      <c r="A34" s="293">
        <v>10</v>
      </c>
      <c r="B34" s="294" t="s">
        <v>748</v>
      </c>
      <c r="C34" s="295" t="s">
        <v>749</v>
      </c>
      <c r="D34" s="296" t="s">
        <v>116</v>
      </c>
      <c r="E34" s="297">
        <v>59.658499999999997</v>
      </c>
      <c r="F34" s="297">
        <v>0</v>
      </c>
      <c r="G34" s="298">
        <f>E34*F34</f>
        <v>0</v>
      </c>
      <c r="H34" s="299">
        <v>9.6600000000000005E-2</v>
      </c>
      <c r="I34" s="300">
        <f>E34*H34</f>
        <v>5.7630110999999999</v>
      </c>
      <c r="J34" s="299"/>
      <c r="K34" s="300">
        <f>E34*J34</f>
        <v>0</v>
      </c>
      <c r="O34" s="292">
        <v>2</v>
      </c>
      <c r="AA34" s="261">
        <v>3</v>
      </c>
      <c r="AB34" s="261">
        <v>1</v>
      </c>
      <c r="AC34" s="261">
        <v>59245315</v>
      </c>
      <c r="AZ34" s="261">
        <v>1</v>
      </c>
      <c r="BA34" s="261">
        <f>IF(AZ34=1,G34,0)</f>
        <v>0</v>
      </c>
      <c r="BB34" s="261">
        <f>IF(AZ34=2,G34,0)</f>
        <v>0</v>
      </c>
      <c r="BC34" s="261">
        <f>IF(AZ34=3,G34,0)</f>
        <v>0</v>
      </c>
      <c r="BD34" s="261">
        <f>IF(AZ34=4,G34,0)</f>
        <v>0</v>
      </c>
      <c r="BE34" s="261">
        <f>IF(AZ34=5,G34,0)</f>
        <v>0</v>
      </c>
      <c r="CA34" s="292">
        <v>3</v>
      </c>
      <c r="CB34" s="292">
        <v>1</v>
      </c>
    </row>
    <row r="35" spans="1:80" x14ac:dyDescent="0.2">
      <c r="A35" s="301"/>
      <c r="B35" s="304"/>
      <c r="C35" s="335" t="s">
        <v>385</v>
      </c>
      <c r="D35" s="306"/>
      <c r="E35" s="334">
        <v>0</v>
      </c>
      <c r="F35" s="308"/>
      <c r="G35" s="309"/>
      <c r="H35" s="310"/>
      <c r="I35" s="302"/>
      <c r="J35" s="311"/>
      <c r="K35" s="302"/>
      <c r="M35" s="303" t="s">
        <v>385</v>
      </c>
      <c r="O35" s="292"/>
    </row>
    <row r="36" spans="1:80" ht="22.5" x14ac:dyDescent="0.2">
      <c r="A36" s="301"/>
      <c r="B36" s="304"/>
      <c r="C36" s="335" t="s">
        <v>1253</v>
      </c>
      <c r="D36" s="306"/>
      <c r="E36" s="334">
        <v>54.234999999999999</v>
      </c>
      <c r="F36" s="308"/>
      <c r="G36" s="309"/>
      <c r="H36" s="310"/>
      <c r="I36" s="302"/>
      <c r="J36" s="311"/>
      <c r="K36" s="302"/>
      <c r="M36" s="303" t="s">
        <v>1253</v>
      </c>
      <c r="O36" s="292"/>
    </row>
    <row r="37" spans="1:80" x14ac:dyDescent="0.2">
      <c r="A37" s="301"/>
      <c r="B37" s="304"/>
      <c r="C37" s="335" t="s">
        <v>391</v>
      </c>
      <c r="D37" s="306"/>
      <c r="E37" s="334">
        <v>54.234999999999999</v>
      </c>
      <c r="F37" s="308"/>
      <c r="G37" s="309"/>
      <c r="H37" s="310"/>
      <c r="I37" s="302"/>
      <c r="J37" s="311"/>
      <c r="K37" s="302"/>
      <c r="M37" s="303" t="s">
        <v>391</v>
      </c>
      <c r="O37" s="292"/>
    </row>
    <row r="38" spans="1:80" x14ac:dyDescent="0.2">
      <c r="A38" s="301"/>
      <c r="B38" s="304"/>
      <c r="C38" s="305" t="s">
        <v>1254</v>
      </c>
      <c r="D38" s="306"/>
      <c r="E38" s="307">
        <v>59.658499999999997</v>
      </c>
      <c r="F38" s="308"/>
      <c r="G38" s="309"/>
      <c r="H38" s="310"/>
      <c r="I38" s="302"/>
      <c r="J38" s="311"/>
      <c r="K38" s="302"/>
      <c r="M38" s="303" t="s">
        <v>1254</v>
      </c>
      <c r="O38" s="292"/>
    </row>
    <row r="39" spans="1:80" x14ac:dyDescent="0.2">
      <c r="A39" s="293">
        <v>11</v>
      </c>
      <c r="B39" s="294" t="s">
        <v>370</v>
      </c>
      <c r="C39" s="295" t="s">
        <v>371</v>
      </c>
      <c r="D39" s="296" t="s">
        <v>369</v>
      </c>
      <c r="E39" s="297">
        <v>7.4140499999999996</v>
      </c>
      <c r="F39" s="297">
        <v>0</v>
      </c>
      <c r="G39" s="298">
        <f>E39*F39</f>
        <v>0</v>
      </c>
      <c r="H39" s="299">
        <v>0</v>
      </c>
      <c r="I39" s="300">
        <f>E39*H39</f>
        <v>0</v>
      </c>
      <c r="J39" s="299"/>
      <c r="K39" s="300">
        <f>E39*J39</f>
        <v>0</v>
      </c>
      <c r="O39" s="292">
        <v>2</v>
      </c>
      <c r="AA39" s="261">
        <v>8</v>
      </c>
      <c r="AB39" s="261">
        <v>1</v>
      </c>
      <c r="AC39" s="261">
        <v>3</v>
      </c>
      <c r="AZ39" s="261">
        <v>1</v>
      </c>
      <c r="BA39" s="261">
        <f>IF(AZ39=1,G39,0)</f>
        <v>0</v>
      </c>
      <c r="BB39" s="261">
        <f>IF(AZ39=2,G39,0)</f>
        <v>0</v>
      </c>
      <c r="BC39" s="261">
        <f>IF(AZ39=3,G39,0)</f>
        <v>0</v>
      </c>
      <c r="BD39" s="261">
        <f>IF(AZ39=4,G39,0)</f>
        <v>0</v>
      </c>
      <c r="BE39" s="261">
        <f>IF(AZ39=5,G39,0)</f>
        <v>0</v>
      </c>
      <c r="CA39" s="292">
        <v>8</v>
      </c>
      <c r="CB39" s="292">
        <v>1</v>
      </c>
    </row>
    <row r="40" spans="1:80" x14ac:dyDescent="0.2">
      <c r="A40" s="293">
        <v>12</v>
      </c>
      <c r="B40" s="294" t="s">
        <v>372</v>
      </c>
      <c r="C40" s="295" t="s">
        <v>373</v>
      </c>
      <c r="D40" s="296" t="s">
        <v>369</v>
      </c>
      <c r="E40" s="297">
        <v>74.140500000000003</v>
      </c>
      <c r="F40" s="297">
        <v>0</v>
      </c>
      <c r="G40" s="298">
        <f>E40*F40</f>
        <v>0</v>
      </c>
      <c r="H40" s="299">
        <v>0</v>
      </c>
      <c r="I40" s="300">
        <f>E40*H40</f>
        <v>0</v>
      </c>
      <c r="J40" s="299"/>
      <c r="K40" s="300">
        <f>E40*J40</f>
        <v>0</v>
      </c>
      <c r="O40" s="292">
        <v>2</v>
      </c>
      <c r="AA40" s="261">
        <v>8</v>
      </c>
      <c r="AB40" s="261">
        <v>1</v>
      </c>
      <c r="AC40" s="261">
        <v>3</v>
      </c>
      <c r="AZ40" s="261">
        <v>1</v>
      </c>
      <c r="BA40" s="261">
        <f>IF(AZ40=1,G40,0)</f>
        <v>0</v>
      </c>
      <c r="BB40" s="261">
        <f>IF(AZ40=2,G40,0)</f>
        <v>0</v>
      </c>
      <c r="BC40" s="261">
        <f>IF(AZ40=3,G40,0)</f>
        <v>0</v>
      </c>
      <c r="BD40" s="261">
        <f>IF(AZ40=4,G40,0)</f>
        <v>0</v>
      </c>
      <c r="BE40" s="261">
        <f>IF(AZ40=5,G40,0)</f>
        <v>0</v>
      </c>
      <c r="CA40" s="292">
        <v>8</v>
      </c>
      <c r="CB40" s="292">
        <v>1</v>
      </c>
    </row>
    <row r="41" spans="1:80" x14ac:dyDescent="0.2">
      <c r="A41" s="293">
        <v>13</v>
      </c>
      <c r="B41" s="294" t="s">
        <v>374</v>
      </c>
      <c r="C41" s="295" t="s">
        <v>375</v>
      </c>
      <c r="D41" s="296" t="s">
        <v>369</v>
      </c>
      <c r="E41" s="297">
        <v>7.4140499999999996</v>
      </c>
      <c r="F41" s="297">
        <v>0</v>
      </c>
      <c r="G41" s="298">
        <f>E41*F41</f>
        <v>0</v>
      </c>
      <c r="H41" s="299">
        <v>0</v>
      </c>
      <c r="I41" s="300">
        <f>E41*H41</f>
        <v>0</v>
      </c>
      <c r="J41" s="299"/>
      <c r="K41" s="300">
        <f>E41*J41</f>
        <v>0</v>
      </c>
      <c r="O41" s="292">
        <v>2</v>
      </c>
      <c r="AA41" s="261">
        <v>8</v>
      </c>
      <c r="AB41" s="261">
        <v>1</v>
      </c>
      <c r="AC41" s="261">
        <v>3</v>
      </c>
      <c r="AZ41" s="261">
        <v>1</v>
      </c>
      <c r="BA41" s="261">
        <f>IF(AZ41=1,G41,0)</f>
        <v>0</v>
      </c>
      <c r="BB41" s="261">
        <f>IF(AZ41=2,G41,0)</f>
        <v>0</v>
      </c>
      <c r="BC41" s="261">
        <f>IF(AZ41=3,G41,0)</f>
        <v>0</v>
      </c>
      <c r="BD41" s="261">
        <f>IF(AZ41=4,G41,0)</f>
        <v>0</v>
      </c>
      <c r="BE41" s="261">
        <f>IF(AZ41=5,G41,0)</f>
        <v>0</v>
      </c>
      <c r="CA41" s="292">
        <v>8</v>
      </c>
      <c r="CB41" s="292">
        <v>1</v>
      </c>
    </row>
    <row r="42" spans="1:80" x14ac:dyDescent="0.2">
      <c r="A42" s="293">
        <v>14</v>
      </c>
      <c r="B42" s="294" t="s">
        <v>376</v>
      </c>
      <c r="C42" s="295" t="s">
        <v>377</v>
      </c>
      <c r="D42" s="296" t="s">
        <v>369</v>
      </c>
      <c r="E42" s="297">
        <v>22.242149999999999</v>
      </c>
      <c r="F42" s="297">
        <v>0</v>
      </c>
      <c r="G42" s="298">
        <f>E42*F42</f>
        <v>0</v>
      </c>
      <c r="H42" s="299">
        <v>0</v>
      </c>
      <c r="I42" s="300">
        <f>E42*H42</f>
        <v>0</v>
      </c>
      <c r="J42" s="299"/>
      <c r="K42" s="300">
        <f>E42*J42</f>
        <v>0</v>
      </c>
      <c r="O42" s="292">
        <v>2</v>
      </c>
      <c r="AA42" s="261">
        <v>8</v>
      </c>
      <c r="AB42" s="261">
        <v>1</v>
      </c>
      <c r="AC42" s="261">
        <v>3</v>
      </c>
      <c r="AZ42" s="261">
        <v>1</v>
      </c>
      <c r="BA42" s="261">
        <f>IF(AZ42=1,G42,0)</f>
        <v>0</v>
      </c>
      <c r="BB42" s="261">
        <f>IF(AZ42=2,G42,0)</f>
        <v>0</v>
      </c>
      <c r="BC42" s="261">
        <f>IF(AZ42=3,G42,0)</f>
        <v>0</v>
      </c>
      <c r="BD42" s="261">
        <f>IF(AZ42=4,G42,0)</f>
        <v>0</v>
      </c>
      <c r="BE42" s="261">
        <f>IF(AZ42=5,G42,0)</f>
        <v>0</v>
      </c>
      <c r="CA42" s="292">
        <v>8</v>
      </c>
      <c r="CB42" s="292">
        <v>1</v>
      </c>
    </row>
    <row r="43" spans="1:80" x14ac:dyDescent="0.2">
      <c r="A43" s="293">
        <v>15</v>
      </c>
      <c r="B43" s="294" t="s">
        <v>378</v>
      </c>
      <c r="C43" s="295" t="s">
        <v>379</v>
      </c>
      <c r="D43" s="296" t="s">
        <v>369</v>
      </c>
      <c r="E43" s="297">
        <v>7.4140499999999996</v>
      </c>
      <c r="F43" s="297">
        <v>0</v>
      </c>
      <c r="G43" s="298">
        <f>E43*F43</f>
        <v>0</v>
      </c>
      <c r="H43" s="299">
        <v>0</v>
      </c>
      <c r="I43" s="300">
        <f>E43*H43</f>
        <v>0</v>
      </c>
      <c r="J43" s="299"/>
      <c r="K43" s="300">
        <f>E43*J43</f>
        <v>0</v>
      </c>
      <c r="O43" s="292">
        <v>2</v>
      </c>
      <c r="AA43" s="261">
        <v>8</v>
      </c>
      <c r="AB43" s="261">
        <v>0</v>
      </c>
      <c r="AC43" s="261">
        <v>3</v>
      </c>
      <c r="AZ43" s="261">
        <v>1</v>
      </c>
      <c r="BA43" s="261">
        <f>IF(AZ43=1,G43,0)</f>
        <v>0</v>
      </c>
      <c r="BB43" s="261">
        <f>IF(AZ43=2,G43,0)</f>
        <v>0</v>
      </c>
      <c r="BC43" s="261">
        <f>IF(AZ43=3,G43,0)</f>
        <v>0</v>
      </c>
      <c r="BD43" s="261">
        <f>IF(AZ43=4,G43,0)</f>
        <v>0</v>
      </c>
      <c r="BE43" s="261">
        <f>IF(AZ43=5,G43,0)</f>
        <v>0</v>
      </c>
      <c r="CA43" s="292">
        <v>8</v>
      </c>
      <c r="CB43" s="292">
        <v>0</v>
      </c>
    </row>
    <row r="44" spans="1:80" x14ac:dyDescent="0.2">
      <c r="A44" s="312"/>
      <c r="B44" s="313" t="s">
        <v>101</v>
      </c>
      <c r="C44" s="314" t="s">
        <v>731</v>
      </c>
      <c r="D44" s="315"/>
      <c r="E44" s="316"/>
      <c r="F44" s="317"/>
      <c r="G44" s="318">
        <f>SUM(G17:G43)</f>
        <v>0</v>
      </c>
      <c r="H44" s="319"/>
      <c r="I44" s="320">
        <f>SUM(I17:I43)</f>
        <v>35.955636699999999</v>
      </c>
      <c r="J44" s="319"/>
      <c r="K44" s="320">
        <f>SUM(K17:K43)</f>
        <v>-7.4140500000000005</v>
      </c>
      <c r="O44" s="292">
        <v>4</v>
      </c>
      <c r="BA44" s="321">
        <f>SUM(BA17:BA43)</f>
        <v>0</v>
      </c>
      <c r="BB44" s="321">
        <f>SUM(BB17:BB43)</f>
        <v>0</v>
      </c>
      <c r="BC44" s="321">
        <f>SUM(BC17:BC43)</f>
        <v>0</v>
      </c>
      <c r="BD44" s="321">
        <f>SUM(BD17:BD43)</f>
        <v>0</v>
      </c>
      <c r="BE44" s="321">
        <f>SUM(BE17:BE43)</f>
        <v>0</v>
      </c>
    </row>
    <row r="45" spans="1:80" x14ac:dyDescent="0.2">
      <c r="A45" s="282" t="s">
        <v>97</v>
      </c>
      <c r="B45" s="283" t="s">
        <v>752</v>
      </c>
      <c r="C45" s="284" t="s">
        <v>753</v>
      </c>
      <c r="D45" s="285"/>
      <c r="E45" s="286"/>
      <c r="F45" s="286"/>
      <c r="G45" s="287"/>
      <c r="H45" s="288"/>
      <c r="I45" s="289"/>
      <c r="J45" s="290"/>
      <c r="K45" s="291"/>
      <c r="O45" s="292">
        <v>1</v>
      </c>
    </row>
    <row r="46" spans="1:80" x14ac:dyDescent="0.2">
      <c r="A46" s="293">
        <v>16</v>
      </c>
      <c r="B46" s="294" t="s">
        <v>755</v>
      </c>
      <c r="C46" s="295" t="s">
        <v>756</v>
      </c>
      <c r="D46" s="296" t="s">
        <v>116</v>
      </c>
      <c r="E46" s="297">
        <v>1.5</v>
      </c>
      <c r="F46" s="297">
        <v>0</v>
      </c>
      <c r="G46" s="298">
        <f>E46*F46</f>
        <v>0</v>
      </c>
      <c r="H46" s="299">
        <v>2.7980000000000001E-2</v>
      </c>
      <c r="I46" s="300">
        <f>E46*H46</f>
        <v>4.197E-2</v>
      </c>
      <c r="J46" s="299">
        <v>0</v>
      </c>
      <c r="K46" s="300">
        <f>E46*J46</f>
        <v>0</v>
      </c>
      <c r="O46" s="292">
        <v>2</v>
      </c>
      <c r="AA46" s="261">
        <v>1</v>
      </c>
      <c r="AB46" s="261">
        <v>1</v>
      </c>
      <c r="AC46" s="261">
        <v>1</v>
      </c>
      <c r="AZ46" s="261">
        <v>1</v>
      </c>
      <c r="BA46" s="261">
        <f>IF(AZ46=1,G46,0)</f>
        <v>0</v>
      </c>
      <c r="BB46" s="261">
        <f>IF(AZ46=2,G46,0)</f>
        <v>0</v>
      </c>
      <c r="BC46" s="261">
        <f>IF(AZ46=3,G46,0)</f>
        <v>0</v>
      </c>
      <c r="BD46" s="261">
        <f>IF(AZ46=4,G46,0)</f>
        <v>0</v>
      </c>
      <c r="BE46" s="261">
        <f>IF(AZ46=5,G46,0)</f>
        <v>0</v>
      </c>
      <c r="CA46" s="292">
        <v>1</v>
      </c>
      <c r="CB46" s="292">
        <v>1</v>
      </c>
    </row>
    <row r="47" spans="1:80" x14ac:dyDescent="0.2">
      <c r="A47" s="301"/>
      <c r="B47" s="304"/>
      <c r="C47" s="305" t="s">
        <v>1255</v>
      </c>
      <c r="D47" s="306"/>
      <c r="E47" s="307">
        <v>1.5</v>
      </c>
      <c r="F47" s="308"/>
      <c r="G47" s="309"/>
      <c r="H47" s="310"/>
      <c r="I47" s="302"/>
      <c r="J47" s="311"/>
      <c r="K47" s="302"/>
      <c r="M47" s="303" t="s">
        <v>1255</v>
      </c>
      <c r="O47" s="292"/>
    </row>
    <row r="48" spans="1:80" x14ac:dyDescent="0.2">
      <c r="A48" s="312"/>
      <c r="B48" s="313" t="s">
        <v>101</v>
      </c>
      <c r="C48" s="314" t="s">
        <v>754</v>
      </c>
      <c r="D48" s="315"/>
      <c r="E48" s="316"/>
      <c r="F48" s="317"/>
      <c r="G48" s="318">
        <f>SUM(G45:G47)</f>
        <v>0</v>
      </c>
      <c r="H48" s="319"/>
      <c r="I48" s="320">
        <f>SUM(I45:I47)</f>
        <v>4.197E-2</v>
      </c>
      <c r="J48" s="319"/>
      <c r="K48" s="320">
        <f>SUM(K45:K47)</f>
        <v>0</v>
      </c>
      <c r="O48" s="292">
        <v>4</v>
      </c>
      <c r="BA48" s="321">
        <f>SUM(BA45:BA47)</f>
        <v>0</v>
      </c>
      <c r="BB48" s="321">
        <f>SUM(BB45:BB47)</f>
        <v>0</v>
      </c>
      <c r="BC48" s="321">
        <f>SUM(BC45:BC47)</f>
        <v>0</v>
      </c>
      <c r="BD48" s="321">
        <f>SUM(BD45:BD47)</f>
        <v>0</v>
      </c>
      <c r="BE48" s="321">
        <f>SUM(BE45:BE47)</f>
        <v>0</v>
      </c>
    </row>
    <row r="49" spans="1:80" x14ac:dyDescent="0.2">
      <c r="A49" s="282" t="s">
        <v>97</v>
      </c>
      <c r="B49" s="283" t="s">
        <v>419</v>
      </c>
      <c r="C49" s="284" t="s">
        <v>420</v>
      </c>
      <c r="D49" s="285"/>
      <c r="E49" s="286"/>
      <c r="F49" s="286"/>
      <c r="G49" s="287"/>
      <c r="H49" s="288"/>
      <c r="I49" s="289"/>
      <c r="J49" s="290"/>
      <c r="K49" s="291"/>
      <c r="O49" s="292">
        <v>1</v>
      </c>
    </row>
    <row r="50" spans="1:80" x14ac:dyDescent="0.2">
      <c r="A50" s="293">
        <v>17</v>
      </c>
      <c r="B50" s="294" t="s">
        <v>1256</v>
      </c>
      <c r="C50" s="295" t="s">
        <v>1257</v>
      </c>
      <c r="D50" s="296" t="s">
        <v>369</v>
      </c>
      <c r="E50" s="297">
        <v>36.219636700000002</v>
      </c>
      <c r="F50" s="297">
        <v>0</v>
      </c>
      <c r="G50" s="298">
        <f>E50*F50</f>
        <v>0</v>
      </c>
      <c r="H50" s="299">
        <v>0</v>
      </c>
      <c r="I50" s="300">
        <f>E50*H50</f>
        <v>0</v>
      </c>
      <c r="J50" s="299"/>
      <c r="K50" s="300">
        <f>E50*J50</f>
        <v>0</v>
      </c>
      <c r="O50" s="292">
        <v>2</v>
      </c>
      <c r="AA50" s="261">
        <v>7</v>
      </c>
      <c r="AB50" s="261">
        <v>1</v>
      </c>
      <c r="AC50" s="261">
        <v>2</v>
      </c>
      <c r="AZ50" s="261">
        <v>1</v>
      </c>
      <c r="BA50" s="261">
        <f>IF(AZ50=1,G50,0)</f>
        <v>0</v>
      </c>
      <c r="BB50" s="261">
        <f>IF(AZ50=2,G50,0)</f>
        <v>0</v>
      </c>
      <c r="BC50" s="261">
        <f>IF(AZ50=3,G50,0)</f>
        <v>0</v>
      </c>
      <c r="BD50" s="261">
        <f>IF(AZ50=4,G50,0)</f>
        <v>0</v>
      </c>
      <c r="BE50" s="261">
        <f>IF(AZ50=5,G50,0)</f>
        <v>0</v>
      </c>
      <c r="CA50" s="292">
        <v>7</v>
      </c>
      <c r="CB50" s="292">
        <v>1</v>
      </c>
    </row>
    <row r="51" spans="1:80" x14ac:dyDescent="0.2">
      <c r="A51" s="312"/>
      <c r="B51" s="313" t="s">
        <v>101</v>
      </c>
      <c r="C51" s="314" t="s">
        <v>421</v>
      </c>
      <c r="D51" s="315"/>
      <c r="E51" s="316"/>
      <c r="F51" s="317"/>
      <c r="G51" s="318">
        <f>SUM(G49:G50)</f>
        <v>0</v>
      </c>
      <c r="H51" s="319"/>
      <c r="I51" s="320">
        <f>SUM(I49:I50)</f>
        <v>0</v>
      </c>
      <c r="J51" s="319"/>
      <c r="K51" s="320">
        <f>SUM(K49:K50)</f>
        <v>0</v>
      </c>
      <c r="O51" s="292">
        <v>4</v>
      </c>
      <c r="BA51" s="321">
        <f>SUM(BA49:BA50)</f>
        <v>0</v>
      </c>
      <c r="BB51" s="321">
        <f>SUM(BB49:BB50)</f>
        <v>0</v>
      </c>
      <c r="BC51" s="321">
        <f>SUM(BC49:BC50)</f>
        <v>0</v>
      </c>
      <c r="BD51" s="321">
        <f>SUM(BD49:BD50)</f>
        <v>0</v>
      </c>
      <c r="BE51" s="321">
        <f>SUM(BE49:BE50)</f>
        <v>0</v>
      </c>
    </row>
    <row r="52" spans="1:80" x14ac:dyDescent="0.2">
      <c r="A52" s="282" t="s">
        <v>97</v>
      </c>
      <c r="B52" s="283" t="s">
        <v>776</v>
      </c>
      <c r="C52" s="284" t="s">
        <v>777</v>
      </c>
      <c r="D52" s="285"/>
      <c r="E52" s="286"/>
      <c r="F52" s="286"/>
      <c r="G52" s="287"/>
      <c r="H52" s="288"/>
      <c r="I52" s="289"/>
      <c r="J52" s="290"/>
      <c r="K52" s="291"/>
      <c r="O52" s="292">
        <v>1</v>
      </c>
    </row>
    <row r="53" spans="1:80" ht="22.5" x14ac:dyDescent="0.2">
      <c r="A53" s="293">
        <v>18</v>
      </c>
      <c r="B53" s="294" t="s">
        <v>779</v>
      </c>
      <c r="C53" s="295" t="s">
        <v>780</v>
      </c>
      <c r="D53" s="296" t="s">
        <v>116</v>
      </c>
      <c r="E53" s="297">
        <v>3.4321999999999999</v>
      </c>
      <c r="F53" s="297">
        <v>0</v>
      </c>
      <c r="G53" s="298">
        <f>E53*F53</f>
        <v>0</v>
      </c>
      <c r="H53" s="299">
        <v>3.8999999999999999E-4</v>
      </c>
      <c r="I53" s="300">
        <f>E53*H53</f>
        <v>1.3385579999999999E-3</v>
      </c>
      <c r="J53" s="299">
        <v>0</v>
      </c>
      <c r="K53" s="300">
        <f>E53*J53</f>
        <v>0</v>
      </c>
      <c r="O53" s="292">
        <v>2</v>
      </c>
      <c r="AA53" s="261">
        <v>1</v>
      </c>
      <c r="AB53" s="261">
        <v>7</v>
      </c>
      <c r="AC53" s="261">
        <v>7</v>
      </c>
      <c r="AZ53" s="261">
        <v>2</v>
      </c>
      <c r="BA53" s="261">
        <f>IF(AZ53=1,G53,0)</f>
        <v>0</v>
      </c>
      <c r="BB53" s="261">
        <f>IF(AZ53=2,G53,0)</f>
        <v>0</v>
      </c>
      <c r="BC53" s="261">
        <f>IF(AZ53=3,G53,0)</f>
        <v>0</v>
      </c>
      <c r="BD53" s="261">
        <f>IF(AZ53=4,G53,0)</f>
        <v>0</v>
      </c>
      <c r="BE53" s="261">
        <f>IF(AZ53=5,G53,0)</f>
        <v>0</v>
      </c>
      <c r="CA53" s="292">
        <v>1</v>
      </c>
      <c r="CB53" s="292">
        <v>7</v>
      </c>
    </row>
    <row r="54" spans="1:80" x14ac:dyDescent="0.2">
      <c r="A54" s="301"/>
      <c r="B54" s="304"/>
      <c r="C54" s="305" t="s">
        <v>942</v>
      </c>
      <c r="D54" s="306"/>
      <c r="E54" s="307">
        <v>0</v>
      </c>
      <c r="F54" s="308"/>
      <c r="G54" s="309"/>
      <c r="H54" s="310"/>
      <c r="I54" s="302"/>
      <c r="J54" s="311"/>
      <c r="K54" s="302"/>
      <c r="M54" s="303" t="s">
        <v>942</v>
      </c>
      <c r="O54" s="292"/>
    </row>
    <row r="55" spans="1:80" ht="22.5" x14ac:dyDescent="0.2">
      <c r="A55" s="301"/>
      <c r="B55" s="304"/>
      <c r="C55" s="305" t="s">
        <v>1258</v>
      </c>
      <c r="D55" s="306"/>
      <c r="E55" s="307">
        <v>3.4321999999999999</v>
      </c>
      <c r="F55" s="308"/>
      <c r="G55" s="309"/>
      <c r="H55" s="310"/>
      <c r="I55" s="302"/>
      <c r="J55" s="311"/>
      <c r="K55" s="302"/>
      <c r="M55" s="303" t="s">
        <v>1258</v>
      </c>
      <c r="O55" s="292"/>
    </row>
    <row r="56" spans="1:80" x14ac:dyDescent="0.2">
      <c r="A56" s="312"/>
      <c r="B56" s="313" t="s">
        <v>101</v>
      </c>
      <c r="C56" s="314" t="s">
        <v>778</v>
      </c>
      <c r="D56" s="315"/>
      <c r="E56" s="316"/>
      <c r="F56" s="317"/>
      <c r="G56" s="318">
        <f>SUM(G52:G55)</f>
        <v>0</v>
      </c>
      <c r="H56" s="319"/>
      <c r="I56" s="320">
        <f>SUM(I52:I55)</f>
        <v>1.3385579999999999E-3</v>
      </c>
      <c r="J56" s="319"/>
      <c r="K56" s="320">
        <f>SUM(K52:K55)</f>
        <v>0</v>
      </c>
      <c r="O56" s="292">
        <v>4</v>
      </c>
      <c r="BA56" s="321">
        <f>SUM(BA52:BA55)</f>
        <v>0</v>
      </c>
      <c r="BB56" s="321">
        <f>SUM(BB52:BB55)</f>
        <v>0</v>
      </c>
      <c r="BC56" s="321">
        <f>SUM(BC52:BC55)</f>
        <v>0</v>
      </c>
      <c r="BD56" s="321">
        <f>SUM(BD52:BD55)</f>
        <v>0</v>
      </c>
      <c r="BE56" s="321">
        <f>SUM(BE52:BE55)</f>
        <v>0</v>
      </c>
    </row>
    <row r="57" spans="1:80" x14ac:dyDescent="0.2">
      <c r="E57" s="261"/>
    </row>
    <row r="58" spans="1:80" x14ac:dyDescent="0.2">
      <c r="E58" s="261"/>
    </row>
    <row r="59" spans="1:80" x14ac:dyDescent="0.2">
      <c r="E59" s="261"/>
    </row>
    <row r="60" spans="1:80" x14ac:dyDescent="0.2">
      <c r="E60" s="261"/>
    </row>
    <row r="61" spans="1:80" x14ac:dyDescent="0.2">
      <c r="E61" s="261"/>
    </row>
    <row r="62" spans="1:80" x14ac:dyDescent="0.2">
      <c r="E62" s="261"/>
    </row>
    <row r="63" spans="1:80" x14ac:dyDescent="0.2">
      <c r="E63" s="261"/>
    </row>
    <row r="64" spans="1:80" x14ac:dyDescent="0.2">
      <c r="E64" s="261"/>
    </row>
    <row r="65" spans="1:7" x14ac:dyDescent="0.2">
      <c r="E65" s="261"/>
    </row>
    <row r="66" spans="1:7" x14ac:dyDescent="0.2">
      <c r="E66" s="261"/>
    </row>
    <row r="67" spans="1:7" x14ac:dyDescent="0.2">
      <c r="E67" s="261"/>
    </row>
    <row r="68" spans="1:7" x14ac:dyDescent="0.2">
      <c r="E68" s="261"/>
    </row>
    <row r="69" spans="1:7" x14ac:dyDescent="0.2">
      <c r="E69" s="261"/>
    </row>
    <row r="70" spans="1:7" x14ac:dyDescent="0.2">
      <c r="E70" s="261"/>
    </row>
    <row r="71" spans="1:7" x14ac:dyDescent="0.2">
      <c r="E71" s="261"/>
    </row>
    <row r="72" spans="1:7" x14ac:dyDescent="0.2">
      <c r="E72" s="261"/>
    </row>
    <row r="73" spans="1:7" x14ac:dyDescent="0.2">
      <c r="E73" s="261"/>
    </row>
    <row r="74" spans="1:7" x14ac:dyDescent="0.2">
      <c r="E74" s="261"/>
    </row>
    <row r="75" spans="1:7" x14ac:dyDescent="0.2">
      <c r="E75" s="261"/>
    </row>
    <row r="76" spans="1:7" x14ac:dyDescent="0.2">
      <c r="E76" s="261"/>
    </row>
    <row r="77" spans="1:7" x14ac:dyDescent="0.2">
      <c r="E77" s="261"/>
    </row>
    <row r="78" spans="1:7" x14ac:dyDescent="0.2">
      <c r="E78" s="261"/>
    </row>
    <row r="79" spans="1:7" x14ac:dyDescent="0.2">
      <c r="E79" s="261"/>
    </row>
    <row r="80" spans="1:7" x14ac:dyDescent="0.2">
      <c r="A80" s="311"/>
      <c r="B80" s="311"/>
      <c r="C80" s="311"/>
      <c r="D80" s="311"/>
      <c r="E80" s="311"/>
      <c r="F80" s="311"/>
      <c r="G80" s="311"/>
    </row>
    <row r="81" spans="1:7" x14ac:dyDescent="0.2">
      <c r="A81" s="311"/>
      <c r="B81" s="311"/>
      <c r="C81" s="311"/>
      <c r="D81" s="311"/>
      <c r="E81" s="311"/>
      <c r="F81" s="311"/>
      <c r="G81" s="311"/>
    </row>
    <row r="82" spans="1:7" x14ac:dyDescent="0.2">
      <c r="A82" s="311"/>
      <c r="B82" s="311"/>
      <c r="C82" s="311"/>
      <c r="D82" s="311"/>
      <c r="E82" s="311"/>
      <c r="F82" s="311"/>
      <c r="G82" s="311"/>
    </row>
    <row r="83" spans="1:7" x14ac:dyDescent="0.2">
      <c r="A83" s="311"/>
      <c r="B83" s="311"/>
      <c r="C83" s="311"/>
      <c r="D83" s="311"/>
      <c r="E83" s="311"/>
      <c r="F83" s="311"/>
      <c r="G83" s="311"/>
    </row>
    <row r="84" spans="1:7" x14ac:dyDescent="0.2">
      <c r="E84" s="261"/>
    </row>
    <row r="85" spans="1:7" x14ac:dyDescent="0.2">
      <c r="E85" s="261"/>
    </row>
    <row r="86" spans="1:7" x14ac:dyDescent="0.2">
      <c r="E86" s="261"/>
    </row>
    <row r="87" spans="1:7" x14ac:dyDescent="0.2">
      <c r="E87" s="261"/>
    </row>
    <row r="88" spans="1:7" x14ac:dyDescent="0.2">
      <c r="E88" s="261"/>
    </row>
    <row r="89" spans="1:7" x14ac:dyDescent="0.2">
      <c r="E89" s="261"/>
    </row>
    <row r="90" spans="1:7" x14ac:dyDescent="0.2">
      <c r="E90" s="261"/>
    </row>
    <row r="91" spans="1:7" x14ac:dyDescent="0.2">
      <c r="E91" s="261"/>
    </row>
    <row r="92" spans="1:7" x14ac:dyDescent="0.2">
      <c r="E92" s="261"/>
    </row>
    <row r="93" spans="1:7" x14ac:dyDescent="0.2">
      <c r="E93" s="261"/>
    </row>
    <row r="94" spans="1:7" x14ac:dyDescent="0.2">
      <c r="E94" s="261"/>
    </row>
    <row r="95" spans="1:7" x14ac:dyDescent="0.2">
      <c r="E95" s="261"/>
    </row>
    <row r="96" spans="1:7" x14ac:dyDescent="0.2">
      <c r="E96" s="261"/>
    </row>
    <row r="97" spans="5:5" x14ac:dyDescent="0.2">
      <c r="E97" s="261"/>
    </row>
    <row r="98" spans="5:5" x14ac:dyDescent="0.2">
      <c r="E98" s="261"/>
    </row>
    <row r="99" spans="5:5" x14ac:dyDescent="0.2">
      <c r="E99" s="261"/>
    </row>
    <row r="100" spans="5:5" x14ac:dyDescent="0.2">
      <c r="E100" s="261"/>
    </row>
    <row r="101" spans="5:5" x14ac:dyDescent="0.2">
      <c r="E101" s="261"/>
    </row>
    <row r="102" spans="5:5" x14ac:dyDescent="0.2">
      <c r="E102" s="261"/>
    </row>
    <row r="103" spans="5:5" x14ac:dyDescent="0.2">
      <c r="E103" s="261"/>
    </row>
    <row r="104" spans="5:5" x14ac:dyDescent="0.2">
      <c r="E104" s="261"/>
    </row>
    <row r="105" spans="5:5" x14ac:dyDescent="0.2">
      <c r="E105" s="261"/>
    </row>
    <row r="106" spans="5:5" x14ac:dyDescent="0.2">
      <c r="E106" s="261"/>
    </row>
    <row r="107" spans="5:5" x14ac:dyDescent="0.2">
      <c r="E107" s="261"/>
    </row>
    <row r="108" spans="5:5" x14ac:dyDescent="0.2">
      <c r="E108" s="261"/>
    </row>
    <row r="109" spans="5:5" x14ac:dyDescent="0.2">
      <c r="E109" s="261"/>
    </row>
    <row r="110" spans="5:5" x14ac:dyDescent="0.2">
      <c r="E110" s="261"/>
    </row>
    <row r="111" spans="5:5" x14ac:dyDescent="0.2">
      <c r="E111" s="261"/>
    </row>
    <row r="112" spans="5:5" x14ac:dyDescent="0.2">
      <c r="E112" s="261"/>
    </row>
    <row r="113" spans="1:7" x14ac:dyDescent="0.2">
      <c r="E113" s="261"/>
    </row>
    <row r="114" spans="1:7" x14ac:dyDescent="0.2">
      <c r="E114" s="261"/>
    </row>
    <row r="115" spans="1:7" x14ac:dyDescent="0.2">
      <c r="A115" s="322"/>
      <c r="B115" s="322"/>
    </row>
    <row r="116" spans="1:7" x14ac:dyDescent="0.2">
      <c r="A116" s="311"/>
      <c r="B116" s="311"/>
      <c r="C116" s="323"/>
      <c r="D116" s="323"/>
      <c r="E116" s="324"/>
      <c r="F116" s="323"/>
      <c r="G116" s="325"/>
    </row>
    <row r="117" spans="1:7" x14ac:dyDescent="0.2">
      <c r="A117" s="326"/>
      <c r="B117" s="326"/>
      <c r="C117" s="311"/>
      <c r="D117" s="311"/>
      <c r="E117" s="327"/>
      <c r="F117" s="311"/>
      <c r="G117" s="311"/>
    </row>
    <row r="118" spans="1:7" x14ac:dyDescent="0.2">
      <c r="A118" s="311"/>
      <c r="B118" s="311"/>
      <c r="C118" s="311"/>
      <c r="D118" s="311"/>
      <c r="E118" s="327"/>
      <c r="F118" s="311"/>
      <c r="G118" s="311"/>
    </row>
    <row r="119" spans="1:7" x14ac:dyDescent="0.2">
      <c r="A119" s="311"/>
      <c r="B119" s="311"/>
      <c r="C119" s="311"/>
      <c r="D119" s="311"/>
      <c r="E119" s="327"/>
      <c r="F119" s="311"/>
      <c r="G119" s="311"/>
    </row>
    <row r="120" spans="1:7" x14ac:dyDescent="0.2">
      <c r="A120" s="311"/>
      <c r="B120" s="311"/>
      <c r="C120" s="311"/>
      <c r="D120" s="311"/>
      <c r="E120" s="327"/>
      <c r="F120" s="311"/>
      <c r="G120" s="311"/>
    </row>
    <row r="121" spans="1:7" x14ac:dyDescent="0.2">
      <c r="A121" s="311"/>
      <c r="B121" s="311"/>
      <c r="C121" s="311"/>
      <c r="D121" s="311"/>
      <c r="E121" s="327"/>
      <c r="F121" s="311"/>
      <c r="G121" s="311"/>
    </row>
    <row r="122" spans="1:7" x14ac:dyDescent="0.2">
      <c r="A122" s="311"/>
      <c r="B122" s="311"/>
      <c r="C122" s="311"/>
      <c r="D122" s="311"/>
      <c r="E122" s="327"/>
      <c r="F122" s="311"/>
      <c r="G122" s="311"/>
    </row>
    <row r="123" spans="1:7" x14ac:dyDescent="0.2">
      <c r="A123" s="311"/>
      <c r="B123" s="311"/>
      <c r="C123" s="311"/>
      <c r="D123" s="311"/>
      <c r="E123" s="327"/>
      <c r="F123" s="311"/>
      <c r="G123" s="311"/>
    </row>
    <row r="124" spans="1:7" x14ac:dyDescent="0.2">
      <c r="A124" s="311"/>
      <c r="B124" s="311"/>
      <c r="C124" s="311"/>
      <c r="D124" s="311"/>
      <c r="E124" s="327"/>
      <c r="F124" s="311"/>
      <c r="G124" s="311"/>
    </row>
    <row r="125" spans="1:7" x14ac:dyDescent="0.2">
      <c r="A125" s="311"/>
      <c r="B125" s="311"/>
      <c r="C125" s="311"/>
      <c r="D125" s="311"/>
      <c r="E125" s="327"/>
      <c r="F125" s="311"/>
      <c r="G125" s="311"/>
    </row>
    <row r="126" spans="1:7" x14ac:dyDescent="0.2">
      <c r="A126" s="311"/>
      <c r="B126" s="311"/>
      <c r="C126" s="311"/>
      <c r="D126" s="311"/>
      <c r="E126" s="327"/>
      <c r="F126" s="311"/>
      <c r="G126" s="311"/>
    </row>
    <row r="127" spans="1:7" x14ac:dyDescent="0.2">
      <c r="A127" s="311"/>
      <c r="B127" s="311"/>
      <c r="C127" s="311"/>
      <c r="D127" s="311"/>
      <c r="E127" s="327"/>
      <c r="F127" s="311"/>
      <c r="G127" s="311"/>
    </row>
    <row r="128" spans="1:7" x14ac:dyDescent="0.2">
      <c r="A128" s="311"/>
      <c r="B128" s="311"/>
      <c r="C128" s="311"/>
      <c r="D128" s="311"/>
      <c r="E128" s="327"/>
      <c r="F128" s="311"/>
      <c r="G128" s="311"/>
    </row>
    <row r="129" spans="1:7" x14ac:dyDescent="0.2">
      <c r="A129" s="311"/>
      <c r="B129" s="311"/>
      <c r="C129" s="311"/>
      <c r="D129" s="311"/>
      <c r="E129" s="327"/>
      <c r="F129" s="311"/>
      <c r="G129" s="311"/>
    </row>
  </sheetData>
  <mergeCells count="24">
    <mergeCell ref="C54:D54"/>
    <mergeCell ref="C55:D55"/>
    <mergeCell ref="C35:D35"/>
    <mergeCell ref="C36:D36"/>
    <mergeCell ref="C37:D37"/>
    <mergeCell ref="C38:D38"/>
    <mergeCell ref="C47:D47"/>
    <mergeCell ref="C27:D27"/>
    <mergeCell ref="C29:D29"/>
    <mergeCell ref="C30:D30"/>
    <mergeCell ref="C31:D31"/>
    <mergeCell ref="C32:D32"/>
    <mergeCell ref="C33:D33"/>
    <mergeCell ref="C13:D13"/>
    <mergeCell ref="C15:D15"/>
    <mergeCell ref="C19:D19"/>
    <mergeCell ref="C21:D21"/>
    <mergeCell ref="C23:D23"/>
    <mergeCell ref="C25:D25"/>
    <mergeCell ref="A1:G1"/>
    <mergeCell ref="A3:B3"/>
    <mergeCell ref="A4:B4"/>
    <mergeCell ref="E4:G4"/>
    <mergeCell ref="C9:D9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/>
  <dimension ref="A1:BE51"/>
  <sheetViews>
    <sheetView topLeftCell="A34" zoomScaleNormal="100"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101" t="s">
        <v>102</v>
      </c>
      <c r="B1" s="102"/>
      <c r="C1" s="102"/>
      <c r="D1" s="102"/>
      <c r="E1" s="102"/>
      <c r="F1" s="102"/>
      <c r="G1" s="102"/>
    </row>
    <row r="2" spans="1:57" ht="12.75" customHeight="1" x14ac:dyDescent="0.2">
      <c r="A2" s="103" t="s">
        <v>32</v>
      </c>
      <c r="B2" s="104"/>
      <c r="C2" s="105" t="s">
        <v>98</v>
      </c>
      <c r="D2" s="105" t="s">
        <v>110</v>
      </c>
      <c r="E2" s="106"/>
      <c r="F2" s="107" t="s">
        <v>33</v>
      </c>
      <c r="G2" s="108"/>
    </row>
    <row r="3" spans="1:57" ht="3" hidden="1" customHeight="1" x14ac:dyDescent="0.2">
      <c r="A3" s="109"/>
      <c r="B3" s="110"/>
      <c r="C3" s="111"/>
      <c r="D3" s="111"/>
      <c r="E3" s="112"/>
      <c r="F3" s="113"/>
      <c r="G3" s="114"/>
    </row>
    <row r="4" spans="1:57" ht="12" customHeight="1" x14ac:dyDescent="0.2">
      <c r="A4" s="115" t="s">
        <v>34</v>
      </c>
      <c r="B4" s="110"/>
      <c r="C4" s="111"/>
      <c r="D4" s="111"/>
      <c r="E4" s="112"/>
      <c r="F4" s="113" t="s">
        <v>35</v>
      </c>
      <c r="G4" s="116"/>
    </row>
    <row r="5" spans="1:57" ht="12.95" customHeight="1" x14ac:dyDescent="0.2">
      <c r="A5" s="117" t="s">
        <v>1259</v>
      </c>
      <c r="B5" s="118"/>
      <c r="C5" s="119" t="s">
        <v>1260</v>
      </c>
      <c r="D5" s="120"/>
      <c r="E5" s="118"/>
      <c r="F5" s="113" t="s">
        <v>36</v>
      </c>
      <c r="G5" s="114"/>
    </row>
    <row r="6" spans="1:57" ht="12.95" customHeight="1" x14ac:dyDescent="0.2">
      <c r="A6" s="115" t="s">
        <v>37</v>
      </c>
      <c r="B6" s="110"/>
      <c r="C6" s="111"/>
      <c r="D6" s="111"/>
      <c r="E6" s="112"/>
      <c r="F6" s="121" t="s">
        <v>38</v>
      </c>
      <c r="G6" s="122"/>
      <c r="O6" s="123"/>
    </row>
    <row r="7" spans="1:57" ht="12.95" customHeight="1" x14ac:dyDescent="0.2">
      <c r="A7" s="124" t="s">
        <v>104</v>
      </c>
      <c r="B7" s="125"/>
      <c r="C7" s="126" t="s">
        <v>105</v>
      </c>
      <c r="D7" s="127"/>
      <c r="E7" s="127"/>
      <c r="F7" s="128" t="s">
        <v>39</v>
      </c>
      <c r="G7" s="122">
        <f>IF(G6=0,,ROUND((F30+F32)/G6,1))</f>
        <v>0</v>
      </c>
    </row>
    <row r="8" spans="1:57" x14ac:dyDescent="0.2">
      <c r="A8" s="129" t="s">
        <v>40</v>
      </c>
      <c r="B8" s="113"/>
      <c r="C8" s="130"/>
      <c r="D8" s="130"/>
      <c r="E8" s="131"/>
      <c r="F8" s="132" t="s">
        <v>41</v>
      </c>
      <c r="G8" s="133"/>
      <c r="H8" s="134"/>
      <c r="I8" s="135"/>
    </row>
    <row r="9" spans="1:57" x14ac:dyDescent="0.2">
      <c r="A9" s="129" t="s">
        <v>42</v>
      </c>
      <c r="B9" s="113"/>
      <c r="C9" s="130"/>
      <c r="D9" s="130"/>
      <c r="E9" s="131"/>
      <c r="F9" s="113"/>
      <c r="G9" s="136"/>
      <c r="H9" s="137"/>
    </row>
    <row r="10" spans="1:57" x14ac:dyDescent="0.2">
      <c r="A10" s="129" t="s">
        <v>43</v>
      </c>
      <c r="B10" s="113"/>
      <c r="C10" s="130" t="s">
        <v>492</v>
      </c>
      <c r="D10" s="130"/>
      <c r="E10" s="130"/>
      <c r="F10" s="138"/>
      <c r="G10" s="139"/>
      <c r="H10" s="140"/>
    </row>
    <row r="11" spans="1:57" ht="13.5" customHeight="1" x14ac:dyDescent="0.2">
      <c r="A11" s="129" t="s">
        <v>44</v>
      </c>
      <c r="B11" s="113"/>
      <c r="C11" s="130"/>
      <c r="D11" s="130"/>
      <c r="E11" s="130"/>
      <c r="F11" s="141" t="s">
        <v>45</v>
      </c>
      <c r="G11" s="142"/>
      <c r="H11" s="137"/>
      <c r="BA11" s="143"/>
      <c r="BB11" s="143"/>
      <c r="BC11" s="143"/>
      <c r="BD11" s="143"/>
      <c r="BE11" s="143"/>
    </row>
    <row r="12" spans="1:57" ht="12.75" customHeight="1" x14ac:dyDescent="0.2">
      <c r="A12" s="144" t="s">
        <v>46</v>
      </c>
      <c r="B12" s="110"/>
      <c r="C12" s="145"/>
      <c r="D12" s="145"/>
      <c r="E12" s="145"/>
      <c r="F12" s="146" t="s">
        <v>47</v>
      </c>
      <c r="G12" s="147"/>
      <c r="H12" s="137"/>
    </row>
    <row r="13" spans="1:57" ht="28.5" customHeight="1" thickBot="1" x14ac:dyDescent="0.25">
      <c r="A13" s="148" t="s">
        <v>48</v>
      </c>
      <c r="B13" s="149"/>
      <c r="C13" s="149"/>
      <c r="D13" s="149"/>
      <c r="E13" s="150"/>
      <c r="F13" s="150"/>
      <c r="G13" s="151"/>
      <c r="H13" s="137"/>
    </row>
    <row r="14" spans="1:57" ht="17.25" customHeight="1" thickBot="1" x14ac:dyDescent="0.25">
      <c r="A14" s="152" t="s">
        <v>49</v>
      </c>
      <c r="B14" s="153"/>
      <c r="C14" s="154"/>
      <c r="D14" s="155" t="s">
        <v>50</v>
      </c>
      <c r="E14" s="156"/>
      <c r="F14" s="156"/>
      <c r="G14" s="154"/>
    </row>
    <row r="15" spans="1:57" ht="15.95" customHeight="1" x14ac:dyDescent="0.2">
      <c r="A15" s="157"/>
      <c r="B15" s="158" t="s">
        <v>51</v>
      </c>
      <c r="C15" s="159">
        <f>'04 1 Rek'!E21</f>
        <v>0</v>
      </c>
      <c r="D15" s="160" t="str">
        <f>'04 1 Rek'!A26</f>
        <v>Ztížené výrobní podmínky</v>
      </c>
      <c r="E15" s="161"/>
      <c r="F15" s="162"/>
      <c r="G15" s="159">
        <f>'04 1 Rek'!I26</f>
        <v>0</v>
      </c>
    </row>
    <row r="16" spans="1:57" ht="15.95" customHeight="1" x14ac:dyDescent="0.2">
      <c r="A16" s="157" t="s">
        <v>52</v>
      </c>
      <c r="B16" s="158" t="s">
        <v>53</v>
      </c>
      <c r="C16" s="159">
        <f>'04 1 Rek'!F21</f>
        <v>0</v>
      </c>
      <c r="D16" s="109" t="str">
        <f>'04 1 Rek'!A27</f>
        <v>Oborová přirážka</v>
      </c>
      <c r="E16" s="163"/>
      <c r="F16" s="164"/>
      <c r="G16" s="159">
        <f>'04 1 Rek'!I27</f>
        <v>0</v>
      </c>
    </row>
    <row r="17" spans="1:7" ht="15.95" customHeight="1" x14ac:dyDescent="0.2">
      <c r="A17" s="157" t="s">
        <v>54</v>
      </c>
      <c r="B17" s="158" t="s">
        <v>55</v>
      </c>
      <c r="C17" s="159">
        <f>'04 1 Rek'!H21</f>
        <v>0</v>
      </c>
      <c r="D17" s="109" t="str">
        <f>'04 1 Rek'!A28</f>
        <v>Přesun stavebních kapacit</v>
      </c>
      <c r="E17" s="163"/>
      <c r="F17" s="164"/>
      <c r="G17" s="159">
        <f>'04 1 Rek'!I28</f>
        <v>0</v>
      </c>
    </row>
    <row r="18" spans="1:7" ht="15.95" customHeight="1" x14ac:dyDescent="0.2">
      <c r="A18" s="165" t="s">
        <v>56</v>
      </c>
      <c r="B18" s="166" t="s">
        <v>57</v>
      </c>
      <c r="C18" s="159">
        <f>'04 1 Rek'!G21</f>
        <v>0</v>
      </c>
      <c r="D18" s="109" t="str">
        <f>'04 1 Rek'!A29</f>
        <v>Mimostaveništní doprava</v>
      </c>
      <c r="E18" s="163"/>
      <c r="F18" s="164"/>
      <c r="G18" s="159">
        <f>'04 1 Rek'!I29</f>
        <v>0</v>
      </c>
    </row>
    <row r="19" spans="1:7" ht="15.95" customHeight="1" x14ac:dyDescent="0.2">
      <c r="A19" s="167" t="s">
        <v>58</v>
      </c>
      <c r="B19" s="158"/>
      <c r="C19" s="159">
        <f>SUM(C15:C18)</f>
        <v>0</v>
      </c>
      <c r="D19" s="109" t="str">
        <f>'04 1 Rek'!A30</f>
        <v>Zařízení staveniště</v>
      </c>
      <c r="E19" s="163"/>
      <c r="F19" s="164"/>
      <c r="G19" s="159">
        <f>'04 1 Rek'!I30</f>
        <v>0</v>
      </c>
    </row>
    <row r="20" spans="1:7" ht="15.95" customHeight="1" x14ac:dyDescent="0.2">
      <c r="A20" s="167"/>
      <c r="B20" s="158"/>
      <c r="C20" s="159"/>
      <c r="D20" s="109" t="str">
        <f>'04 1 Rek'!A31</f>
        <v>Provoz investora</v>
      </c>
      <c r="E20" s="163"/>
      <c r="F20" s="164"/>
      <c r="G20" s="159">
        <f>'04 1 Rek'!I31</f>
        <v>0</v>
      </c>
    </row>
    <row r="21" spans="1:7" ht="15.95" customHeight="1" x14ac:dyDescent="0.2">
      <c r="A21" s="167" t="s">
        <v>29</v>
      </c>
      <c r="B21" s="158"/>
      <c r="C21" s="159">
        <f>'04 1 Rek'!I21</f>
        <v>0</v>
      </c>
      <c r="D21" s="109" t="str">
        <f>'04 1 Rek'!A32</f>
        <v>Kompletační činnost (IČD)</v>
      </c>
      <c r="E21" s="163"/>
      <c r="F21" s="164"/>
      <c r="G21" s="159">
        <f>'04 1 Rek'!I32</f>
        <v>0</v>
      </c>
    </row>
    <row r="22" spans="1:7" ht="15.95" customHeight="1" x14ac:dyDescent="0.2">
      <c r="A22" s="168" t="s">
        <v>59</v>
      </c>
      <c r="B22" s="137"/>
      <c r="C22" s="159">
        <f>C19+C21</f>
        <v>0</v>
      </c>
      <c r="D22" s="109" t="s">
        <v>60</v>
      </c>
      <c r="E22" s="163"/>
      <c r="F22" s="164"/>
      <c r="G22" s="159">
        <f>G23-SUM(G15:G21)</f>
        <v>0</v>
      </c>
    </row>
    <row r="23" spans="1:7" ht="15.95" customHeight="1" thickBot="1" x14ac:dyDescent="0.25">
      <c r="A23" s="169" t="s">
        <v>61</v>
      </c>
      <c r="B23" s="170"/>
      <c r="C23" s="171">
        <f>C22+G23</f>
        <v>0</v>
      </c>
      <c r="D23" s="172" t="s">
        <v>62</v>
      </c>
      <c r="E23" s="173"/>
      <c r="F23" s="174"/>
      <c r="G23" s="159">
        <f>'04 1 Rek'!H34</f>
        <v>0</v>
      </c>
    </row>
    <row r="24" spans="1:7" x14ac:dyDescent="0.2">
      <c r="A24" s="175" t="s">
        <v>63</v>
      </c>
      <c r="B24" s="176"/>
      <c r="C24" s="177"/>
      <c r="D24" s="176" t="s">
        <v>64</v>
      </c>
      <c r="E24" s="176"/>
      <c r="F24" s="178" t="s">
        <v>65</v>
      </c>
      <c r="G24" s="179"/>
    </row>
    <row r="25" spans="1:7" x14ac:dyDescent="0.2">
      <c r="A25" s="168" t="s">
        <v>66</v>
      </c>
      <c r="B25" s="137"/>
      <c r="C25" s="180"/>
      <c r="D25" s="137" t="s">
        <v>66</v>
      </c>
      <c r="F25" s="181" t="s">
        <v>66</v>
      </c>
      <c r="G25" s="182"/>
    </row>
    <row r="26" spans="1:7" ht="37.5" customHeight="1" x14ac:dyDescent="0.2">
      <c r="A26" s="168" t="s">
        <v>67</v>
      </c>
      <c r="B26" s="183"/>
      <c r="C26" s="180"/>
      <c r="D26" s="137" t="s">
        <v>67</v>
      </c>
      <c r="F26" s="181" t="s">
        <v>67</v>
      </c>
      <c r="G26" s="182"/>
    </row>
    <row r="27" spans="1:7" x14ac:dyDescent="0.2">
      <c r="A27" s="168"/>
      <c r="B27" s="184"/>
      <c r="C27" s="180"/>
      <c r="D27" s="137"/>
      <c r="F27" s="181"/>
      <c r="G27" s="182"/>
    </row>
    <row r="28" spans="1:7" x14ac:dyDescent="0.2">
      <c r="A28" s="168" t="s">
        <v>68</v>
      </c>
      <c r="B28" s="137"/>
      <c r="C28" s="180"/>
      <c r="D28" s="181" t="s">
        <v>69</v>
      </c>
      <c r="E28" s="180"/>
      <c r="F28" s="185" t="s">
        <v>69</v>
      </c>
      <c r="G28" s="182"/>
    </row>
    <row r="29" spans="1:7" ht="69" customHeight="1" x14ac:dyDescent="0.2">
      <c r="A29" s="168"/>
      <c r="B29" s="137"/>
      <c r="C29" s="186"/>
      <c r="D29" s="187"/>
      <c r="E29" s="186"/>
      <c r="F29" s="137"/>
      <c r="G29" s="182"/>
    </row>
    <row r="30" spans="1:7" x14ac:dyDescent="0.2">
      <c r="A30" s="188" t="s">
        <v>11</v>
      </c>
      <c r="B30" s="189"/>
      <c r="C30" s="190">
        <v>21</v>
      </c>
      <c r="D30" s="189" t="s">
        <v>70</v>
      </c>
      <c r="E30" s="191"/>
      <c r="F30" s="192">
        <f>C23-F32</f>
        <v>0</v>
      </c>
      <c r="G30" s="193"/>
    </row>
    <row r="31" spans="1:7" x14ac:dyDescent="0.2">
      <c r="A31" s="188" t="s">
        <v>71</v>
      </c>
      <c r="B31" s="189"/>
      <c r="C31" s="190">
        <f>C30</f>
        <v>21</v>
      </c>
      <c r="D31" s="189" t="s">
        <v>72</v>
      </c>
      <c r="E31" s="191"/>
      <c r="F31" s="192">
        <f>ROUND(PRODUCT(F30,C31/100),0)</f>
        <v>0</v>
      </c>
      <c r="G31" s="193"/>
    </row>
    <row r="32" spans="1:7" x14ac:dyDescent="0.2">
      <c r="A32" s="188" t="s">
        <v>11</v>
      </c>
      <c r="B32" s="189"/>
      <c r="C32" s="190">
        <v>0</v>
      </c>
      <c r="D32" s="189" t="s">
        <v>72</v>
      </c>
      <c r="E32" s="191"/>
      <c r="F32" s="192">
        <v>0</v>
      </c>
      <c r="G32" s="193"/>
    </row>
    <row r="33" spans="1:8" x14ac:dyDescent="0.2">
      <c r="A33" s="188" t="s">
        <v>71</v>
      </c>
      <c r="B33" s="194"/>
      <c r="C33" s="195">
        <f>C32</f>
        <v>0</v>
      </c>
      <c r="D33" s="189" t="s">
        <v>72</v>
      </c>
      <c r="E33" s="164"/>
      <c r="F33" s="192">
        <f>ROUND(PRODUCT(F32,C33/100),0)</f>
        <v>0</v>
      </c>
      <c r="G33" s="193"/>
    </row>
    <row r="34" spans="1:8" s="201" customFormat="1" ht="19.5" customHeight="1" thickBot="1" x14ac:dyDescent="0.3">
      <c r="A34" s="196" t="s">
        <v>73</v>
      </c>
      <c r="B34" s="197"/>
      <c r="C34" s="197"/>
      <c r="D34" s="197"/>
      <c r="E34" s="198"/>
      <c r="F34" s="199">
        <f>ROUND(SUM(F30:F33),0)</f>
        <v>0</v>
      </c>
      <c r="G34" s="200"/>
    </row>
    <row r="36" spans="1:8" x14ac:dyDescent="0.2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 x14ac:dyDescent="0.2">
      <c r="A37" s="2"/>
      <c r="B37" s="202" t="s">
        <v>491</v>
      </c>
      <c r="C37" s="202"/>
      <c r="D37" s="202"/>
      <c r="E37" s="202"/>
      <c r="F37" s="202"/>
      <c r="G37" s="202"/>
      <c r="H37" s="1" t="s">
        <v>1</v>
      </c>
    </row>
    <row r="38" spans="1:8" ht="12.75" customHeight="1" x14ac:dyDescent="0.2">
      <c r="A38" s="203"/>
      <c r="B38" s="202"/>
      <c r="C38" s="202"/>
      <c r="D38" s="202"/>
      <c r="E38" s="202"/>
      <c r="F38" s="202"/>
      <c r="G38" s="202"/>
      <c r="H38" s="1" t="s">
        <v>1</v>
      </c>
    </row>
    <row r="39" spans="1:8" x14ac:dyDescent="0.2">
      <c r="A39" s="203"/>
      <c r="B39" s="202"/>
      <c r="C39" s="202"/>
      <c r="D39" s="202"/>
      <c r="E39" s="202"/>
      <c r="F39" s="202"/>
      <c r="G39" s="202"/>
      <c r="H39" s="1" t="s">
        <v>1</v>
      </c>
    </row>
    <row r="40" spans="1:8" x14ac:dyDescent="0.2">
      <c r="A40" s="203"/>
      <c r="B40" s="202"/>
      <c r="C40" s="202"/>
      <c r="D40" s="202"/>
      <c r="E40" s="202"/>
      <c r="F40" s="202"/>
      <c r="G40" s="202"/>
      <c r="H40" s="1" t="s">
        <v>1</v>
      </c>
    </row>
    <row r="41" spans="1:8" x14ac:dyDescent="0.2">
      <c r="A41" s="203"/>
      <c r="B41" s="202"/>
      <c r="C41" s="202"/>
      <c r="D41" s="202"/>
      <c r="E41" s="202"/>
      <c r="F41" s="202"/>
      <c r="G41" s="202"/>
      <c r="H41" s="1" t="s">
        <v>1</v>
      </c>
    </row>
    <row r="42" spans="1:8" x14ac:dyDescent="0.2">
      <c r="A42" s="203"/>
      <c r="B42" s="202"/>
      <c r="C42" s="202"/>
      <c r="D42" s="202"/>
      <c r="E42" s="202"/>
      <c r="F42" s="202"/>
      <c r="G42" s="202"/>
      <c r="H42" s="1" t="s">
        <v>1</v>
      </c>
    </row>
    <row r="43" spans="1:8" x14ac:dyDescent="0.2">
      <c r="A43" s="203"/>
      <c r="B43" s="202"/>
      <c r="C43" s="202"/>
      <c r="D43" s="202"/>
      <c r="E43" s="202"/>
      <c r="F43" s="202"/>
      <c r="G43" s="202"/>
      <c r="H43" s="1" t="s">
        <v>1</v>
      </c>
    </row>
    <row r="44" spans="1:8" ht="12.75" customHeight="1" x14ac:dyDescent="0.2">
      <c r="A44" s="203"/>
      <c r="B44" s="202"/>
      <c r="C44" s="202"/>
      <c r="D44" s="202"/>
      <c r="E44" s="202"/>
      <c r="F44" s="202"/>
      <c r="G44" s="202"/>
      <c r="H44" s="1" t="s">
        <v>1</v>
      </c>
    </row>
    <row r="45" spans="1:8" ht="12.75" customHeight="1" x14ac:dyDescent="0.2">
      <c r="A45" s="203"/>
      <c r="B45" s="202"/>
      <c r="C45" s="202"/>
      <c r="D45" s="202"/>
      <c r="E45" s="202"/>
      <c r="F45" s="202"/>
      <c r="G45" s="202"/>
      <c r="H45" s="1" t="s">
        <v>1</v>
      </c>
    </row>
    <row r="46" spans="1:8" x14ac:dyDescent="0.2">
      <c r="B46" s="204"/>
      <c r="C46" s="204"/>
      <c r="D46" s="204"/>
      <c r="E46" s="204"/>
      <c r="F46" s="204"/>
      <c r="G46" s="204"/>
    </row>
    <row r="47" spans="1:8" x14ac:dyDescent="0.2">
      <c r="B47" s="204"/>
      <c r="C47" s="204"/>
      <c r="D47" s="204"/>
      <c r="E47" s="204"/>
      <c r="F47" s="204"/>
      <c r="G47" s="204"/>
    </row>
    <row r="48" spans="1:8" x14ac:dyDescent="0.2">
      <c r="B48" s="204"/>
      <c r="C48" s="204"/>
      <c r="D48" s="204"/>
      <c r="E48" s="204"/>
      <c r="F48" s="204"/>
      <c r="G48" s="204"/>
    </row>
    <row r="49" spans="2:7" x14ac:dyDescent="0.2">
      <c r="B49" s="204"/>
      <c r="C49" s="204"/>
      <c r="D49" s="204"/>
      <c r="E49" s="204"/>
      <c r="F49" s="204"/>
      <c r="G49" s="204"/>
    </row>
    <row r="50" spans="2:7" x14ac:dyDescent="0.2">
      <c r="B50" s="204"/>
      <c r="C50" s="204"/>
      <c r="D50" s="204"/>
      <c r="E50" s="204"/>
      <c r="F50" s="204"/>
      <c r="G50" s="204"/>
    </row>
    <row r="51" spans="2:7" x14ac:dyDescent="0.2">
      <c r="B51" s="204"/>
      <c r="C51" s="204"/>
      <c r="D51" s="204"/>
      <c r="E51" s="204"/>
      <c r="F51" s="204"/>
      <c r="G51" s="204"/>
    </row>
  </sheetData>
  <mergeCells count="18">
    <mergeCell ref="B46:G46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C8:E8"/>
    <mergeCell ref="C9:E9"/>
    <mergeCell ref="C10:E10"/>
    <mergeCell ref="C11:E11"/>
    <mergeCell ref="C12:E12"/>
    <mergeCell ref="A23:B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BE85"/>
  <sheetViews>
    <sheetView workbookViewId="0">
      <selection sqref="A1:B1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 x14ac:dyDescent="0.2">
      <c r="A1" s="205" t="s">
        <v>2</v>
      </c>
      <c r="B1" s="206"/>
      <c r="C1" s="207" t="s">
        <v>106</v>
      </c>
      <c r="D1" s="208"/>
      <c r="E1" s="209"/>
      <c r="F1" s="208"/>
      <c r="G1" s="210" t="s">
        <v>75</v>
      </c>
      <c r="H1" s="211" t="s">
        <v>98</v>
      </c>
      <c r="I1" s="212"/>
    </row>
    <row r="2" spans="1:9" ht="13.5" thickBot="1" x14ac:dyDescent="0.25">
      <c r="A2" s="213" t="s">
        <v>76</v>
      </c>
      <c r="B2" s="214"/>
      <c r="C2" s="215" t="s">
        <v>109</v>
      </c>
      <c r="D2" s="216"/>
      <c r="E2" s="217"/>
      <c r="F2" s="216"/>
      <c r="G2" s="218" t="s">
        <v>110</v>
      </c>
      <c r="H2" s="219"/>
      <c r="I2" s="220"/>
    </row>
    <row r="3" spans="1:9" ht="13.5" thickTop="1" x14ac:dyDescent="0.2">
      <c r="F3" s="137"/>
    </row>
    <row r="4" spans="1:9" ht="19.5" customHeight="1" x14ac:dyDescent="0.25">
      <c r="A4" s="221" t="s">
        <v>77</v>
      </c>
      <c r="B4" s="222"/>
      <c r="C4" s="222"/>
      <c r="D4" s="222"/>
      <c r="E4" s="223"/>
      <c r="F4" s="222"/>
      <c r="G4" s="222"/>
      <c r="H4" s="222"/>
      <c r="I4" s="222"/>
    </row>
    <row r="5" spans="1:9" ht="13.5" thickBot="1" x14ac:dyDescent="0.25"/>
    <row r="6" spans="1:9" s="137" customFormat="1" ht="13.5" thickBot="1" x14ac:dyDescent="0.25">
      <c r="A6" s="224"/>
      <c r="B6" s="225" t="s">
        <v>78</v>
      </c>
      <c r="C6" s="225"/>
      <c r="D6" s="226"/>
      <c r="E6" s="227" t="s">
        <v>25</v>
      </c>
      <c r="F6" s="228" t="s">
        <v>26</v>
      </c>
      <c r="G6" s="228" t="s">
        <v>27</v>
      </c>
      <c r="H6" s="228" t="s">
        <v>28</v>
      </c>
      <c r="I6" s="229" t="s">
        <v>29</v>
      </c>
    </row>
    <row r="7" spans="1:9" s="137" customFormat="1" x14ac:dyDescent="0.2">
      <c r="A7" s="328" t="str">
        <f>'01 1 Pol'!B7</f>
        <v>281</v>
      </c>
      <c r="B7" s="70" t="str">
        <f>'01 1 Pol'!C7</f>
        <v>SANACE KONSTRUKCÍ</v>
      </c>
      <c r="D7" s="230"/>
      <c r="E7" s="329">
        <f>'01 1 Pol'!BA39</f>
        <v>0</v>
      </c>
      <c r="F7" s="330">
        <f>'01 1 Pol'!BB39</f>
        <v>0</v>
      </c>
      <c r="G7" s="330">
        <f>'01 1 Pol'!BC39</f>
        <v>0</v>
      </c>
      <c r="H7" s="330">
        <f>'01 1 Pol'!BD39</f>
        <v>0</v>
      </c>
      <c r="I7" s="331">
        <f>'01 1 Pol'!BE39</f>
        <v>0</v>
      </c>
    </row>
    <row r="8" spans="1:9" s="137" customFormat="1" x14ac:dyDescent="0.2">
      <c r="A8" s="328" t="str">
        <f>'01 1 Pol'!B40</f>
        <v>6</v>
      </c>
      <c r="B8" s="70" t="str">
        <f>'01 1 Pol'!C40</f>
        <v>Úpravy povrchu, podlahy</v>
      </c>
      <c r="D8" s="230"/>
      <c r="E8" s="329">
        <f>'01 1 Pol'!BA59</f>
        <v>0</v>
      </c>
      <c r="F8" s="330">
        <f>'01 1 Pol'!BB59</f>
        <v>0</v>
      </c>
      <c r="G8" s="330">
        <f>'01 1 Pol'!BC59</f>
        <v>0</v>
      </c>
      <c r="H8" s="330">
        <f>'01 1 Pol'!BD59</f>
        <v>0</v>
      </c>
      <c r="I8" s="331">
        <f>'01 1 Pol'!BE59</f>
        <v>0</v>
      </c>
    </row>
    <row r="9" spans="1:9" s="137" customFormat="1" x14ac:dyDescent="0.2">
      <c r="A9" s="328" t="str">
        <f>'01 1 Pol'!B60</f>
        <v>62</v>
      </c>
      <c r="B9" s="70" t="str">
        <f>'01 1 Pol'!C60</f>
        <v>Úpravy povrchů vnější</v>
      </c>
      <c r="D9" s="230"/>
      <c r="E9" s="329">
        <f>'01 1 Pol'!BA63</f>
        <v>0</v>
      </c>
      <c r="F9" s="330">
        <f>'01 1 Pol'!BB63</f>
        <v>0</v>
      </c>
      <c r="G9" s="330">
        <f>'01 1 Pol'!BC63</f>
        <v>0</v>
      </c>
      <c r="H9" s="330">
        <f>'01 1 Pol'!BD63</f>
        <v>0</v>
      </c>
      <c r="I9" s="331">
        <f>'01 1 Pol'!BE63</f>
        <v>0</v>
      </c>
    </row>
    <row r="10" spans="1:9" s="137" customFormat="1" x14ac:dyDescent="0.2">
      <c r="A10" s="328" t="str">
        <f>'01 1 Pol'!B64</f>
        <v>621</v>
      </c>
      <c r="B10" s="70" t="str">
        <f>'01 1 Pol'!C64</f>
        <v>Zateplení vnější</v>
      </c>
      <c r="D10" s="230"/>
      <c r="E10" s="329">
        <f>'01 1 Pol'!BA240</f>
        <v>0</v>
      </c>
      <c r="F10" s="330">
        <f>'01 1 Pol'!BB240</f>
        <v>0</v>
      </c>
      <c r="G10" s="330">
        <f>'01 1 Pol'!BC240</f>
        <v>0</v>
      </c>
      <c r="H10" s="330">
        <f>'01 1 Pol'!BD240</f>
        <v>0</v>
      </c>
      <c r="I10" s="331">
        <f>'01 1 Pol'!BE240</f>
        <v>0</v>
      </c>
    </row>
    <row r="11" spans="1:9" s="137" customFormat="1" x14ac:dyDescent="0.2">
      <c r="A11" s="328" t="str">
        <f>'01 1 Pol'!B241</f>
        <v>63</v>
      </c>
      <c r="B11" s="70" t="str">
        <f>'01 1 Pol'!C241</f>
        <v>Podlahy a podlahové konstrukce</v>
      </c>
      <c r="D11" s="230"/>
      <c r="E11" s="329">
        <f>'01 1 Pol'!BA257</f>
        <v>0</v>
      </c>
      <c r="F11" s="330">
        <f>'01 1 Pol'!BB257</f>
        <v>0</v>
      </c>
      <c r="G11" s="330">
        <f>'01 1 Pol'!BC257</f>
        <v>0</v>
      </c>
      <c r="H11" s="330">
        <f>'01 1 Pol'!BD257</f>
        <v>0</v>
      </c>
      <c r="I11" s="331">
        <f>'01 1 Pol'!BE257</f>
        <v>0</v>
      </c>
    </row>
    <row r="12" spans="1:9" s="137" customFormat="1" x14ac:dyDescent="0.2">
      <c r="A12" s="328" t="str">
        <f>'01 1 Pol'!B258</f>
        <v>9</v>
      </c>
      <c r="B12" s="70" t="str">
        <f>'01 1 Pol'!C258</f>
        <v>Ostatní konstrukce, bourání</v>
      </c>
      <c r="D12" s="230"/>
      <c r="E12" s="329">
        <f>'01 1 Pol'!BA296</f>
        <v>0</v>
      </c>
      <c r="F12" s="330">
        <f>'01 1 Pol'!BB296</f>
        <v>0</v>
      </c>
      <c r="G12" s="330">
        <f>'01 1 Pol'!BC296</f>
        <v>0</v>
      </c>
      <c r="H12" s="330">
        <f>'01 1 Pol'!BD296</f>
        <v>0</v>
      </c>
      <c r="I12" s="331">
        <f>'01 1 Pol'!BE296</f>
        <v>0</v>
      </c>
    </row>
    <row r="13" spans="1:9" s="137" customFormat="1" x14ac:dyDescent="0.2">
      <c r="A13" s="328" t="str">
        <f>'01 1 Pol'!B297</f>
        <v>94</v>
      </c>
      <c r="B13" s="70" t="str">
        <f>'01 1 Pol'!C297</f>
        <v>Lešení a stavební výtahy</v>
      </c>
      <c r="D13" s="230"/>
      <c r="E13" s="329">
        <f>'01 1 Pol'!BA325</f>
        <v>0</v>
      </c>
      <c r="F13" s="330">
        <f>'01 1 Pol'!BB325</f>
        <v>0</v>
      </c>
      <c r="G13" s="330">
        <f>'01 1 Pol'!BC325</f>
        <v>0</v>
      </c>
      <c r="H13" s="330">
        <f>'01 1 Pol'!BD325</f>
        <v>0</v>
      </c>
      <c r="I13" s="331">
        <f>'01 1 Pol'!BE325</f>
        <v>0</v>
      </c>
    </row>
    <row r="14" spans="1:9" s="137" customFormat="1" x14ac:dyDescent="0.2">
      <c r="A14" s="328" t="str">
        <f>'01 1 Pol'!B326</f>
        <v>95</v>
      </c>
      <c r="B14" s="70" t="str">
        <f>'01 1 Pol'!C326</f>
        <v>Dokončovací konstrukce na pozemních stavbách</v>
      </c>
      <c r="D14" s="230"/>
      <c r="E14" s="329">
        <f>'01 1 Pol'!BA330</f>
        <v>0</v>
      </c>
      <c r="F14" s="330">
        <f>'01 1 Pol'!BB330</f>
        <v>0</v>
      </c>
      <c r="G14" s="330">
        <f>'01 1 Pol'!BC330</f>
        <v>0</v>
      </c>
      <c r="H14" s="330">
        <f>'01 1 Pol'!BD330</f>
        <v>0</v>
      </c>
      <c r="I14" s="331">
        <f>'01 1 Pol'!BE330</f>
        <v>0</v>
      </c>
    </row>
    <row r="15" spans="1:9" s="137" customFormat="1" x14ac:dyDescent="0.2">
      <c r="A15" s="328" t="str">
        <f>'01 1 Pol'!B331</f>
        <v>99</v>
      </c>
      <c r="B15" s="70" t="str">
        <f>'01 1 Pol'!C331</f>
        <v>Staveništní přesun hmot</v>
      </c>
      <c r="D15" s="230"/>
      <c r="E15" s="329">
        <f>'01 1 Pol'!BA333</f>
        <v>0</v>
      </c>
      <c r="F15" s="330">
        <f>'01 1 Pol'!BB333</f>
        <v>0</v>
      </c>
      <c r="G15" s="330">
        <f>'01 1 Pol'!BC333</f>
        <v>0</v>
      </c>
      <c r="H15" s="330">
        <f>'01 1 Pol'!BD333</f>
        <v>0</v>
      </c>
      <c r="I15" s="331">
        <f>'01 1 Pol'!BE333</f>
        <v>0</v>
      </c>
    </row>
    <row r="16" spans="1:9" s="137" customFormat="1" x14ac:dyDescent="0.2">
      <c r="A16" s="328" t="str">
        <f>'01 1 Pol'!B334</f>
        <v>725</v>
      </c>
      <c r="B16" s="70" t="str">
        <f>'01 1 Pol'!C334</f>
        <v>Zařizovací předměty</v>
      </c>
      <c r="D16" s="230"/>
      <c r="E16" s="329">
        <f>'01 1 Pol'!BA338</f>
        <v>0</v>
      </c>
      <c r="F16" s="330">
        <f>'01 1 Pol'!BB338</f>
        <v>0</v>
      </c>
      <c r="G16" s="330">
        <f>'01 1 Pol'!BC338</f>
        <v>0</v>
      </c>
      <c r="H16" s="330">
        <f>'01 1 Pol'!BD338</f>
        <v>0</v>
      </c>
      <c r="I16" s="331">
        <f>'01 1 Pol'!BE338</f>
        <v>0</v>
      </c>
    </row>
    <row r="17" spans="1:57" s="137" customFormat="1" x14ac:dyDescent="0.2">
      <c r="A17" s="328" t="str">
        <f>'01 1 Pol'!B339</f>
        <v>764</v>
      </c>
      <c r="B17" s="70" t="str">
        <f>'01 1 Pol'!C339</f>
        <v>Konstrukce klempířské</v>
      </c>
      <c r="D17" s="230"/>
      <c r="E17" s="329">
        <f>'01 1 Pol'!BA368</f>
        <v>0</v>
      </c>
      <c r="F17" s="330">
        <f>'01 1 Pol'!BB368</f>
        <v>0</v>
      </c>
      <c r="G17" s="330">
        <f>'01 1 Pol'!BC368</f>
        <v>0</v>
      </c>
      <c r="H17" s="330">
        <f>'01 1 Pol'!BD368</f>
        <v>0</v>
      </c>
      <c r="I17" s="331">
        <f>'01 1 Pol'!BE368</f>
        <v>0</v>
      </c>
    </row>
    <row r="18" spans="1:57" s="137" customFormat="1" x14ac:dyDescent="0.2">
      <c r="A18" s="328" t="str">
        <f>'01 1 Pol'!B369</f>
        <v>767</v>
      </c>
      <c r="B18" s="70" t="str">
        <f>'01 1 Pol'!C369</f>
        <v>Konstrukce zámečnické</v>
      </c>
      <c r="D18" s="230"/>
      <c r="E18" s="329">
        <f>'01 1 Pol'!BA379</f>
        <v>0</v>
      </c>
      <c r="F18" s="330">
        <f>'01 1 Pol'!BB379</f>
        <v>0</v>
      </c>
      <c r="G18" s="330">
        <f>'01 1 Pol'!BC379</f>
        <v>0</v>
      </c>
      <c r="H18" s="330">
        <f>'01 1 Pol'!BD379</f>
        <v>0</v>
      </c>
      <c r="I18" s="331">
        <f>'01 1 Pol'!BE379</f>
        <v>0</v>
      </c>
    </row>
    <row r="19" spans="1:57" s="137" customFormat="1" x14ac:dyDescent="0.2">
      <c r="A19" s="328" t="str">
        <f>'01 1 Pol'!B380</f>
        <v>771</v>
      </c>
      <c r="B19" s="70" t="str">
        <f>'01 1 Pol'!C380</f>
        <v>Podlahy z dlaždic a obklady</v>
      </c>
      <c r="D19" s="230"/>
      <c r="E19" s="329">
        <f>'01 1 Pol'!BA393</f>
        <v>0</v>
      </c>
      <c r="F19" s="330">
        <f>'01 1 Pol'!BB393</f>
        <v>0</v>
      </c>
      <c r="G19" s="330">
        <f>'01 1 Pol'!BC393</f>
        <v>0</v>
      </c>
      <c r="H19" s="330">
        <f>'01 1 Pol'!BD393</f>
        <v>0</v>
      </c>
      <c r="I19" s="331">
        <f>'01 1 Pol'!BE393</f>
        <v>0</v>
      </c>
    </row>
    <row r="20" spans="1:57" s="137" customFormat="1" ht="13.5" thickBot="1" x14ac:dyDescent="0.25">
      <c r="A20" s="328" t="str">
        <f>'01 1 Pol'!B394</f>
        <v>783</v>
      </c>
      <c r="B20" s="70" t="str">
        <f>'01 1 Pol'!C394</f>
        <v>Nátěry</v>
      </c>
      <c r="D20" s="230"/>
      <c r="E20" s="329">
        <f>'01 1 Pol'!BA397</f>
        <v>0</v>
      </c>
      <c r="F20" s="330">
        <f>'01 1 Pol'!BB397</f>
        <v>0</v>
      </c>
      <c r="G20" s="330">
        <f>'01 1 Pol'!BC397</f>
        <v>0</v>
      </c>
      <c r="H20" s="330">
        <f>'01 1 Pol'!BD397</f>
        <v>0</v>
      </c>
      <c r="I20" s="331">
        <f>'01 1 Pol'!BE397</f>
        <v>0</v>
      </c>
    </row>
    <row r="21" spans="1:57" s="14" customFormat="1" ht="13.5" thickBot="1" x14ac:dyDescent="0.25">
      <c r="A21" s="231"/>
      <c r="B21" s="232" t="s">
        <v>79</v>
      </c>
      <c r="C21" s="232"/>
      <c r="D21" s="233"/>
      <c r="E21" s="234">
        <f>SUM(E7:E20)</f>
        <v>0</v>
      </c>
      <c r="F21" s="235">
        <f>SUM(F7:F20)</f>
        <v>0</v>
      </c>
      <c r="G21" s="235">
        <f>SUM(G7:G20)</f>
        <v>0</v>
      </c>
      <c r="H21" s="235">
        <f>SUM(H7:H20)</f>
        <v>0</v>
      </c>
      <c r="I21" s="236">
        <f>SUM(I7:I20)</f>
        <v>0</v>
      </c>
    </row>
    <row r="22" spans="1:57" x14ac:dyDescent="0.2">
      <c r="A22" s="137"/>
      <c r="B22" s="137"/>
      <c r="C22" s="137"/>
      <c r="D22" s="137"/>
      <c r="E22" s="137"/>
      <c r="F22" s="137"/>
      <c r="G22" s="137"/>
      <c r="H22" s="137"/>
      <c r="I22" s="137"/>
    </row>
    <row r="23" spans="1:57" ht="19.5" customHeight="1" x14ac:dyDescent="0.25">
      <c r="A23" s="222" t="s">
        <v>80</v>
      </c>
      <c r="B23" s="222"/>
      <c r="C23" s="222"/>
      <c r="D23" s="222"/>
      <c r="E23" s="222"/>
      <c r="F23" s="222"/>
      <c r="G23" s="237"/>
      <c r="H23" s="222"/>
      <c r="I23" s="222"/>
      <c r="BA23" s="143"/>
      <c r="BB23" s="143"/>
      <c r="BC23" s="143"/>
      <c r="BD23" s="143"/>
      <c r="BE23" s="143"/>
    </row>
    <row r="24" spans="1:57" ht="13.5" thickBot="1" x14ac:dyDescent="0.25"/>
    <row r="25" spans="1:57" x14ac:dyDescent="0.2">
      <c r="A25" s="175" t="s">
        <v>81</v>
      </c>
      <c r="B25" s="176"/>
      <c r="C25" s="176"/>
      <c r="D25" s="238"/>
      <c r="E25" s="239" t="s">
        <v>82</v>
      </c>
      <c r="F25" s="240" t="s">
        <v>12</v>
      </c>
      <c r="G25" s="241" t="s">
        <v>83</v>
      </c>
      <c r="H25" s="242"/>
      <c r="I25" s="243" t="s">
        <v>82</v>
      </c>
    </row>
    <row r="26" spans="1:57" x14ac:dyDescent="0.2">
      <c r="A26" s="167" t="s">
        <v>483</v>
      </c>
      <c r="B26" s="158"/>
      <c r="C26" s="158"/>
      <c r="D26" s="244"/>
      <c r="E26" s="245"/>
      <c r="F26" s="246"/>
      <c r="G26" s="247">
        <v>0</v>
      </c>
      <c r="H26" s="248"/>
      <c r="I26" s="249">
        <f>E26+F26*G26/100</f>
        <v>0</v>
      </c>
      <c r="BA26" s="1">
        <v>0</v>
      </c>
    </row>
    <row r="27" spans="1:57" x14ac:dyDescent="0.2">
      <c r="A27" s="167" t="s">
        <v>484</v>
      </c>
      <c r="B27" s="158"/>
      <c r="C27" s="158"/>
      <c r="D27" s="244"/>
      <c r="E27" s="245"/>
      <c r="F27" s="246"/>
      <c r="G27" s="247">
        <v>0</v>
      </c>
      <c r="H27" s="248"/>
      <c r="I27" s="249">
        <f>E27+F27*G27/100</f>
        <v>0</v>
      </c>
      <c r="BA27" s="1">
        <v>0</v>
      </c>
    </row>
    <row r="28" spans="1:57" x14ac:dyDescent="0.2">
      <c r="A28" s="167" t="s">
        <v>485</v>
      </c>
      <c r="B28" s="158"/>
      <c r="C28" s="158"/>
      <c r="D28" s="244"/>
      <c r="E28" s="245"/>
      <c r="F28" s="246"/>
      <c r="G28" s="247">
        <v>0</v>
      </c>
      <c r="H28" s="248"/>
      <c r="I28" s="249">
        <f>E28+F28*G28/100</f>
        <v>0</v>
      </c>
      <c r="BA28" s="1">
        <v>0</v>
      </c>
    </row>
    <row r="29" spans="1:57" x14ac:dyDescent="0.2">
      <c r="A29" s="167" t="s">
        <v>486</v>
      </c>
      <c r="B29" s="158"/>
      <c r="C29" s="158"/>
      <c r="D29" s="244"/>
      <c r="E29" s="245"/>
      <c r="F29" s="246"/>
      <c r="G29" s="247">
        <v>0</v>
      </c>
      <c r="H29" s="248"/>
      <c r="I29" s="249">
        <f>E29+F29*G29/100</f>
        <v>0</v>
      </c>
      <c r="BA29" s="1">
        <v>0</v>
      </c>
    </row>
    <row r="30" spans="1:57" x14ac:dyDescent="0.2">
      <c r="A30" s="167" t="s">
        <v>487</v>
      </c>
      <c r="B30" s="158"/>
      <c r="C30" s="158"/>
      <c r="D30" s="244"/>
      <c r="E30" s="245"/>
      <c r="F30" s="246"/>
      <c r="G30" s="247">
        <v>0</v>
      </c>
      <c r="H30" s="248"/>
      <c r="I30" s="249">
        <f>E30+F30*G30/100</f>
        <v>0</v>
      </c>
      <c r="BA30" s="1">
        <v>1</v>
      </c>
    </row>
    <row r="31" spans="1:57" x14ac:dyDescent="0.2">
      <c r="A31" s="167" t="s">
        <v>488</v>
      </c>
      <c r="B31" s="158"/>
      <c r="C31" s="158"/>
      <c r="D31" s="244"/>
      <c r="E31" s="245"/>
      <c r="F31" s="246"/>
      <c r="G31" s="247">
        <v>0</v>
      </c>
      <c r="H31" s="248"/>
      <c r="I31" s="249">
        <f>E31+F31*G31/100</f>
        <v>0</v>
      </c>
      <c r="BA31" s="1">
        <v>1</v>
      </c>
    </row>
    <row r="32" spans="1:57" x14ac:dyDescent="0.2">
      <c r="A32" s="167" t="s">
        <v>489</v>
      </c>
      <c r="B32" s="158"/>
      <c r="C32" s="158"/>
      <c r="D32" s="244"/>
      <c r="E32" s="245"/>
      <c r="F32" s="246"/>
      <c r="G32" s="247">
        <v>0</v>
      </c>
      <c r="H32" s="248"/>
      <c r="I32" s="249">
        <f>E32+F32*G32/100</f>
        <v>0</v>
      </c>
      <c r="BA32" s="1">
        <v>2</v>
      </c>
    </row>
    <row r="33" spans="1:53" x14ac:dyDescent="0.2">
      <c r="A33" s="167" t="s">
        <v>490</v>
      </c>
      <c r="B33" s="158"/>
      <c r="C33" s="158"/>
      <c r="D33" s="244"/>
      <c r="E33" s="245"/>
      <c r="F33" s="246"/>
      <c r="G33" s="247">
        <v>0</v>
      </c>
      <c r="H33" s="248"/>
      <c r="I33" s="249">
        <f>E33+F33*G33/100</f>
        <v>0</v>
      </c>
      <c r="BA33" s="1">
        <v>2</v>
      </c>
    </row>
    <row r="34" spans="1:53" ht="13.5" thickBot="1" x14ac:dyDescent="0.25">
      <c r="A34" s="250"/>
      <c r="B34" s="251" t="s">
        <v>84</v>
      </c>
      <c r="C34" s="252"/>
      <c r="D34" s="253"/>
      <c r="E34" s="254"/>
      <c r="F34" s="255"/>
      <c r="G34" s="255"/>
      <c r="H34" s="256">
        <f>SUM(I26:I33)</f>
        <v>0</v>
      </c>
      <c r="I34" s="257"/>
    </row>
    <row r="36" spans="1:53" x14ac:dyDescent="0.2">
      <c r="B36" s="14"/>
      <c r="F36" s="258"/>
      <c r="G36" s="259"/>
      <c r="H36" s="259"/>
      <c r="I36" s="54"/>
    </row>
    <row r="37" spans="1:53" x14ac:dyDescent="0.2">
      <c r="F37" s="258"/>
      <c r="G37" s="259"/>
      <c r="H37" s="259"/>
      <c r="I37" s="54"/>
    </row>
    <row r="38" spans="1:53" x14ac:dyDescent="0.2">
      <c r="F38" s="258"/>
      <c r="G38" s="259"/>
      <c r="H38" s="259"/>
      <c r="I38" s="54"/>
    </row>
    <row r="39" spans="1:53" x14ac:dyDescent="0.2">
      <c r="F39" s="258"/>
      <c r="G39" s="259"/>
      <c r="H39" s="259"/>
      <c r="I39" s="54"/>
    </row>
    <row r="40" spans="1:53" x14ac:dyDescent="0.2">
      <c r="F40" s="258"/>
      <c r="G40" s="259"/>
      <c r="H40" s="259"/>
      <c r="I40" s="54"/>
    </row>
    <row r="41" spans="1:53" x14ac:dyDescent="0.2">
      <c r="F41" s="258"/>
      <c r="G41" s="259"/>
      <c r="H41" s="259"/>
      <c r="I41" s="54"/>
    </row>
    <row r="42" spans="1:53" x14ac:dyDescent="0.2">
      <c r="F42" s="258"/>
      <c r="G42" s="259"/>
      <c r="H42" s="259"/>
      <c r="I42" s="54"/>
    </row>
    <row r="43" spans="1:53" x14ac:dyDescent="0.2">
      <c r="F43" s="258"/>
      <c r="G43" s="259"/>
      <c r="H43" s="259"/>
      <c r="I43" s="54"/>
    </row>
    <row r="44" spans="1:53" x14ac:dyDescent="0.2">
      <c r="F44" s="258"/>
      <c r="G44" s="259"/>
      <c r="H44" s="259"/>
      <c r="I44" s="54"/>
    </row>
    <row r="45" spans="1:53" x14ac:dyDescent="0.2">
      <c r="F45" s="258"/>
      <c r="G45" s="259"/>
      <c r="H45" s="259"/>
      <c r="I45" s="54"/>
    </row>
    <row r="46" spans="1:53" x14ac:dyDescent="0.2">
      <c r="F46" s="258"/>
      <c r="G46" s="259"/>
      <c r="H46" s="259"/>
      <c r="I46" s="54"/>
    </row>
    <row r="47" spans="1:53" x14ac:dyDescent="0.2">
      <c r="F47" s="258"/>
      <c r="G47" s="259"/>
      <c r="H47" s="259"/>
      <c r="I47" s="54"/>
    </row>
    <row r="48" spans="1:53" x14ac:dyDescent="0.2">
      <c r="F48" s="258"/>
      <c r="G48" s="259"/>
      <c r="H48" s="259"/>
      <c r="I48" s="54"/>
    </row>
    <row r="49" spans="6:9" x14ac:dyDescent="0.2">
      <c r="F49" s="258"/>
      <c r="G49" s="259"/>
      <c r="H49" s="259"/>
      <c r="I49" s="54"/>
    </row>
    <row r="50" spans="6:9" x14ac:dyDescent="0.2">
      <c r="F50" s="258"/>
      <c r="G50" s="259"/>
      <c r="H50" s="259"/>
      <c r="I50" s="54"/>
    </row>
    <row r="51" spans="6:9" x14ac:dyDescent="0.2">
      <c r="F51" s="258"/>
      <c r="G51" s="259"/>
      <c r="H51" s="259"/>
      <c r="I51" s="54"/>
    </row>
    <row r="52" spans="6:9" x14ac:dyDescent="0.2">
      <c r="F52" s="258"/>
      <c r="G52" s="259"/>
      <c r="H52" s="259"/>
      <c r="I52" s="54"/>
    </row>
    <row r="53" spans="6:9" x14ac:dyDescent="0.2">
      <c r="F53" s="258"/>
      <c r="G53" s="259"/>
      <c r="H53" s="259"/>
      <c r="I53" s="54"/>
    </row>
    <row r="54" spans="6:9" x14ac:dyDescent="0.2">
      <c r="F54" s="258"/>
      <c r="G54" s="259"/>
      <c r="H54" s="259"/>
      <c r="I54" s="54"/>
    </row>
    <row r="55" spans="6:9" x14ac:dyDescent="0.2">
      <c r="F55" s="258"/>
      <c r="G55" s="259"/>
      <c r="H55" s="259"/>
      <c r="I55" s="54"/>
    </row>
    <row r="56" spans="6:9" x14ac:dyDescent="0.2">
      <c r="F56" s="258"/>
      <c r="G56" s="259"/>
      <c r="H56" s="259"/>
      <c r="I56" s="54"/>
    </row>
    <row r="57" spans="6:9" x14ac:dyDescent="0.2">
      <c r="F57" s="258"/>
      <c r="G57" s="259"/>
      <c r="H57" s="259"/>
      <c r="I57" s="54"/>
    </row>
    <row r="58" spans="6:9" x14ac:dyDescent="0.2">
      <c r="F58" s="258"/>
      <c r="G58" s="259"/>
      <c r="H58" s="259"/>
      <c r="I58" s="54"/>
    </row>
    <row r="59" spans="6:9" x14ac:dyDescent="0.2">
      <c r="F59" s="258"/>
      <c r="G59" s="259"/>
      <c r="H59" s="259"/>
      <c r="I59" s="54"/>
    </row>
    <row r="60" spans="6:9" x14ac:dyDescent="0.2">
      <c r="F60" s="258"/>
      <c r="G60" s="259"/>
      <c r="H60" s="259"/>
      <c r="I60" s="54"/>
    </row>
    <row r="61" spans="6:9" x14ac:dyDescent="0.2">
      <c r="F61" s="258"/>
      <c r="G61" s="259"/>
      <c r="H61" s="259"/>
      <c r="I61" s="54"/>
    </row>
    <row r="62" spans="6:9" x14ac:dyDescent="0.2">
      <c r="F62" s="258"/>
      <c r="G62" s="259"/>
      <c r="H62" s="259"/>
      <c r="I62" s="54"/>
    </row>
    <row r="63" spans="6:9" x14ac:dyDescent="0.2">
      <c r="F63" s="258"/>
      <c r="G63" s="259"/>
      <c r="H63" s="259"/>
      <c r="I63" s="54"/>
    </row>
    <row r="64" spans="6:9" x14ac:dyDescent="0.2">
      <c r="F64" s="258"/>
      <c r="G64" s="259"/>
      <c r="H64" s="259"/>
      <c r="I64" s="54"/>
    </row>
    <row r="65" spans="6:9" x14ac:dyDescent="0.2">
      <c r="F65" s="258"/>
      <c r="G65" s="259"/>
      <c r="H65" s="259"/>
      <c r="I65" s="54"/>
    </row>
    <row r="66" spans="6:9" x14ac:dyDescent="0.2">
      <c r="F66" s="258"/>
      <c r="G66" s="259"/>
      <c r="H66" s="259"/>
      <c r="I66" s="54"/>
    </row>
    <row r="67" spans="6:9" x14ac:dyDescent="0.2">
      <c r="F67" s="258"/>
      <c r="G67" s="259"/>
      <c r="H67" s="259"/>
      <c r="I67" s="54"/>
    </row>
    <row r="68" spans="6:9" x14ac:dyDescent="0.2">
      <c r="F68" s="258"/>
      <c r="G68" s="259"/>
      <c r="H68" s="259"/>
      <c r="I68" s="54"/>
    </row>
    <row r="69" spans="6:9" x14ac:dyDescent="0.2">
      <c r="F69" s="258"/>
      <c r="G69" s="259"/>
      <c r="H69" s="259"/>
      <c r="I69" s="54"/>
    </row>
    <row r="70" spans="6:9" x14ac:dyDescent="0.2">
      <c r="F70" s="258"/>
      <c r="G70" s="259"/>
      <c r="H70" s="259"/>
      <c r="I70" s="54"/>
    </row>
    <row r="71" spans="6:9" x14ac:dyDescent="0.2">
      <c r="F71" s="258"/>
      <c r="G71" s="259"/>
      <c r="H71" s="259"/>
      <c r="I71" s="54"/>
    </row>
    <row r="72" spans="6:9" x14ac:dyDescent="0.2">
      <c r="F72" s="258"/>
      <c r="G72" s="259"/>
      <c r="H72" s="259"/>
      <c r="I72" s="54"/>
    </row>
    <row r="73" spans="6:9" x14ac:dyDescent="0.2">
      <c r="F73" s="258"/>
      <c r="G73" s="259"/>
      <c r="H73" s="259"/>
      <c r="I73" s="54"/>
    </row>
    <row r="74" spans="6:9" x14ac:dyDescent="0.2">
      <c r="F74" s="258"/>
      <c r="G74" s="259"/>
      <c r="H74" s="259"/>
      <c r="I74" s="54"/>
    </row>
    <row r="75" spans="6:9" x14ac:dyDescent="0.2">
      <c r="F75" s="258"/>
      <c r="G75" s="259"/>
      <c r="H75" s="259"/>
      <c r="I75" s="54"/>
    </row>
    <row r="76" spans="6:9" x14ac:dyDescent="0.2">
      <c r="F76" s="258"/>
      <c r="G76" s="259"/>
      <c r="H76" s="259"/>
      <c r="I76" s="54"/>
    </row>
    <row r="77" spans="6:9" x14ac:dyDescent="0.2">
      <c r="F77" s="258"/>
      <c r="G77" s="259"/>
      <c r="H77" s="259"/>
      <c r="I77" s="54"/>
    </row>
    <row r="78" spans="6:9" x14ac:dyDescent="0.2">
      <c r="F78" s="258"/>
      <c r="G78" s="259"/>
      <c r="H78" s="259"/>
      <c r="I78" s="54"/>
    </row>
    <row r="79" spans="6:9" x14ac:dyDescent="0.2">
      <c r="F79" s="258"/>
      <c r="G79" s="259"/>
      <c r="H79" s="259"/>
      <c r="I79" s="54"/>
    </row>
    <row r="80" spans="6:9" x14ac:dyDescent="0.2">
      <c r="F80" s="258"/>
      <c r="G80" s="259"/>
      <c r="H80" s="259"/>
      <c r="I80" s="54"/>
    </row>
    <row r="81" spans="6:9" x14ac:dyDescent="0.2">
      <c r="F81" s="258"/>
      <c r="G81" s="259"/>
      <c r="H81" s="259"/>
      <c r="I81" s="54"/>
    </row>
    <row r="82" spans="6:9" x14ac:dyDescent="0.2">
      <c r="F82" s="258"/>
      <c r="G82" s="259"/>
      <c r="H82" s="259"/>
      <c r="I82" s="54"/>
    </row>
    <row r="83" spans="6:9" x14ac:dyDescent="0.2">
      <c r="F83" s="258"/>
      <c r="G83" s="259"/>
      <c r="H83" s="259"/>
      <c r="I83" s="54"/>
    </row>
    <row r="84" spans="6:9" x14ac:dyDescent="0.2">
      <c r="F84" s="258"/>
      <c r="G84" s="259"/>
      <c r="H84" s="259"/>
      <c r="I84" s="54"/>
    </row>
    <row r="85" spans="6:9" x14ac:dyDescent="0.2">
      <c r="F85" s="258"/>
      <c r="G85" s="259"/>
      <c r="H85" s="259"/>
      <c r="I85" s="54"/>
    </row>
  </sheetData>
  <mergeCells count="4">
    <mergeCell ref="A1:B1"/>
    <mergeCell ref="A2:B2"/>
    <mergeCell ref="G2:I2"/>
    <mergeCell ref="H34:I34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"/>
  <dimension ref="A1:BE85"/>
  <sheetViews>
    <sheetView workbookViewId="0">
      <selection sqref="A1:B1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 x14ac:dyDescent="0.2">
      <c r="A1" s="205" t="s">
        <v>2</v>
      </c>
      <c r="B1" s="206"/>
      <c r="C1" s="207" t="s">
        <v>106</v>
      </c>
      <c r="D1" s="208"/>
      <c r="E1" s="209"/>
      <c r="F1" s="208"/>
      <c r="G1" s="210" t="s">
        <v>75</v>
      </c>
      <c r="H1" s="211" t="s">
        <v>98</v>
      </c>
      <c r="I1" s="212"/>
    </row>
    <row r="2" spans="1:9" ht="13.5" thickBot="1" x14ac:dyDescent="0.25">
      <c r="A2" s="213" t="s">
        <v>76</v>
      </c>
      <c r="B2" s="214"/>
      <c r="C2" s="215" t="s">
        <v>1261</v>
      </c>
      <c r="D2" s="216"/>
      <c r="E2" s="217"/>
      <c r="F2" s="216"/>
      <c r="G2" s="218" t="s">
        <v>110</v>
      </c>
      <c r="H2" s="219"/>
      <c r="I2" s="220"/>
    </row>
    <row r="3" spans="1:9" ht="13.5" thickTop="1" x14ac:dyDescent="0.2">
      <c r="F3" s="137"/>
    </row>
    <row r="4" spans="1:9" ht="19.5" customHeight="1" x14ac:dyDescent="0.25">
      <c r="A4" s="221" t="s">
        <v>77</v>
      </c>
      <c r="B4" s="222"/>
      <c r="C4" s="222"/>
      <c r="D4" s="222"/>
      <c r="E4" s="223"/>
      <c r="F4" s="222"/>
      <c r="G4" s="222"/>
      <c r="H4" s="222"/>
      <c r="I4" s="222"/>
    </row>
    <row r="5" spans="1:9" ht="13.5" thickBot="1" x14ac:dyDescent="0.25"/>
    <row r="6" spans="1:9" s="137" customFormat="1" ht="13.5" thickBot="1" x14ac:dyDescent="0.25">
      <c r="A6" s="224"/>
      <c r="B6" s="225" t="s">
        <v>78</v>
      </c>
      <c r="C6" s="225"/>
      <c r="D6" s="226"/>
      <c r="E6" s="227" t="s">
        <v>25</v>
      </c>
      <c r="F6" s="228" t="s">
        <v>26</v>
      </c>
      <c r="G6" s="228" t="s">
        <v>27</v>
      </c>
      <c r="H6" s="228" t="s">
        <v>28</v>
      </c>
      <c r="I6" s="229" t="s">
        <v>29</v>
      </c>
    </row>
    <row r="7" spans="1:9" s="137" customFormat="1" x14ac:dyDescent="0.2">
      <c r="A7" s="328" t="str">
        <f>'04 1 Pol'!B7</f>
        <v>1</v>
      </c>
      <c r="B7" s="70" t="str">
        <f>'04 1 Pol'!C7</f>
        <v>Zemní práce</v>
      </c>
      <c r="D7" s="230"/>
      <c r="E7" s="329">
        <f>'04 1 Pol'!BA40</f>
        <v>0</v>
      </c>
      <c r="F7" s="330">
        <f>'04 1 Pol'!BB40</f>
        <v>0</v>
      </c>
      <c r="G7" s="330">
        <f>'04 1 Pol'!BC40</f>
        <v>0</v>
      </c>
      <c r="H7" s="330">
        <f>'04 1 Pol'!BD40</f>
        <v>0</v>
      </c>
      <c r="I7" s="331">
        <f>'04 1 Pol'!BE40</f>
        <v>0</v>
      </c>
    </row>
    <row r="8" spans="1:9" s="137" customFormat="1" x14ac:dyDescent="0.2">
      <c r="A8" s="328" t="str">
        <f>'04 1 Pol'!B41</f>
        <v>281</v>
      </c>
      <c r="B8" s="70" t="str">
        <f>'04 1 Pol'!C41</f>
        <v>SANACE KONSTRUKCÍ</v>
      </c>
      <c r="D8" s="230"/>
      <c r="E8" s="329">
        <f>'04 1 Pol'!BA64</f>
        <v>0</v>
      </c>
      <c r="F8" s="330">
        <f>'04 1 Pol'!BB64</f>
        <v>0</v>
      </c>
      <c r="G8" s="330">
        <f>'04 1 Pol'!BC64</f>
        <v>0</v>
      </c>
      <c r="H8" s="330">
        <f>'04 1 Pol'!BD64</f>
        <v>0</v>
      </c>
      <c r="I8" s="331">
        <f>'04 1 Pol'!BE64</f>
        <v>0</v>
      </c>
    </row>
    <row r="9" spans="1:9" s="137" customFormat="1" x14ac:dyDescent="0.2">
      <c r="A9" s="328" t="str">
        <f>'04 1 Pol'!B65</f>
        <v>6</v>
      </c>
      <c r="B9" s="70" t="str">
        <f>'04 1 Pol'!C65</f>
        <v>Úpravy povrchu, podlahy</v>
      </c>
      <c r="D9" s="230"/>
      <c r="E9" s="329">
        <f>'04 1 Pol'!BA74</f>
        <v>0</v>
      </c>
      <c r="F9" s="330">
        <f>'04 1 Pol'!BB74</f>
        <v>0</v>
      </c>
      <c r="G9" s="330">
        <f>'04 1 Pol'!BC74</f>
        <v>0</v>
      </c>
      <c r="H9" s="330">
        <f>'04 1 Pol'!BD74</f>
        <v>0</v>
      </c>
      <c r="I9" s="331">
        <f>'04 1 Pol'!BE74</f>
        <v>0</v>
      </c>
    </row>
    <row r="10" spans="1:9" s="137" customFormat="1" x14ac:dyDescent="0.2">
      <c r="A10" s="328" t="str">
        <f>'04 1 Pol'!B75</f>
        <v>62</v>
      </c>
      <c r="B10" s="70" t="str">
        <f>'04 1 Pol'!C75</f>
        <v>Úpravy povrchů vnější</v>
      </c>
      <c r="D10" s="230"/>
      <c r="E10" s="329">
        <f>'04 1 Pol'!BA78</f>
        <v>0</v>
      </c>
      <c r="F10" s="330">
        <f>'04 1 Pol'!BB78</f>
        <v>0</v>
      </c>
      <c r="G10" s="330">
        <f>'04 1 Pol'!BC78</f>
        <v>0</v>
      </c>
      <c r="H10" s="330">
        <f>'04 1 Pol'!BD78</f>
        <v>0</v>
      </c>
      <c r="I10" s="331">
        <f>'04 1 Pol'!BE78</f>
        <v>0</v>
      </c>
    </row>
    <row r="11" spans="1:9" s="137" customFormat="1" x14ac:dyDescent="0.2">
      <c r="A11" s="328" t="str">
        <f>'04 1 Pol'!B79</f>
        <v>621</v>
      </c>
      <c r="B11" s="70" t="str">
        <f>'04 1 Pol'!C79</f>
        <v>Zateplení vnější</v>
      </c>
      <c r="D11" s="230"/>
      <c r="E11" s="329">
        <f>'04 1 Pol'!BA344</f>
        <v>0</v>
      </c>
      <c r="F11" s="330">
        <f>'04 1 Pol'!BB344</f>
        <v>0</v>
      </c>
      <c r="G11" s="330">
        <f>'04 1 Pol'!BC344</f>
        <v>0</v>
      </c>
      <c r="H11" s="330">
        <f>'04 1 Pol'!BD344</f>
        <v>0</v>
      </c>
      <c r="I11" s="331">
        <f>'04 1 Pol'!BE344</f>
        <v>0</v>
      </c>
    </row>
    <row r="12" spans="1:9" s="137" customFormat="1" x14ac:dyDescent="0.2">
      <c r="A12" s="328" t="str">
        <f>'04 1 Pol'!B345</f>
        <v>63</v>
      </c>
      <c r="B12" s="70" t="str">
        <f>'04 1 Pol'!C345</f>
        <v>Podlahy a podlahové konstrukce</v>
      </c>
      <c r="D12" s="230"/>
      <c r="E12" s="329">
        <f>'04 1 Pol'!BA377</f>
        <v>0</v>
      </c>
      <c r="F12" s="330">
        <f>'04 1 Pol'!BB377</f>
        <v>0</v>
      </c>
      <c r="G12" s="330">
        <f>'04 1 Pol'!BC377</f>
        <v>0</v>
      </c>
      <c r="H12" s="330">
        <f>'04 1 Pol'!BD377</f>
        <v>0</v>
      </c>
      <c r="I12" s="331">
        <f>'04 1 Pol'!BE377</f>
        <v>0</v>
      </c>
    </row>
    <row r="13" spans="1:9" s="137" customFormat="1" x14ac:dyDescent="0.2">
      <c r="A13" s="328" t="str">
        <f>'04 1 Pol'!B378</f>
        <v>9</v>
      </c>
      <c r="B13" s="70" t="str">
        <f>'04 1 Pol'!C378</f>
        <v>Ostatní konstrukce, bourání</v>
      </c>
      <c r="D13" s="230"/>
      <c r="E13" s="329">
        <f>'04 1 Pol'!BA399</f>
        <v>0</v>
      </c>
      <c r="F13" s="330">
        <f>'04 1 Pol'!BB399</f>
        <v>0</v>
      </c>
      <c r="G13" s="330">
        <f>'04 1 Pol'!BC399</f>
        <v>0</v>
      </c>
      <c r="H13" s="330">
        <f>'04 1 Pol'!BD399</f>
        <v>0</v>
      </c>
      <c r="I13" s="331">
        <f>'04 1 Pol'!BE399</f>
        <v>0</v>
      </c>
    </row>
    <row r="14" spans="1:9" s="137" customFormat="1" x14ac:dyDescent="0.2">
      <c r="A14" s="328" t="str">
        <f>'04 1 Pol'!B400</f>
        <v>94</v>
      </c>
      <c r="B14" s="70" t="str">
        <f>'04 1 Pol'!C400</f>
        <v>Lešení a stavební výtahy</v>
      </c>
      <c r="D14" s="230"/>
      <c r="E14" s="329">
        <f>'04 1 Pol'!BA434</f>
        <v>0</v>
      </c>
      <c r="F14" s="330">
        <f>'04 1 Pol'!BB434</f>
        <v>0</v>
      </c>
      <c r="G14" s="330">
        <f>'04 1 Pol'!BC434</f>
        <v>0</v>
      </c>
      <c r="H14" s="330">
        <f>'04 1 Pol'!BD434</f>
        <v>0</v>
      </c>
      <c r="I14" s="331">
        <f>'04 1 Pol'!BE434</f>
        <v>0</v>
      </c>
    </row>
    <row r="15" spans="1:9" s="137" customFormat="1" x14ac:dyDescent="0.2">
      <c r="A15" s="328" t="str">
        <f>'04 1 Pol'!B435</f>
        <v>95</v>
      </c>
      <c r="B15" s="70" t="str">
        <f>'04 1 Pol'!C435</f>
        <v>Dokončovací konstrukce na pozemních stavbách</v>
      </c>
      <c r="D15" s="230"/>
      <c r="E15" s="329">
        <f>'04 1 Pol'!BA438</f>
        <v>0</v>
      </c>
      <c r="F15" s="330">
        <f>'04 1 Pol'!BB438</f>
        <v>0</v>
      </c>
      <c r="G15" s="330">
        <f>'04 1 Pol'!BC438</f>
        <v>0</v>
      </c>
      <c r="H15" s="330">
        <f>'04 1 Pol'!BD438</f>
        <v>0</v>
      </c>
      <c r="I15" s="331">
        <f>'04 1 Pol'!BE438</f>
        <v>0</v>
      </c>
    </row>
    <row r="16" spans="1:9" s="137" customFormat="1" x14ac:dyDescent="0.2">
      <c r="A16" s="328" t="str">
        <f>'04 1 Pol'!B439</f>
        <v>99</v>
      </c>
      <c r="B16" s="70" t="str">
        <f>'04 1 Pol'!C439</f>
        <v>Staveništní přesun hmot</v>
      </c>
      <c r="D16" s="230"/>
      <c r="E16" s="329">
        <f>'04 1 Pol'!BA441</f>
        <v>0</v>
      </c>
      <c r="F16" s="330">
        <f>'04 1 Pol'!BB441</f>
        <v>0</v>
      </c>
      <c r="G16" s="330">
        <f>'04 1 Pol'!BC441</f>
        <v>0</v>
      </c>
      <c r="H16" s="330">
        <f>'04 1 Pol'!BD441</f>
        <v>0</v>
      </c>
      <c r="I16" s="331">
        <f>'04 1 Pol'!BE441</f>
        <v>0</v>
      </c>
    </row>
    <row r="17" spans="1:57" s="137" customFormat="1" x14ac:dyDescent="0.2">
      <c r="A17" s="328" t="str">
        <f>'04 1 Pol'!B442</f>
        <v>711</v>
      </c>
      <c r="B17" s="70" t="str">
        <f>'04 1 Pol'!C442</f>
        <v>Izolace proti vodě</v>
      </c>
      <c r="D17" s="230"/>
      <c r="E17" s="329">
        <f>'04 1 Pol'!BA453</f>
        <v>0</v>
      </c>
      <c r="F17" s="330">
        <f>'04 1 Pol'!BB453</f>
        <v>0</v>
      </c>
      <c r="G17" s="330">
        <f>'04 1 Pol'!BC453</f>
        <v>0</v>
      </c>
      <c r="H17" s="330">
        <f>'04 1 Pol'!BD453</f>
        <v>0</v>
      </c>
      <c r="I17" s="331">
        <f>'04 1 Pol'!BE453</f>
        <v>0</v>
      </c>
    </row>
    <row r="18" spans="1:57" s="137" customFormat="1" x14ac:dyDescent="0.2">
      <c r="A18" s="328" t="str">
        <f>'04 1 Pol'!B454</f>
        <v>764</v>
      </c>
      <c r="B18" s="70" t="str">
        <f>'04 1 Pol'!C454</f>
        <v>Konstrukce klempířské</v>
      </c>
      <c r="D18" s="230"/>
      <c r="E18" s="329">
        <f>'04 1 Pol'!BA526</f>
        <v>0</v>
      </c>
      <c r="F18" s="330">
        <f>'04 1 Pol'!BB526</f>
        <v>0</v>
      </c>
      <c r="G18" s="330">
        <f>'04 1 Pol'!BC526</f>
        <v>0</v>
      </c>
      <c r="H18" s="330">
        <f>'04 1 Pol'!BD526</f>
        <v>0</v>
      </c>
      <c r="I18" s="331">
        <f>'04 1 Pol'!BE526</f>
        <v>0</v>
      </c>
    </row>
    <row r="19" spans="1:57" s="137" customFormat="1" x14ac:dyDescent="0.2">
      <c r="A19" s="328" t="str">
        <f>'04 1 Pol'!B527</f>
        <v>771</v>
      </c>
      <c r="B19" s="70" t="str">
        <f>'04 1 Pol'!C527</f>
        <v>Podlahy z dlaždic a obklady</v>
      </c>
      <c r="D19" s="230"/>
      <c r="E19" s="329">
        <f>'04 1 Pol'!BA535</f>
        <v>0</v>
      </c>
      <c r="F19" s="330">
        <f>'04 1 Pol'!BB535</f>
        <v>0</v>
      </c>
      <c r="G19" s="330">
        <f>'04 1 Pol'!BC535</f>
        <v>0</v>
      </c>
      <c r="H19" s="330">
        <f>'04 1 Pol'!BD535</f>
        <v>0</v>
      </c>
      <c r="I19" s="331">
        <f>'04 1 Pol'!BE535</f>
        <v>0</v>
      </c>
    </row>
    <row r="20" spans="1:57" s="137" customFormat="1" ht="13.5" thickBot="1" x14ac:dyDescent="0.25">
      <c r="A20" s="328" t="str">
        <f>'04 1 Pol'!B536</f>
        <v>M24</v>
      </c>
      <c r="B20" s="70" t="str">
        <f>'04 1 Pol'!C536</f>
        <v>Montáže vzduchotechnických zařízení</v>
      </c>
      <c r="D20" s="230"/>
      <c r="E20" s="329">
        <f>'04 1 Pol'!BA538</f>
        <v>0</v>
      </c>
      <c r="F20" s="330">
        <f>'04 1 Pol'!BB538</f>
        <v>0</v>
      </c>
      <c r="G20" s="330">
        <f>'04 1 Pol'!BC538</f>
        <v>0</v>
      </c>
      <c r="H20" s="330">
        <f>'04 1 Pol'!BD538</f>
        <v>0</v>
      </c>
      <c r="I20" s="331">
        <f>'04 1 Pol'!BE538</f>
        <v>0</v>
      </c>
    </row>
    <row r="21" spans="1:57" s="14" customFormat="1" ht="13.5" thickBot="1" x14ac:dyDescent="0.25">
      <c r="A21" s="231"/>
      <c r="B21" s="232" t="s">
        <v>79</v>
      </c>
      <c r="C21" s="232"/>
      <c r="D21" s="233"/>
      <c r="E21" s="234">
        <f>SUM(E7:E20)</f>
        <v>0</v>
      </c>
      <c r="F21" s="235">
        <f>SUM(F7:F20)</f>
        <v>0</v>
      </c>
      <c r="G21" s="235">
        <f>SUM(G7:G20)</f>
        <v>0</v>
      </c>
      <c r="H21" s="235">
        <f>SUM(H7:H20)</f>
        <v>0</v>
      </c>
      <c r="I21" s="236">
        <f>SUM(I7:I20)</f>
        <v>0</v>
      </c>
    </row>
    <row r="22" spans="1:57" x14ac:dyDescent="0.2">
      <c r="A22" s="137"/>
      <c r="B22" s="137"/>
      <c r="C22" s="137"/>
      <c r="D22" s="137"/>
      <c r="E22" s="137"/>
      <c r="F22" s="137"/>
      <c r="G22" s="137"/>
      <c r="H22" s="137"/>
      <c r="I22" s="137"/>
    </row>
    <row r="23" spans="1:57" ht="19.5" customHeight="1" x14ac:dyDescent="0.25">
      <c r="A23" s="222" t="s">
        <v>80</v>
      </c>
      <c r="B23" s="222"/>
      <c r="C23" s="222"/>
      <c r="D23" s="222"/>
      <c r="E23" s="222"/>
      <c r="F23" s="222"/>
      <c r="G23" s="237"/>
      <c r="H23" s="222"/>
      <c r="I23" s="222"/>
      <c r="BA23" s="143"/>
      <c r="BB23" s="143"/>
      <c r="BC23" s="143"/>
      <c r="BD23" s="143"/>
      <c r="BE23" s="143"/>
    </row>
    <row r="24" spans="1:57" ht="13.5" thickBot="1" x14ac:dyDescent="0.25"/>
    <row r="25" spans="1:57" x14ac:dyDescent="0.2">
      <c r="A25" s="175" t="s">
        <v>81</v>
      </c>
      <c r="B25" s="176"/>
      <c r="C25" s="176"/>
      <c r="D25" s="238"/>
      <c r="E25" s="239" t="s">
        <v>82</v>
      </c>
      <c r="F25" s="240" t="s">
        <v>12</v>
      </c>
      <c r="G25" s="241" t="s">
        <v>83</v>
      </c>
      <c r="H25" s="242"/>
      <c r="I25" s="243" t="s">
        <v>82</v>
      </c>
    </row>
    <row r="26" spans="1:57" x14ac:dyDescent="0.2">
      <c r="A26" s="167" t="s">
        <v>483</v>
      </c>
      <c r="B26" s="158"/>
      <c r="C26" s="158"/>
      <c r="D26" s="244"/>
      <c r="E26" s="245"/>
      <c r="F26" s="246"/>
      <c r="G26" s="247">
        <v>0</v>
      </c>
      <c r="H26" s="248"/>
      <c r="I26" s="249">
        <f>E26+F26*G26/100</f>
        <v>0</v>
      </c>
      <c r="BA26" s="1">
        <v>0</v>
      </c>
    </row>
    <row r="27" spans="1:57" x14ac:dyDescent="0.2">
      <c r="A27" s="167" t="s">
        <v>484</v>
      </c>
      <c r="B27" s="158"/>
      <c r="C27" s="158"/>
      <c r="D27" s="244"/>
      <c r="E27" s="245"/>
      <c r="F27" s="246"/>
      <c r="G27" s="247">
        <v>0</v>
      </c>
      <c r="H27" s="248"/>
      <c r="I27" s="249">
        <f>E27+F27*G27/100</f>
        <v>0</v>
      </c>
      <c r="BA27" s="1">
        <v>0</v>
      </c>
    </row>
    <row r="28" spans="1:57" x14ac:dyDescent="0.2">
      <c r="A28" s="167" t="s">
        <v>485</v>
      </c>
      <c r="B28" s="158"/>
      <c r="C28" s="158"/>
      <c r="D28" s="244"/>
      <c r="E28" s="245"/>
      <c r="F28" s="246"/>
      <c r="G28" s="247">
        <v>0</v>
      </c>
      <c r="H28" s="248"/>
      <c r="I28" s="249">
        <f>E28+F28*G28/100</f>
        <v>0</v>
      </c>
      <c r="BA28" s="1">
        <v>0</v>
      </c>
    </row>
    <row r="29" spans="1:57" x14ac:dyDescent="0.2">
      <c r="A29" s="167" t="s">
        <v>486</v>
      </c>
      <c r="B29" s="158"/>
      <c r="C29" s="158"/>
      <c r="D29" s="244"/>
      <c r="E29" s="245"/>
      <c r="F29" s="246"/>
      <c r="G29" s="247">
        <v>0</v>
      </c>
      <c r="H29" s="248"/>
      <c r="I29" s="249">
        <f>E29+F29*G29/100</f>
        <v>0</v>
      </c>
      <c r="BA29" s="1">
        <v>0</v>
      </c>
    </row>
    <row r="30" spans="1:57" x14ac:dyDescent="0.2">
      <c r="A30" s="167" t="s">
        <v>487</v>
      </c>
      <c r="B30" s="158"/>
      <c r="C30" s="158"/>
      <c r="D30" s="244"/>
      <c r="E30" s="245"/>
      <c r="F30" s="246"/>
      <c r="G30" s="247">
        <v>0</v>
      </c>
      <c r="H30" s="248"/>
      <c r="I30" s="249">
        <f>E30+F30*G30/100</f>
        <v>0</v>
      </c>
      <c r="BA30" s="1">
        <v>1</v>
      </c>
    </row>
    <row r="31" spans="1:57" x14ac:dyDescent="0.2">
      <c r="A31" s="167" t="s">
        <v>488</v>
      </c>
      <c r="B31" s="158"/>
      <c r="C31" s="158"/>
      <c r="D31" s="244"/>
      <c r="E31" s="245"/>
      <c r="F31" s="246"/>
      <c r="G31" s="247">
        <v>0</v>
      </c>
      <c r="H31" s="248"/>
      <c r="I31" s="249">
        <f>E31+F31*G31/100</f>
        <v>0</v>
      </c>
      <c r="BA31" s="1">
        <v>1</v>
      </c>
    </row>
    <row r="32" spans="1:57" x14ac:dyDescent="0.2">
      <c r="A32" s="167" t="s">
        <v>489</v>
      </c>
      <c r="B32" s="158"/>
      <c r="C32" s="158"/>
      <c r="D32" s="244"/>
      <c r="E32" s="245"/>
      <c r="F32" s="246"/>
      <c r="G32" s="247">
        <v>0</v>
      </c>
      <c r="H32" s="248"/>
      <c r="I32" s="249">
        <f>E32+F32*G32/100</f>
        <v>0</v>
      </c>
      <c r="BA32" s="1">
        <v>2</v>
      </c>
    </row>
    <row r="33" spans="1:53" x14ac:dyDescent="0.2">
      <c r="A33" s="167" t="s">
        <v>490</v>
      </c>
      <c r="B33" s="158"/>
      <c r="C33" s="158"/>
      <c r="D33" s="244"/>
      <c r="E33" s="245"/>
      <c r="F33" s="246"/>
      <c r="G33" s="247">
        <v>0</v>
      </c>
      <c r="H33" s="248"/>
      <c r="I33" s="249">
        <f>E33+F33*G33/100</f>
        <v>0</v>
      </c>
      <c r="BA33" s="1">
        <v>2</v>
      </c>
    </row>
    <row r="34" spans="1:53" ht="13.5" thickBot="1" x14ac:dyDescent="0.25">
      <c r="A34" s="250"/>
      <c r="B34" s="251" t="s">
        <v>84</v>
      </c>
      <c r="C34" s="252"/>
      <c r="D34" s="253"/>
      <c r="E34" s="254"/>
      <c r="F34" s="255"/>
      <c r="G34" s="255"/>
      <c r="H34" s="256">
        <f>SUM(I26:I33)</f>
        <v>0</v>
      </c>
      <c r="I34" s="257"/>
    </row>
    <row r="36" spans="1:53" x14ac:dyDescent="0.2">
      <c r="B36" s="14"/>
      <c r="F36" s="258"/>
      <c r="G36" s="259"/>
      <c r="H36" s="259"/>
      <c r="I36" s="54"/>
    </row>
    <row r="37" spans="1:53" x14ac:dyDescent="0.2">
      <c r="F37" s="258"/>
      <c r="G37" s="259"/>
      <c r="H37" s="259"/>
      <c r="I37" s="54"/>
    </row>
    <row r="38" spans="1:53" x14ac:dyDescent="0.2">
      <c r="F38" s="258"/>
      <c r="G38" s="259"/>
      <c r="H38" s="259"/>
      <c r="I38" s="54"/>
    </row>
    <row r="39" spans="1:53" x14ac:dyDescent="0.2">
      <c r="F39" s="258"/>
      <c r="G39" s="259"/>
      <c r="H39" s="259"/>
      <c r="I39" s="54"/>
    </row>
    <row r="40" spans="1:53" x14ac:dyDescent="0.2">
      <c r="F40" s="258"/>
      <c r="G40" s="259"/>
      <c r="H40" s="259"/>
      <c r="I40" s="54"/>
    </row>
    <row r="41" spans="1:53" x14ac:dyDescent="0.2">
      <c r="F41" s="258"/>
      <c r="G41" s="259"/>
      <c r="H41" s="259"/>
      <c r="I41" s="54"/>
    </row>
    <row r="42" spans="1:53" x14ac:dyDescent="0.2">
      <c r="F42" s="258"/>
      <c r="G42" s="259"/>
      <c r="H42" s="259"/>
      <c r="I42" s="54"/>
    </row>
    <row r="43" spans="1:53" x14ac:dyDescent="0.2">
      <c r="F43" s="258"/>
      <c r="G43" s="259"/>
      <c r="H43" s="259"/>
      <c r="I43" s="54"/>
    </row>
    <row r="44" spans="1:53" x14ac:dyDescent="0.2">
      <c r="F44" s="258"/>
      <c r="G44" s="259"/>
      <c r="H44" s="259"/>
      <c r="I44" s="54"/>
    </row>
    <row r="45" spans="1:53" x14ac:dyDescent="0.2">
      <c r="F45" s="258"/>
      <c r="G45" s="259"/>
      <c r="H45" s="259"/>
      <c r="I45" s="54"/>
    </row>
    <row r="46" spans="1:53" x14ac:dyDescent="0.2">
      <c r="F46" s="258"/>
      <c r="G46" s="259"/>
      <c r="H46" s="259"/>
      <c r="I46" s="54"/>
    </row>
    <row r="47" spans="1:53" x14ac:dyDescent="0.2">
      <c r="F47" s="258"/>
      <c r="G47" s="259"/>
      <c r="H47" s="259"/>
      <c r="I47" s="54"/>
    </row>
    <row r="48" spans="1:53" x14ac:dyDescent="0.2">
      <c r="F48" s="258"/>
      <c r="G48" s="259"/>
      <c r="H48" s="259"/>
      <c r="I48" s="54"/>
    </row>
    <row r="49" spans="6:9" x14ac:dyDescent="0.2">
      <c r="F49" s="258"/>
      <c r="G49" s="259"/>
      <c r="H49" s="259"/>
      <c r="I49" s="54"/>
    </row>
    <row r="50" spans="6:9" x14ac:dyDescent="0.2">
      <c r="F50" s="258"/>
      <c r="G50" s="259"/>
      <c r="H50" s="259"/>
      <c r="I50" s="54"/>
    </row>
    <row r="51" spans="6:9" x14ac:dyDescent="0.2">
      <c r="F51" s="258"/>
      <c r="G51" s="259"/>
      <c r="H51" s="259"/>
      <c r="I51" s="54"/>
    </row>
    <row r="52" spans="6:9" x14ac:dyDescent="0.2">
      <c r="F52" s="258"/>
      <c r="G52" s="259"/>
      <c r="H52" s="259"/>
      <c r="I52" s="54"/>
    </row>
    <row r="53" spans="6:9" x14ac:dyDescent="0.2">
      <c r="F53" s="258"/>
      <c r="G53" s="259"/>
      <c r="H53" s="259"/>
      <c r="I53" s="54"/>
    </row>
    <row r="54" spans="6:9" x14ac:dyDescent="0.2">
      <c r="F54" s="258"/>
      <c r="G54" s="259"/>
      <c r="H54" s="259"/>
      <c r="I54" s="54"/>
    </row>
    <row r="55" spans="6:9" x14ac:dyDescent="0.2">
      <c r="F55" s="258"/>
      <c r="G55" s="259"/>
      <c r="H55" s="259"/>
      <c r="I55" s="54"/>
    </row>
    <row r="56" spans="6:9" x14ac:dyDescent="0.2">
      <c r="F56" s="258"/>
      <c r="G56" s="259"/>
      <c r="H56" s="259"/>
      <c r="I56" s="54"/>
    </row>
    <row r="57" spans="6:9" x14ac:dyDescent="0.2">
      <c r="F57" s="258"/>
      <c r="G57" s="259"/>
      <c r="H57" s="259"/>
      <c r="I57" s="54"/>
    </row>
    <row r="58" spans="6:9" x14ac:dyDescent="0.2">
      <c r="F58" s="258"/>
      <c r="G58" s="259"/>
      <c r="H58" s="259"/>
      <c r="I58" s="54"/>
    </row>
    <row r="59" spans="6:9" x14ac:dyDescent="0.2">
      <c r="F59" s="258"/>
      <c r="G59" s="259"/>
      <c r="H59" s="259"/>
      <c r="I59" s="54"/>
    </row>
    <row r="60" spans="6:9" x14ac:dyDescent="0.2">
      <c r="F60" s="258"/>
      <c r="G60" s="259"/>
      <c r="H60" s="259"/>
      <c r="I60" s="54"/>
    </row>
    <row r="61" spans="6:9" x14ac:dyDescent="0.2">
      <c r="F61" s="258"/>
      <c r="G61" s="259"/>
      <c r="H61" s="259"/>
      <c r="I61" s="54"/>
    </row>
    <row r="62" spans="6:9" x14ac:dyDescent="0.2">
      <c r="F62" s="258"/>
      <c r="G62" s="259"/>
      <c r="H62" s="259"/>
      <c r="I62" s="54"/>
    </row>
    <row r="63" spans="6:9" x14ac:dyDescent="0.2">
      <c r="F63" s="258"/>
      <c r="G63" s="259"/>
      <c r="H63" s="259"/>
      <c r="I63" s="54"/>
    </row>
    <row r="64" spans="6:9" x14ac:dyDescent="0.2">
      <c r="F64" s="258"/>
      <c r="G64" s="259"/>
      <c r="H64" s="259"/>
      <c r="I64" s="54"/>
    </row>
    <row r="65" spans="6:9" x14ac:dyDescent="0.2">
      <c r="F65" s="258"/>
      <c r="G65" s="259"/>
      <c r="H65" s="259"/>
      <c r="I65" s="54"/>
    </row>
    <row r="66" spans="6:9" x14ac:dyDescent="0.2">
      <c r="F66" s="258"/>
      <c r="G66" s="259"/>
      <c r="H66" s="259"/>
      <c r="I66" s="54"/>
    </row>
    <row r="67" spans="6:9" x14ac:dyDescent="0.2">
      <c r="F67" s="258"/>
      <c r="G67" s="259"/>
      <c r="H67" s="259"/>
      <c r="I67" s="54"/>
    </row>
    <row r="68" spans="6:9" x14ac:dyDescent="0.2">
      <c r="F68" s="258"/>
      <c r="G68" s="259"/>
      <c r="H68" s="259"/>
      <c r="I68" s="54"/>
    </row>
    <row r="69" spans="6:9" x14ac:dyDescent="0.2">
      <c r="F69" s="258"/>
      <c r="G69" s="259"/>
      <c r="H69" s="259"/>
      <c r="I69" s="54"/>
    </row>
    <row r="70" spans="6:9" x14ac:dyDescent="0.2">
      <c r="F70" s="258"/>
      <c r="G70" s="259"/>
      <c r="H70" s="259"/>
      <c r="I70" s="54"/>
    </row>
    <row r="71" spans="6:9" x14ac:dyDescent="0.2">
      <c r="F71" s="258"/>
      <c r="G71" s="259"/>
      <c r="H71" s="259"/>
      <c r="I71" s="54"/>
    </row>
    <row r="72" spans="6:9" x14ac:dyDescent="0.2">
      <c r="F72" s="258"/>
      <c r="G72" s="259"/>
      <c r="H72" s="259"/>
      <c r="I72" s="54"/>
    </row>
    <row r="73" spans="6:9" x14ac:dyDescent="0.2">
      <c r="F73" s="258"/>
      <c r="G73" s="259"/>
      <c r="H73" s="259"/>
      <c r="I73" s="54"/>
    </row>
    <row r="74" spans="6:9" x14ac:dyDescent="0.2">
      <c r="F74" s="258"/>
      <c r="G74" s="259"/>
      <c r="H74" s="259"/>
      <c r="I74" s="54"/>
    </row>
    <row r="75" spans="6:9" x14ac:dyDescent="0.2">
      <c r="F75" s="258"/>
      <c r="G75" s="259"/>
      <c r="H75" s="259"/>
      <c r="I75" s="54"/>
    </row>
    <row r="76" spans="6:9" x14ac:dyDescent="0.2">
      <c r="F76" s="258"/>
      <c r="G76" s="259"/>
      <c r="H76" s="259"/>
      <c r="I76" s="54"/>
    </row>
    <row r="77" spans="6:9" x14ac:dyDescent="0.2">
      <c r="F77" s="258"/>
      <c r="G77" s="259"/>
      <c r="H77" s="259"/>
      <c r="I77" s="54"/>
    </row>
    <row r="78" spans="6:9" x14ac:dyDescent="0.2">
      <c r="F78" s="258"/>
      <c r="G78" s="259"/>
      <c r="H78" s="259"/>
      <c r="I78" s="54"/>
    </row>
    <row r="79" spans="6:9" x14ac:dyDescent="0.2">
      <c r="F79" s="258"/>
      <c r="G79" s="259"/>
      <c r="H79" s="259"/>
      <c r="I79" s="54"/>
    </row>
    <row r="80" spans="6:9" x14ac:dyDescent="0.2">
      <c r="F80" s="258"/>
      <c r="G80" s="259"/>
      <c r="H80" s="259"/>
      <c r="I80" s="54"/>
    </row>
    <row r="81" spans="6:9" x14ac:dyDescent="0.2">
      <c r="F81" s="258"/>
      <c r="G81" s="259"/>
      <c r="H81" s="259"/>
      <c r="I81" s="54"/>
    </row>
    <row r="82" spans="6:9" x14ac:dyDescent="0.2">
      <c r="F82" s="258"/>
      <c r="G82" s="259"/>
      <c r="H82" s="259"/>
      <c r="I82" s="54"/>
    </row>
    <row r="83" spans="6:9" x14ac:dyDescent="0.2">
      <c r="F83" s="258"/>
      <c r="G83" s="259"/>
      <c r="H83" s="259"/>
      <c r="I83" s="54"/>
    </row>
    <row r="84" spans="6:9" x14ac:dyDescent="0.2">
      <c r="F84" s="258"/>
      <c r="G84" s="259"/>
      <c r="H84" s="259"/>
      <c r="I84" s="54"/>
    </row>
    <row r="85" spans="6:9" x14ac:dyDescent="0.2">
      <c r="F85" s="258"/>
      <c r="G85" s="259"/>
      <c r="H85" s="259"/>
      <c r="I85" s="54"/>
    </row>
  </sheetData>
  <mergeCells count="4">
    <mergeCell ref="A1:B1"/>
    <mergeCell ref="A2:B2"/>
    <mergeCell ref="G2:I2"/>
    <mergeCell ref="H34:I34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CB611"/>
  <sheetViews>
    <sheetView showGridLines="0" showZeros="0" zoomScaleNormal="100" zoomScaleSheetLayoutView="100" workbookViewId="0">
      <selection activeCell="J1" sqref="J1:J65536 K1:K65536"/>
    </sheetView>
  </sheetViews>
  <sheetFormatPr defaultRowHeight="12.75" x14ac:dyDescent="0.2"/>
  <cols>
    <col min="1" max="1" width="4.42578125" style="261" customWidth="1"/>
    <col min="2" max="2" width="11.5703125" style="261" customWidth="1"/>
    <col min="3" max="3" width="40.42578125" style="261" customWidth="1"/>
    <col min="4" max="4" width="5.5703125" style="261" customWidth="1"/>
    <col min="5" max="5" width="8.5703125" style="275" customWidth="1"/>
    <col min="6" max="6" width="9.85546875" style="261" customWidth="1"/>
    <col min="7" max="7" width="13.85546875" style="261" customWidth="1"/>
    <col min="8" max="8" width="11.7109375" style="261" hidden="1" customWidth="1"/>
    <col min="9" max="9" width="11.5703125" style="261" hidden="1" customWidth="1"/>
    <col min="10" max="10" width="11" style="261" hidden="1" customWidth="1"/>
    <col min="11" max="11" width="10.42578125" style="261" hidden="1" customWidth="1"/>
    <col min="12" max="12" width="75.42578125" style="261" customWidth="1"/>
    <col min="13" max="13" width="45.28515625" style="261" customWidth="1"/>
    <col min="14" max="16384" width="9.140625" style="261"/>
  </cols>
  <sheetData>
    <row r="1" spans="1:80" ht="15.75" x14ac:dyDescent="0.25">
      <c r="A1" s="260" t="s">
        <v>103</v>
      </c>
      <c r="B1" s="260"/>
      <c r="C1" s="260"/>
      <c r="D1" s="260"/>
      <c r="E1" s="260"/>
      <c r="F1" s="260"/>
      <c r="G1" s="260"/>
    </row>
    <row r="2" spans="1:80" ht="14.25" customHeight="1" thickBot="1" x14ac:dyDescent="0.25">
      <c r="B2" s="262"/>
      <c r="C2" s="263"/>
      <c r="D2" s="263"/>
      <c r="E2" s="264"/>
      <c r="F2" s="263"/>
      <c r="G2" s="263"/>
    </row>
    <row r="3" spans="1:80" ht="13.5" thickTop="1" x14ac:dyDescent="0.2">
      <c r="A3" s="205" t="s">
        <v>2</v>
      </c>
      <c r="B3" s="206"/>
      <c r="C3" s="207" t="s">
        <v>106</v>
      </c>
      <c r="D3" s="265"/>
      <c r="E3" s="266" t="s">
        <v>85</v>
      </c>
      <c r="F3" s="267" t="str">
        <f>'04 1 Rek'!H1</f>
        <v>1</v>
      </c>
      <c r="G3" s="268"/>
    </row>
    <row r="4" spans="1:80" ht="13.5" thickBot="1" x14ac:dyDescent="0.25">
      <c r="A4" s="269" t="s">
        <v>76</v>
      </c>
      <c r="B4" s="214"/>
      <c r="C4" s="215" t="s">
        <v>1261</v>
      </c>
      <c r="D4" s="270"/>
      <c r="E4" s="271" t="str">
        <f>'04 1 Rek'!G2</f>
        <v>Vnější zateplení obvod. pláště- Rozpočtové náklady</v>
      </c>
      <c r="F4" s="272"/>
      <c r="G4" s="273"/>
    </row>
    <row r="5" spans="1:80" ht="13.5" thickTop="1" x14ac:dyDescent="0.2">
      <c r="A5" s="274"/>
      <c r="G5" s="276"/>
    </row>
    <row r="6" spans="1:80" ht="27" customHeight="1" x14ac:dyDescent="0.2">
      <c r="A6" s="277" t="s">
        <v>86</v>
      </c>
      <c r="B6" s="278" t="s">
        <v>87</v>
      </c>
      <c r="C6" s="278" t="s">
        <v>88</v>
      </c>
      <c r="D6" s="278" t="s">
        <v>89</v>
      </c>
      <c r="E6" s="279" t="s">
        <v>90</v>
      </c>
      <c r="F6" s="278" t="s">
        <v>91</v>
      </c>
      <c r="G6" s="280" t="s">
        <v>92</v>
      </c>
      <c r="H6" s="281" t="s">
        <v>93</v>
      </c>
      <c r="I6" s="281" t="s">
        <v>94</v>
      </c>
      <c r="J6" s="281" t="s">
        <v>95</v>
      </c>
      <c r="K6" s="281" t="s">
        <v>96</v>
      </c>
    </row>
    <row r="7" spans="1:80" x14ac:dyDescent="0.2">
      <c r="A7" s="282" t="s">
        <v>97</v>
      </c>
      <c r="B7" s="283" t="s">
        <v>98</v>
      </c>
      <c r="C7" s="284" t="s">
        <v>99</v>
      </c>
      <c r="D7" s="285"/>
      <c r="E7" s="286"/>
      <c r="F7" s="286"/>
      <c r="G7" s="287"/>
      <c r="H7" s="288"/>
      <c r="I7" s="289"/>
      <c r="J7" s="290"/>
      <c r="K7" s="291"/>
      <c r="O7" s="292">
        <v>1</v>
      </c>
    </row>
    <row r="8" spans="1:80" x14ac:dyDescent="0.2">
      <c r="A8" s="293">
        <v>1</v>
      </c>
      <c r="B8" s="294" t="s">
        <v>792</v>
      </c>
      <c r="C8" s="295" t="s">
        <v>793</v>
      </c>
      <c r="D8" s="296" t="s">
        <v>343</v>
      </c>
      <c r="E8" s="297">
        <v>19.064399999999999</v>
      </c>
      <c r="F8" s="297">
        <v>0</v>
      </c>
      <c r="G8" s="298">
        <f>E8*F8</f>
        <v>0</v>
      </c>
      <c r="H8" s="299">
        <v>0</v>
      </c>
      <c r="I8" s="300">
        <f>E8*H8</f>
        <v>0</v>
      </c>
      <c r="J8" s="299">
        <v>0</v>
      </c>
      <c r="K8" s="300">
        <f>E8*J8</f>
        <v>0</v>
      </c>
      <c r="O8" s="292">
        <v>2</v>
      </c>
      <c r="AA8" s="261">
        <v>1</v>
      </c>
      <c r="AB8" s="261">
        <v>0</v>
      </c>
      <c r="AC8" s="261">
        <v>0</v>
      </c>
      <c r="AZ8" s="261">
        <v>1</v>
      </c>
      <c r="BA8" s="261">
        <f>IF(AZ8=1,G8,0)</f>
        <v>0</v>
      </c>
      <c r="BB8" s="261">
        <f>IF(AZ8=2,G8,0)</f>
        <v>0</v>
      </c>
      <c r="BC8" s="261">
        <f>IF(AZ8=3,G8,0)</f>
        <v>0</v>
      </c>
      <c r="BD8" s="261">
        <f>IF(AZ8=4,G8,0)</f>
        <v>0</v>
      </c>
      <c r="BE8" s="261">
        <f>IF(AZ8=5,G8,0)</f>
        <v>0</v>
      </c>
      <c r="CA8" s="292">
        <v>1</v>
      </c>
      <c r="CB8" s="292">
        <v>0</v>
      </c>
    </row>
    <row r="9" spans="1:80" x14ac:dyDescent="0.2">
      <c r="A9" s="301"/>
      <c r="B9" s="304"/>
      <c r="C9" s="305" t="s">
        <v>794</v>
      </c>
      <c r="D9" s="306"/>
      <c r="E9" s="307">
        <v>0</v>
      </c>
      <c r="F9" s="308"/>
      <c r="G9" s="309"/>
      <c r="H9" s="310"/>
      <c r="I9" s="302"/>
      <c r="J9" s="311"/>
      <c r="K9" s="302"/>
      <c r="M9" s="303" t="s">
        <v>794</v>
      </c>
      <c r="O9" s="292"/>
    </row>
    <row r="10" spans="1:80" x14ac:dyDescent="0.2">
      <c r="A10" s="301"/>
      <c r="B10" s="304"/>
      <c r="C10" s="305" t="s">
        <v>1262</v>
      </c>
      <c r="D10" s="306"/>
      <c r="E10" s="307">
        <v>0</v>
      </c>
      <c r="F10" s="308"/>
      <c r="G10" s="309"/>
      <c r="H10" s="310"/>
      <c r="I10" s="302"/>
      <c r="J10" s="311"/>
      <c r="K10" s="302"/>
      <c r="M10" s="303" t="s">
        <v>1262</v>
      </c>
      <c r="O10" s="292"/>
    </row>
    <row r="11" spans="1:80" x14ac:dyDescent="0.2">
      <c r="A11" s="301"/>
      <c r="B11" s="304"/>
      <c r="C11" s="305" t="s">
        <v>1263</v>
      </c>
      <c r="D11" s="306"/>
      <c r="E11" s="307">
        <v>2.1356999999999999</v>
      </c>
      <c r="F11" s="308"/>
      <c r="G11" s="309"/>
      <c r="H11" s="310"/>
      <c r="I11" s="302"/>
      <c r="J11" s="311"/>
      <c r="K11" s="302"/>
      <c r="M11" s="303" t="s">
        <v>1263</v>
      </c>
      <c r="O11" s="292"/>
    </row>
    <row r="12" spans="1:80" x14ac:dyDescent="0.2">
      <c r="A12" s="301"/>
      <c r="B12" s="304"/>
      <c r="C12" s="305" t="s">
        <v>1264</v>
      </c>
      <c r="D12" s="306"/>
      <c r="E12" s="307">
        <v>2.6747999999999998</v>
      </c>
      <c r="F12" s="308"/>
      <c r="G12" s="309"/>
      <c r="H12" s="310"/>
      <c r="I12" s="302"/>
      <c r="J12" s="311"/>
      <c r="K12" s="302"/>
      <c r="M12" s="303" t="s">
        <v>1264</v>
      </c>
      <c r="O12" s="292"/>
    </row>
    <row r="13" spans="1:80" x14ac:dyDescent="0.2">
      <c r="A13" s="301"/>
      <c r="B13" s="304"/>
      <c r="C13" s="305" t="s">
        <v>1265</v>
      </c>
      <c r="D13" s="306"/>
      <c r="E13" s="307">
        <v>6.5774999999999997</v>
      </c>
      <c r="F13" s="308"/>
      <c r="G13" s="309"/>
      <c r="H13" s="310"/>
      <c r="I13" s="302"/>
      <c r="J13" s="311"/>
      <c r="K13" s="302"/>
      <c r="M13" s="303" t="s">
        <v>1265</v>
      </c>
      <c r="O13" s="292"/>
    </row>
    <row r="14" spans="1:80" x14ac:dyDescent="0.2">
      <c r="A14" s="301"/>
      <c r="B14" s="304"/>
      <c r="C14" s="305" t="s">
        <v>1266</v>
      </c>
      <c r="D14" s="306"/>
      <c r="E14" s="307">
        <v>7.6764000000000001</v>
      </c>
      <c r="F14" s="308"/>
      <c r="G14" s="309"/>
      <c r="H14" s="310"/>
      <c r="I14" s="302"/>
      <c r="J14" s="311"/>
      <c r="K14" s="302"/>
      <c r="M14" s="303" t="s">
        <v>1266</v>
      </c>
      <c r="O14" s="292"/>
    </row>
    <row r="15" spans="1:80" x14ac:dyDescent="0.2">
      <c r="A15" s="301"/>
      <c r="B15" s="304"/>
      <c r="C15" s="305" t="s">
        <v>130</v>
      </c>
      <c r="D15" s="306"/>
      <c r="E15" s="307">
        <v>0</v>
      </c>
      <c r="F15" s="308"/>
      <c r="G15" s="309"/>
      <c r="H15" s="310"/>
      <c r="I15" s="302"/>
      <c r="J15" s="311"/>
      <c r="K15" s="302"/>
      <c r="M15" s="303">
        <v>0</v>
      </c>
      <c r="O15" s="292"/>
    </row>
    <row r="16" spans="1:80" x14ac:dyDescent="0.2">
      <c r="A16" s="293">
        <v>2</v>
      </c>
      <c r="B16" s="294" t="s">
        <v>798</v>
      </c>
      <c r="C16" s="295" t="s">
        <v>799</v>
      </c>
      <c r="D16" s="296" t="s">
        <v>343</v>
      </c>
      <c r="E16" s="297">
        <v>20.706800000000001</v>
      </c>
      <c r="F16" s="297">
        <v>0</v>
      </c>
      <c r="G16" s="298">
        <f>E16*F16</f>
        <v>0</v>
      </c>
      <c r="H16" s="299">
        <v>0</v>
      </c>
      <c r="I16" s="300">
        <f>E16*H16</f>
        <v>0</v>
      </c>
      <c r="J16" s="299">
        <v>0</v>
      </c>
      <c r="K16" s="300">
        <f>E16*J16</f>
        <v>0</v>
      </c>
      <c r="O16" s="292">
        <v>2</v>
      </c>
      <c r="AA16" s="261">
        <v>1</v>
      </c>
      <c r="AB16" s="261">
        <v>1</v>
      </c>
      <c r="AC16" s="261">
        <v>1</v>
      </c>
      <c r="AZ16" s="261">
        <v>1</v>
      </c>
      <c r="BA16" s="261">
        <f>IF(AZ16=1,G16,0)</f>
        <v>0</v>
      </c>
      <c r="BB16" s="261">
        <f>IF(AZ16=2,G16,0)</f>
        <v>0</v>
      </c>
      <c r="BC16" s="261">
        <f>IF(AZ16=3,G16,0)</f>
        <v>0</v>
      </c>
      <c r="BD16" s="261">
        <f>IF(AZ16=4,G16,0)</f>
        <v>0</v>
      </c>
      <c r="BE16" s="261">
        <f>IF(AZ16=5,G16,0)</f>
        <v>0</v>
      </c>
      <c r="CA16" s="292">
        <v>1</v>
      </c>
      <c r="CB16" s="292">
        <v>1</v>
      </c>
    </row>
    <row r="17" spans="1:80" x14ac:dyDescent="0.2">
      <c r="A17" s="301"/>
      <c r="B17" s="304"/>
      <c r="C17" s="305" t="s">
        <v>1267</v>
      </c>
      <c r="D17" s="306"/>
      <c r="E17" s="307">
        <v>0</v>
      </c>
      <c r="F17" s="308"/>
      <c r="G17" s="309"/>
      <c r="H17" s="310"/>
      <c r="I17" s="302"/>
      <c r="J17" s="311"/>
      <c r="K17" s="302"/>
      <c r="M17" s="303" t="s">
        <v>1267</v>
      </c>
      <c r="O17" s="292"/>
    </row>
    <row r="18" spans="1:80" x14ac:dyDescent="0.2">
      <c r="A18" s="301"/>
      <c r="B18" s="304"/>
      <c r="C18" s="305" t="s">
        <v>1268</v>
      </c>
      <c r="D18" s="306"/>
      <c r="E18" s="307">
        <v>0.56950000000000001</v>
      </c>
      <c r="F18" s="308"/>
      <c r="G18" s="309"/>
      <c r="H18" s="310"/>
      <c r="I18" s="302"/>
      <c r="J18" s="311"/>
      <c r="K18" s="302"/>
      <c r="M18" s="303" t="s">
        <v>1268</v>
      </c>
      <c r="O18" s="292"/>
    </row>
    <row r="19" spans="1:80" x14ac:dyDescent="0.2">
      <c r="A19" s="301"/>
      <c r="B19" s="304"/>
      <c r="C19" s="305" t="s">
        <v>1269</v>
      </c>
      <c r="D19" s="306"/>
      <c r="E19" s="307">
        <v>0.71330000000000005</v>
      </c>
      <c r="F19" s="308"/>
      <c r="G19" s="309"/>
      <c r="H19" s="310"/>
      <c r="I19" s="302"/>
      <c r="J19" s="311"/>
      <c r="K19" s="302"/>
      <c r="M19" s="303" t="s">
        <v>1269</v>
      </c>
      <c r="O19" s="292"/>
    </row>
    <row r="20" spans="1:80" x14ac:dyDescent="0.2">
      <c r="A20" s="301"/>
      <c r="B20" s="304"/>
      <c r="C20" s="305" t="s">
        <v>1270</v>
      </c>
      <c r="D20" s="306"/>
      <c r="E20" s="307">
        <v>6.8296999999999999</v>
      </c>
      <c r="F20" s="308"/>
      <c r="G20" s="309"/>
      <c r="H20" s="310"/>
      <c r="I20" s="302"/>
      <c r="J20" s="311"/>
      <c r="K20" s="302"/>
      <c r="M20" s="303" t="s">
        <v>1270</v>
      </c>
      <c r="O20" s="292"/>
    </row>
    <row r="21" spans="1:80" x14ac:dyDescent="0.2">
      <c r="A21" s="301"/>
      <c r="B21" s="304"/>
      <c r="C21" s="305" t="s">
        <v>1271</v>
      </c>
      <c r="D21" s="306"/>
      <c r="E21" s="307">
        <v>2.0470000000000002</v>
      </c>
      <c r="F21" s="308"/>
      <c r="G21" s="309"/>
      <c r="H21" s="310"/>
      <c r="I21" s="302"/>
      <c r="J21" s="311"/>
      <c r="K21" s="302"/>
      <c r="M21" s="303" t="s">
        <v>1271</v>
      </c>
      <c r="O21" s="292"/>
    </row>
    <row r="22" spans="1:80" x14ac:dyDescent="0.2">
      <c r="A22" s="301"/>
      <c r="B22" s="304"/>
      <c r="C22" s="305" t="s">
        <v>130</v>
      </c>
      <c r="D22" s="306"/>
      <c r="E22" s="307">
        <v>0</v>
      </c>
      <c r="F22" s="308"/>
      <c r="G22" s="309"/>
      <c r="H22" s="310"/>
      <c r="I22" s="302"/>
      <c r="J22" s="311"/>
      <c r="K22" s="302"/>
      <c r="M22" s="303">
        <v>0</v>
      </c>
      <c r="O22" s="292"/>
    </row>
    <row r="23" spans="1:80" x14ac:dyDescent="0.2">
      <c r="A23" s="301"/>
      <c r="B23" s="304"/>
      <c r="C23" s="305" t="s">
        <v>1272</v>
      </c>
      <c r="D23" s="306"/>
      <c r="E23" s="307">
        <v>10.5473</v>
      </c>
      <c r="F23" s="308"/>
      <c r="G23" s="309"/>
      <c r="H23" s="310"/>
      <c r="I23" s="302"/>
      <c r="J23" s="311"/>
      <c r="K23" s="302"/>
      <c r="M23" s="303" t="s">
        <v>1272</v>
      </c>
      <c r="O23" s="292"/>
    </row>
    <row r="24" spans="1:80" x14ac:dyDescent="0.2">
      <c r="A24" s="293">
        <v>3</v>
      </c>
      <c r="B24" s="294" t="s">
        <v>802</v>
      </c>
      <c r="C24" s="295" t="s">
        <v>803</v>
      </c>
      <c r="D24" s="296" t="s">
        <v>343</v>
      </c>
      <c r="E24" s="297">
        <v>0.63519999999999999</v>
      </c>
      <c r="F24" s="297">
        <v>0</v>
      </c>
      <c r="G24" s="298">
        <f>E24*F24</f>
        <v>0</v>
      </c>
      <c r="H24" s="299">
        <v>0</v>
      </c>
      <c r="I24" s="300">
        <f>E24*H24</f>
        <v>0</v>
      </c>
      <c r="J24" s="299">
        <v>0</v>
      </c>
      <c r="K24" s="300">
        <f>E24*J24</f>
        <v>0</v>
      </c>
      <c r="O24" s="292">
        <v>2</v>
      </c>
      <c r="AA24" s="261">
        <v>1</v>
      </c>
      <c r="AB24" s="261">
        <v>1</v>
      </c>
      <c r="AC24" s="261">
        <v>1</v>
      </c>
      <c r="AZ24" s="261">
        <v>1</v>
      </c>
      <c r="BA24" s="261">
        <f>IF(AZ24=1,G24,0)</f>
        <v>0</v>
      </c>
      <c r="BB24" s="261">
        <f>IF(AZ24=2,G24,0)</f>
        <v>0</v>
      </c>
      <c r="BC24" s="261">
        <f>IF(AZ24=3,G24,0)</f>
        <v>0</v>
      </c>
      <c r="BD24" s="261">
        <f>IF(AZ24=4,G24,0)</f>
        <v>0</v>
      </c>
      <c r="BE24" s="261">
        <f>IF(AZ24=5,G24,0)</f>
        <v>0</v>
      </c>
      <c r="CA24" s="292">
        <v>1</v>
      </c>
      <c r="CB24" s="292">
        <v>1</v>
      </c>
    </row>
    <row r="25" spans="1:80" x14ac:dyDescent="0.2">
      <c r="A25" s="301"/>
      <c r="B25" s="304"/>
      <c r="C25" s="305" t="s">
        <v>794</v>
      </c>
      <c r="D25" s="306"/>
      <c r="E25" s="307">
        <v>0</v>
      </c>
      <c r="F25" s="308"/>
      <c r="G25" s="309"/>
      <c r="H25" s="310"/>
      <c r="I25" s="302"/>
      <c r="J25" s="311"/>
      <c r="K25" s="302"/>
      <c r="M25" s="303" t="s">
        <v>794</v>
      </c>
      <c r="O25" s="292"/>
    </row>
    <row r="26" spans="1:80" x14ac:dyDescent="0.2">
      <c r="A26" s="301"/>
      <c r="B26" s="304"/>
      <c r="C26" s="305" t="s">
        <v>1262</v>
      </c>
      <c r="D26" s="306"/>
      <c r="E26" s="307">
        <v>0</v>
      </c>
      <c r="F26" s="308"/>
      <c r="G26" s="309"/>
      <c r="H26" s="310"/>
      <c r="I26" s="302"/>
      <c r="J26" s="311"/>
      <c r="K26" s="302"/>
      <c r="M26" s="303" t="s">
        <v>1262</v>
      </c>
      <c r="O26" s="292"/>
    </row>
    <row r="27" spans="1:80" x14ac:dyDescent="0.2">
      <c r="A27" s="301"/>
      <c r="B27" s="304"/>
      <c r="C27" s="305" t="s">
        <v>1263</v>
      </c>
      <c r="D27" s="306"/>
      <c r="E27" s="307">
        <v>2.1356999999999999</v>
      </c>
      <c r="F27" s="308"/>
      <c r="G27" s="309"/>
      <c r="H27" s="310"/>
      <c r="I27" s="302"/>
      <c r="J27" s="311"/>
      <c r="K27" s="302"/>
      <c r="M27" s="303" t="s">
        <v>1263</v>
      </c>
      <c r="O27" s="292"/>
    </row>
    <row r="28" spans="1:80" x14ac:dyDescent="0.2">
      <c r="A28" s="301"/>
      <c r="B28" s="304"/>
      <c r="C28" s="305" t="s">
        <v>1264</v>
      </c>
      <c r="D28" s="306"/>
      <c r="E28" s="307">
        <v>2.6747999999999998</v>
      </c>
      <c r="F28" s="308"/>
      <c r="G28" s="309"/>
      <c r="H28" s="310"/>
      <c r="I28" s="302"/>
      <c r="J28" s="311"/>
      <c r="K28" s="302"/>
      <c r="M28" s="303" t="s">
        <v>1264</v>
      </c>
      <c r="O28" s="292"/>
    </row>
    <row r="29" spans="1:80" x14ac:dyDescent="0.2">
      <c r="A29" s="301"/>
      <c r="B29" s="304"/>
      <c r="C29" s="305" t="s">
        <v>1265</v>
      </c>
      <c r="D29" s="306"/>
      <c r="E29" s="307">
        <v>6.5774999999999997</v>
      </c>
      <c r="F29" s="308"/>
      <c r="G29" s="309"/>
      <c r="H29" s="310"/>
      <c r="I29" s="302"/>
      <c r="J29" s="311"/>
      <c r="K29" s="302"/>
      <c r="M29" s="303" t="s">
        <v>1265</v>
      </c>
      <c r="O29" s="292"/>
    </row>
    <row r="30" spans="1:80" x14ac:dyDescent="0.2">
      <c r="A30" s="301"/>
      <c r="B30" s="304"/>
      <c r="C30" s="305" t="s">
        <v>1266</v>
      </c>
      <c r="D30" s="306"/>
      <c r="E30" s="307">
        <v>7.6764000000000001</v>
      </c>
      <c r="F30" s="308"/>
      <c r="G30" s="309"/>
      <c r="H30" s="310"/>
      <c r="I30" s="302"/>
      <c r="J30" s="311"/>
      <c r="K30" s="302"/>
      <c r="M30" s="303" t="s">
        <v>1266</v>
      </c>
      <c r="O30" s="292"/>
    </row>
    <row r="31" spans="1:80" x14ac:dyDescent="0.2">
      <c r="A31" s="301"/>
      <c r="B31" s="304"/>
      <c r="C31" s="333" t="s">
        <v>174</v>
      </c>
      <c r="D31" s="306"/>
      <c r="E31" s="332">
        <v>19.064399999999999</v>
      </c>
      <c r="F31" s="308"/>
      <c r="G31" s="309"/>
      <c r="H31" s="310"/>
      <c r="I31" s="302"/>
      <c r="J31" s="311"/>
      <c r="K31" s="302"/>
      <c r="M31" s="303" t="s">
        <v>174</v>
      </c>
      <c r="O31" s="292"/>
    </row>
    <row r="32" spans="1:80" x14ac:dyDescent="0.2">
      <c r="A32" s="301"/>
      <c r="B32" s="304"/>
      <c r="C32" s="305" t="s">
        <v>966</v>
      </c>
      <c r="D32" s="306"/>
      <c r="E32" s="307">
        <v>0</v>
      </c>
      <c r="F32" s="308"/>
      <c r="G32" s="309"/>
      <c r="H32" s="310"/>
      <c r="I32" s="302"/>
      <c r="J32" s="311"/>
      <c r="K32" s="302"/>
      <c r="M32" s="303" t="s">
        <v>966</v>
      </c>
      <c r="O32" s="292"/>
    </row>
    <row r="33" spans="1:80" x14ac:dyDescent="0.2">
      <c r="A33" s="301"/>
      <c r="B33" s="304"/>
      <c r="C33" s="305" t="s">
        <v>1262</v>
      </c>
      <c r="D33" s="306"/>
      <c r="E33" s="307">
        <v>0</v>
      </c>
      <c r="F33" s="308"/>
      <c r="G33" s="309"/>
      <c r="H33" s="310"/>
      <c r="I33" s="302"/>
      <c r="J33" s="311"/>
      <c r="K33" s="302"/>
      <c r="M33" s="303" t="s">
        <v>1262</v>
      </c>
      <c r="O33" s="292"/>
    </row>
    <row r="34" spans="1:80" x14ac:dyDescent="0.2">
      <c r="A34" s="301"/>
      <c r="B34" s="304"/>
      <c r="C34" s="305" t="s">
        <v>1273</v>
      </c>
      <c r="D34" s="306"/>
      <c r="E34" s="307">
        <v>-0.56950000000000001</v>
      </c>
      <c r="F34" s="308"/>
      <c r="G34" s="309"/>
      <c r="H34" s="310"/>
      <c r="I34" s="302"/>
      <c r="J34" s="311"/>
      <c r="K34" s="302"/>
      <c r="M34" s="303" t="s">
        <v>1273</v>
      </c>
      <c r="O34" s="292"/>
    </row>
    <row r="35" spans="1:80" x14ac:dyDescent="0.2">
      <c r="A35" s="301"/>
      <c r="B35" s="304"/>
      <c r="C35" s="305" t="s">
        <v>1274</v>
      </c>
      <c r="D35" s="306"/>
      <c r="E35" s="307">
        <v>-0.71330000000000005</v>
      </c>
      <c r="F35" s="308"/>
      <c r="G35" s="309"/>
      <c r="H35" s="310"/>
      <c r="I35" s="302"/>
      <c r="J35" s="311"/>
      <c r="K35" s="302"/>
      <c r="M35" s="303" t="s">
        <v>1274</v>
      </c>
      <c r="O35" s="292"/>
    </row>
    <row r="36" spans="1:80" x14ac:dyDescent="0.2">
      <c r="A36" s="301"/>
      <c r="B36" s="304"/>
      <c r="C36" s="305" t="s">
        <v>1275</v>
      </c>
      <c r="D36" s="306"/>
      <c r="E36" s="307">
        <v>-5.2553000000000001</v>
      </c>
      <c r="F36" s="308"/>
      <c r="G36" s="309"/>
      <c r="H36" s="310"/>
      <c r="I36" s="302"/>
      <c r="J36" s="311"/>
      <c r="K36" s="302"/>
      <c r="M36" s="303" t="s">
        <v>1275</v>
      </c>
      <c r="O36" s="292"/>
    </row>
    <row r="37" spans="1:80" x14ac:dyDescent="0.2">
      <c r="A37" s="301"/>
      <c r="B37" s="304"/>
      <c r="C37" s="305" t="s">
        <v>1276</v>
      </c>
      <c r="D37" s="306"/>
      <c r="E37" s="307">
        <v>-2.0470000000000002</v>
      </c>
      <c r="F37" s="308"/>
      <c r="G37" s="309"/>
      <c r="H37" s="310"/>
      <c r="I37" s="302"/>
      <c r="J37" s="311"/>
      <c r="K37" s="302"/>
      <c r="M37" s="303" t="s">
        <v>1276</v>
      </c>
      <c r="O37" s="292"/>
    </row>
    <row r="38" spans="1:80" x14ac:dyDescent="0.2">
      <c r="A38" s="301"/>
      <c r="B38" s="304"/>
      <c r="C38" s="333" t="s">
        <v>174</v>
      </c>
      <c r="D38" s="306"/>
      <c r="E38" s="332">
        <v>-8.5851000000000006</v>
      </c>
      <c r="F38" s="308"/>
      <c r="G38" s="309"/>
      <c r="H38" s="310"/>
      <c r="I38" s="302"/>
      <c r="J38" s="311"/>
      <c r="K38" s="302"/>
      <c r="M38" s="303" t="s">
        <v>174</v>
      </c>
      <c r="O38" s="292"/>
    </row>
    <row r="39" spans="1:80" ht="22.5" x14ac:dyDescent="0.2">
      <c r="A39" s="301"/>
      <c r="B39" s="304"/>
      <c r="C39" s="305" t="s">
        <v>1277</v>
      </c>
      <c r="D39" s="306"/>
      <c r="E39" s="307">
        <v>-9.8440999999999992</v>
      </c>
      <c r="F39" s="308"/>
      <c r="G39" s="309"/>
      <c r="H39" s="310"/>
      <c r="I39" s="302"/>
      <c r="J39" s="311"/>
      <c r="K39" s="302"/>
      <c r="M39" s="303" t="s">
        <v>1277</v>
      </c>
      <c r="O39" s="292"/>
    </row>
    <row r="40" spans="1:80" x14ac:dyDescent="0.2">
      <c r="A40" s="312"/>
      <c r="B40" s="313" t="s">
        <v>101</v>
      </c>
      <c r="C40" s="314" t="s">
        <v>791</v>
      </c>
      <c r="D40" s="315"/>
      <c r="E40" s="316"/>
      <c r="F40" s="317"/>
      <c r="G40" s="318">
        <f>SUM(G7:G39)</f>
        <v>0</v>
      </c>
      <c r="H40" s="319"/>
      <c r="I40" s="320">
        <f>SUM(I7:I39)</f>
        <v>0</v>
      </c>
      <c r="J40" s="319"/>
      <c r="K40" s="320">
        <f>SUM(K7:K39)</f>
        <v>0</v>
      </c>
      <c r="O40" s="292">
        <v>4</v>
      </c>
      <c r="BA40" s="321">
        <f>SUM(BA7:BA39)</f>
        <v>0</v>
      </c>
      <c r="BB40" s="321">
        <f>SUM(BB7:BB39)</f>
        <v>0</v>
      </c>
      <c r="BC40" s="321">
        <f>SUM(BC7:BC39)</f>
        <v>0</v>
      </c>
      <c r="BD40" s="321">
        <f>SUM(BD7:BD39)</f>
        <v>0</v>
      </c>
      <c r="BE40" s="321">
        <f>SUM(BE7:BE39)</f>
        <v>0</v>
      </c>
    </row>
    <row r="41" spans="1:80" x14ac:dyDescent="0.2">
      <c r="A41" s="282" t="s">
        <v>97</v>
      </c>
      <c r="B41" s="283" t="s">
        <v>111</v>
      </c>
      <c r="C41" s="284" t="s">
        <v>112</v>
      </c>
      <c r="D41" s="285"/>
      <c r="E41" s="286"/>
      <c r="F41" s="286"/>
      <c r="G41" s="287"/>
      <c r="H41" s="288"/>
      <c r="I41" s="289"/>
      <c r="J41" s="290"/>
      <c r="K41" s="291"/>
      <c r="O41" s="292">
        <v>1</v>
      </c>
    </row>
    <row r="42" spans="1:80" x14ac:dyDescent="0.2">
      <c r="A42" s="293">
        <v>4</v>
      </c>
      <c r="B42" s="294" t="s">
        <v>114</v>
      </c>
      <c r="C42" s="295" t="s">
        <v>115</v>
      </c>
      <c r="D42" s="296" t="s">
        <v>116</v>
      </c>
      <c r="E42" s="297">
        <v>1083.5626999999999</v>
      </c>
      <c r="F42" s="297">
        <v>0</v>
      </c>
      <c r="G42" s="298">
        <f>E42*F42</f>
        <v>0</v>
      </c>
      <c r="H42" s="299">
        <v>1E-3</v>
      </c>
      <c r="I42" s="300">
        <f>E42*H42</f>
        <v>1.0835626999999999</v>
      </c>
      <c r="J42" s="299"/>
      <c r="K42" s="300">
        <f>E42*J42</f>
        <v>0</v>
      </c>
      <c r="O42" s="292">
        <v>2</v>
      </c>
      <c r="AA42" s="261">
        <v>12</v>
      </c>
      <c r="AB42" s="261">
        <v>0</v>
      </c>
      <c r="AC42" s="261">
        <v>1</v>
      </c>
      <c r="AZ42" s="261">
        <v>1</v>
      </c>
      <c r="BA42" s="261">
        <f>IF(AZ42=1,G42,0)</f>
        <v>0</v>
      </c>
      <c r="BB42" s="261">
        <f>IF(AZ42=2,G42,0)</f>
        <v>0</v>
      </c>
      <c r="BC42" s="261">
        <f>IF(AZ42=3,G42,0)</f>
        <v>0</v>
      </c>
      <c r="BD42" s="261">
        <f>IF(AZ42=4,G42,0)</f>
        <v>0</v>
      </c>
      <c r="BE42" s="261">
        <f>IF(AZ42=5,G42,0)</f>
        <v>0</v>
      </c>
      <c r="CA42" s="292">
        <v>12</v>
      </c>
      <c r="CB42" s="292">
        <v>0</v>
      </c>
    </row>
    <row r="43" spans="1:80" x14ac:dyDescent="0.2">
      <c r="A43" s="301"/>
      <c r="B43" s="304"/>
      <c r="C43" s="305" t="s">
        <v>117</v>
      </c>
      <c r="D43" s="306"/>
      <c r="E43" s="307">
        <v>0</v>
      </c>
      <c r="F43" s="308"/>
      <c r="G43" s="309"/>
      <c r="H43" s="310"/>
      <c r="I43" s="302"/>
      <c r="J43" s="311"/>
      <c r="K43" s="302"/>
      <c r="M43" s="303" t="s">
        <v>117</v>
      </c>
      <c r="O43" s="292"/>
    </row>
    <row r="44" spans="1:80" x14ac:dyDescent="0.2">
      <c r="A44" s="301"/>
      <c r="B44" s="304"/>
      <c r="C44" s="305" t="s">
        <v>118</v>
      </c>
      <c r="D44" s="306"/>
      <c r="E44" s="307">
        <v>971.49770000000001</v>
      </c>
      <c r="F44" s="308"/>
      <c r="G44" s="309"/>
      <c r="H44" s="310"/>
      <c r="I44" s="302"/>
      <c r="J44" s="311"/>
      <c r="K44" s="302"/>
      <c r="M44" s="303" t="s">
        <v>118</v>
      </c>
      <c r="O44" s="292"/>
    </row>
    <row r="45" spans="1:80" x14ac:dyDescent="0.2">
      <c r="A45" s="301"/>
      <c r="B45" s="304"/>
      <c r="C45" s="305" t="s">
        <v>1278</v>
      </c>
      <c r="D45" s="306"/>
      <c r="E45" s="307">
        <v>7.41</v>
      </c>
      <c r="F45" s="308"/>
      <c r="G45" s="309"/>
      <c r="H45" s="310"/>
      <c r="I45" s="302"/>
      <c r="J45" s="311"/>
      <c r="K45" s="302"/>
      <c r="M45" s="303" t="s">
        <v>1278</v>
      </c>
      <c r="O45" s="292"/>
    </row>
    <row r="46" spans="1:80" x14ac:dyDescent="0.2">
      <c r="A46" s="301"/>
      <c r="B46" s="304"/>
      <c r="C46" s="305" t="s">
        <v>119</v>
      </c>
      <c r="D46" s="306"/>
      <c r="E46" s="307">
        <v>0</v>
      </c>
      <c r="F46" s="308"/>
      <c r="G46" s="309"/>
      <c r="H46" s="310"/>
      <c r="I46" s="302"/>
      <c r="J46" s="311"/>
      <c r="K46" s="302"/>
      <c r="M46" s="303" t="s">
        <v>119</v>
      </c>
      <c r="O46" s="292"/>
    </row>
    <row r="47" spans="1:80" ht="22.5" x14ac:dyDescent="0.2">
      <c r="A47" s="301"/>
      <c r="B47" s="304"/>
      <c r="C47" s="305" t="s">
        <v>1279</v>
      </c>
      <c r="D47" s="306"/>
      <c r="E47" s="307">
        <v>3.84</v>
      </c>
      <c r="F47" s="308"/>
      <c r="G47" s="309"/>
      <c r="H47" s="310"/>
      <c r="I47" s="302"/>
      <c r="J47" s="311"/>
      <c r="K47" s="302"/>
      <c r="M47" s="303" t="s">
        <v>1279</v>
      </c>
      <c r="O47" s="292"/>
    </row>
    <row r="48" spans="1:80" x14ac:dyDescent="0.2">
      <c r="A48" s="301"/>
      <c r="B48" s="304"/>
      <c r="C48" s="305" t="s">
        <v>1280</v>
      </c>
      <c r="D48" s="306"/>
      <c r="E48" s="307">
        <v>59.651000000000003</v>
      </c>
      <c r="F48" s="308"/>
      <c r="G48" s="309"/>
      <c r="H48" s="310"/>
      <c r="I48" s="302"/>
      <c r="J48" s="311"/>
      <c r="K48" s="302"/>
      <c r="M48" s="303" t="s">
        <v>1280</v>
      </c>
      <c r="O48" s="292"/>
    </row>
    <row r="49" spans="1:80" x14ac:dyDescent="0.2">
      <c r="A49" s="301"/>
      <c r="B49" s="304"/>
      <c r="C49" s="305" t="s">
        <v>1281</v>
      </c>
      <c r="D49" s="306"/>
      <c r="E49" s="307">
        <v>0</v>
      </c>
      <c r="F49" s="308"/>
      <c r="G49" s="309"/>
      <c r="H49" s="310"/>
      <c r="I49" s="302"/>
      <c r="J49" s="311"/>
      <c r="K49" s="302"/>
      <c r="M49" s="303" t="s">
        <v>1281</v>
      </c>
      <c r="O49" s="292"/>
    </row>
    <row r="50" spans="1:80" x14ac:dyDescent="0.2">
      <c r="A50" s="301"/>
      <c r="B50" s="304"/>
      <c r="C50" s="305" t="s">
        <v>1282</v>
      </c>
      <c r="D50" s="306"/>
      <c r="E50" s="307">
        <v>2.4510000000000001</v>
      </c>
      <c r="F50" s="308"/>
      <c r="G50" s="309"/>
      <c r="H50" s="310"/>
      <c r="I50" s="302"/>
      <c r="J50" s="311"/>
      <c r="K50" s="302"/>
      <c r="M50" s="303" t="s">
        <v>1282</v>
      </c>
      <c r="O50" s="292"/>
    </row>
    <row r="51" spans="1:80" ht="22.5" x14ac:dyDescent="0.2">
      <c r="A51" s="301"/>
      <c r="B51" s="304"/>
      <c r="C51" s="305" t="s">
        <v>1283</v>
      </c>
      <c r="D51" s="306"/>
      <c r="E51" s="307">
        <v>6.9390000000000001</v>
      </c>
      <c r="F51" s="308"/>
      <c r="G51" s="309"/>
      <c r="H51" s="310"/>
      <c r="I51" s="302"/>
      <c r="J51" s="311"/>
      <c r="K51" s="302"/>
      <c r="M51" s="303" t="s">
        <v>1283</v>
      </c>
      <c r="O51" s="292"/>
    </row>
    <row r="52" spans="1:80" x14ac:dyDescent="0.2">
      <c r="A52" s="301"/>
      <c r="B52" s="304"/>
      <c r="C52" s="305" t="s">
        <v>1284</v>
      </c>
      <c r="D52" s="306"/>
      <c r="E52" s="307">
        <v>0</v>
      </c>
      <c r="F52" s="308"/>
      <c r="G52" s="309"/>
      <c r="H52" s="310"/>
      <c r="I52" s="302"/>
      <c r="J52" s="311"/>
      <c r="K52" s="302"/>
      <c r="M52" s="303" t="s">
        <v>1284</v>
      </c>
      <c r="O52" s="292"/>
    </row>
    <row r="53" spans="1:80" x14ac:dyDescent="0.2">
      <c r="A53" s="301"/>
      <c r="B53" s="304"/>
      <c r="C53" s="305" t="s">
        <v>1285</v>
      </c>
      <c r="D53" s="306"/>
      <c r="E53" s="307">
        <v>3.5594999999999999</v>
      </c>
      <c r="F53" s="308"/>
      <c r="G53" s="309"/>
      <c r="H53" s="310"/>
      <c r="I53" s="302"/>
      <c r="J53" s="311"/>
      <c r="K53" s="302"/>
      <c r="M53" s="303" t="s">
        <v>1285</v>
      </c>
      <c r="O53" s="292"/>
    </row>
    <row r="54" spans="1:80" x14ac:dyDescent="0.2">
      <c r="A54" s="301"/>
      <c r="B54" s="304"/>
      <c r="C54" s="305" t="s">
        <v>1286</v>
      </c>
      <c r="D54" s="306"/>
      <c r="E54" s="307">
        <v>4.4580000000000002</v>
      </c>
      <c r="F54" s="308"/>
      <c r="G54" s="309"/>
      <c r="H54" s="310"/>
      <c r="I54" s="302"/>
      <c r="J54" s="311"/>
      <c r="K54" s="302"/>
      <c r="M54" s="303" t="s">
        <v>1286</v>
      </c>
      <c r="O54" s="292"/>
    </row>
    <row r="55" spans="1:80" x14ac:dyDescent="0.2">
      <c r="A55" s="301"/>
      <c r="B55" s="304"/>
      <c r="C55" s="305" t="s">
        <v>1287</v>
      </c>
      <c r="D55" s="306"/>
      <c r="E55" s="307">
        <v>10.9625</v>
      </c>
      <c r="F55" s="308"/>
      <c r="G55" s="309"/>
      <c r="H55" s="310"/>
      <c r="I55" s="302"/>
      <c r="J55" s="311"/>
      <c r="K55" s="302"/>
      <c r="M55" s="303" t="s">
        <v>1287</v>
      </c>
      <c r="O55" s="292"/>
    </row>
    <row r="56" spans="1:80" x14ac:dyDescent="0.2">
      <c r="A56" s="301"/>
      <c r="B56" s="304"/>
      <c r="C56" s="305" t="s">
        <v>1288</v>
      </c>
      <c r="D56" s="306"/>
      <c r="E56" s="307">
        <v>12.794</v>
      </c>
      <c r="F56" s="308"/>
      <c r="G56" s="309"/>
      <c r="H56" s="310"/>
      <c r="I56" s="302"/>
      <c r="J56" s="311"/>
      <c r="K56" s="302"/>
      <c r="M56" s="303" t="s">
        <v>1288</v>
      </c>
      <c r="O56" s="292"/>
    </row>
    <row r="57" spans="1:80" ht="22.5" x14ac:dyDescent="0.2">
      <c r="A57" s="293">
        <v>5</v>
      </c>
      <c r="B57" s="294" t="s">
        <v>135</v>
      </c>
      <c r="C57" s="295" t="s">
        <v>136</v>
      </c>
      <c r="D57" s="296" t="s">
        <v>116</v>
      </c>
      <c r="E57" s="297">
        <v>15.4329</v>
      </c>
      <c r="F57" s="297">
        <v>0</v>
      </c>
      <c r="G57" s="298">
        <f>E57*F57</f>
        <v>0</v>
      </c>
      <c r="H57" s="299">
        <v>0</v>
      </c>
      <c r="I57" s="300">
        <f>E57*H57</f>
        <v>0</v>
      </c>
      <c r="J57" s="299"/>
      <c r="K57" s="300">
        <f>E57*J57</f>
        <v>0</v>
      </c>
      <c r="O57" s="292">
        <v>2</v>
      </c>
      <c r="AA57" s="261">
        <v>12</v>
      </c>
      <c r="AB57" s="261">
        <v>1</v>
      </c>
      <c r="AC57" s="261">
        <v>98</v>
      </c>
      <c r="AZ57" s="261">
        <v>1</v>
      </c>
      <c r="BA57" s="261">
        <f>IF(AZ57=1,G57,0)</f>
        <v>0</v>
      </c>
      <c r="BB57" s="261">
        <f>IF(AZ57=2,G57,0)</f>
        <v>0</v>
      </c>
      <c r="BC57" s="261">
        <f>IF(AZ57=3,G57,0)</f>
        <v>0</v>
      </c>
      <c r="BD57" s="261">
        <f>IF(AZ57=4,G57,0)</f>
        <v>0</v>
      </c>
      <c r="BE57" s="261">
        <f>IF(AZ57=5,G57,0)</f>
        <v>0</v>
      </c>
      <c r="CA57" s="292">
        <v>12</v>
      </c>
      <c r="CB57" s="292">
        <v>1</v>
      </c>
    </row>
    <row r="58" spans="1:80" x14ac:dyDescent="0.2">
      <c r="A58" s="301"/>
      <c r="B58" s="304"/>
      <c r="C58" s="305" t="s">
        <v>991</v>
      </c>
      <c r="D58" s="306"/>
      <c r="E58" s="307">
        <v>0</v>
      </c>
      <c r="F58" s="308"/>
      <c r="G58" s="309"/>
      <c r="H58" s="310"/>
      <c r="I58" s="302"/>
      <c r="J58" s="311"/>
      <c r="K58" s="302"/>
      <c r="M58" s="303" t="s">
        <v>991</v>
      </c>
      <c r="O58" s="292"/>
    </row>
    <row r="59" spans="1:80" x14ac:dyDescent="0.2">
      <c r="A59" s="301"/>
      <c r="B59" s="304"/>
      <c r="C59" s="305" t="s">
        <v>1289</v>
      </c>
      <c r="D59" s="306"/>
      <c r="E59" s="307">
        <v>0</v>
      </c>
      <c r="F59" s="308"/>
      <c r="G59" s="309"/>
      <c r="H59" s="310"/>
      <c r="I59" s="302"/>
      <c r="J59" s="311"/>
      <c r="K59" s="302"/>
      <c r="M59" s="303" t="s">
        <v>1289</v>
      </c>
      <c r="O59" s="292"/>
    </row>
    <row r="60" spans="1:80" x14ac:dyDescent="0.2">
      <c r="A60" s="301"/>
      <c r="B60" s="304"/>
      <c r="C60" s="305" t="s">
        <v>1290</v>
      </c>
      <c r="D60" s="306"/>
      <c r="E60" s="307">
        <v>1.0678000000000001</v>
      </c>
      <c r="F60" s="308"/>
      <c r="G60" s="309"/>
      <c r="H60" s="310"/>
      <c r="I60" s="302"/>
      <c r="J60" s="311"/>
      <c r="K60" s="302"/>
      <c r="M60" s="303" t="s">
        <v>1290</v>
      </c>
      <c r="O60" s="292"/>
    </row>
    <row r="61" spans="1:80" x14ac:dyDescent="0.2">
      <c r="A61" s="301"/>
      <c r="B61" s="304"/>
      <c r="C61" s="305" t="s">
        <v>1291</v>
      </c>
      <c r="D61" s="306"/>
      <c r="E61" s="307">
        <v>2.6747999999999998</v>
      </c>
      <c r="F61" s="308"/>
      <c r="G61" s="309"/>
      <c r="H61" s="310"/>
      <c r="I61" s="302"/>
      <c r="J61" s="311"/>
      <c r="K61" s="302"/>
      <c r="M61" s="303" t="s">
        <v>1291</v>
      </c>
      <c r="O61" s="292"/>
    </row>
    <row r="62" spans="1:80" x14ac:dyDescent="0.2">
      <c r="A62" s="301"/>
      <c r="B62" s="304"/>
      <c r="C62" s="305" t="s">
        <v>1292</v>
      </c>
      <c r="D62" s="306"/>
      <c r="E62" s="307">
        <v>4.0137999999999998</v>
      </c>
      <c r="F62" s="308"/>
      <c r="G62" s="309"/>
      <c r="H62" s="310"/>
      <c r="I62" s="302"/>
      <c r="J62" s="311"/>
      <c r="K62" s="302"/>
      <c r="M62" s="303" t="s">
        <v>1292</v>
      </c>
      <c r="O62" s="292"/>
    </row>
    <row r="63" spans="1:80" x14ac:dyDescent="0.2">
      <c r="A63" s="301"/>
      <c r="B63" s="304"/>
      <c r="C63" s="305" t="s">
        <v>1293</v>
      </c>
      <c r="D63" s="306"/>
      <c r="E63" s="307">
        <v>7.6764000000000001</v>
      </c>
      <c r="F63" s="308"/>
      <c r="G63" s="309"/>
      <c r="H63" s="310"/>
      <c r="I63" s="302"/>
      <c r="J63" s="311"/>
      <c r="K63" s="302"/>
      <c r="M63" s="303" t="s">
        <v>1293</v>
      </c>
      <c r="O63" s="292"/>
    </row>
    <row r="64" spans="1:80" x14ac:dyDescent="0.2">
      <c r="A64" s="312"/>
      <c r="B64" s="313" t="s">
        <v>101</v>
      </c>
      <c r="C64" s="314" t="s">
        <v>113</v>
      </c>
      <c r="D64" s="315"/>
      <c r="E64" s="316"/>
      <c r="F64" s="317"/>
      <c r="G64" s="318">
        <f>SUM(G41:G63)</f>
        <v>0</v>
      </c>
      <c r="H64" s="319"/>
      <c r="I64" s="320">
        <f>SUM(I41:I63)</f>
        <v>1.0835626999999999</v>
      </c>
      <c r="J64" s="319"/>
      <c r="K64" s="320">
        <f>SUM(K41:K63)</f>
        <v>0</v>
      </c>
      <c r="O64" s="292">
        <v>4</v>
      </c>
      <c r="BA64" s="321">
        <f>SUM(BA41:BA63)</f>
        <v>0</v>
      </c>
      <c r="BB64" s="321">
        <f>SUM(BB41:BB63)</f>
        <v>0</v>
      </c>
      <c r="BC64" s="321">
        <f>SUM(BC41:BC63)</f>
        <v>0</v>
      </c>
      <c r="BD64" s="321">
        <f>SUM(BD41:BD63)</f>
        <v>0</v>
      </c>
      <c r="BE64" s="321">
        <f>SUM(BE41:BE63)</f>
        <v>0</v>
      </c>
    </row>
    <row r="65" spans="1:80" x14ac:dyDescent="0.2">
      <c r="A65" s="282" t="s">
        <v>97</v>
      </c>
      <c r="B65" s="283" t="s">
        <v>148</v>
      </c>
      <c r="C65" s="284" t="s">
        <v>149</v>
      </c>
      <c r="D65" s="285"/>
      <c r="E65" s="286"/>
      <c r="F65" s="286"/>
      <c r="G65" s="287"/>
      <c r="H65" s="288"/>
      <c r="I65" s="289"/>
      <c r="J65" s="290"/>
      <c r="K65" s="291"/>
      <c r="O65" s="292">
        <v>1</v>
      </c>
    </row>
    <row r="66" spans="1:80" x14ac:dyDescent="0.2">
      <c r="A66" s="293">
        <v>6</v>
      </c>
      <c r="B66" s="294" t="s">
        <v>151</v>
      </c>
      <c r="C66" s="295" t="s">
        <v>152</v>
      </c>
      <c r="D66" s="296" t="s">
        <v>116</v>
      </c>
      <c r="E66" s="297">
        <v>328.90879999999999</v>
      </c>
      <c r="F66" s="297">
        <v>0</v>
      </c>
      <c r="G66" s="298">
        <f>E66*F66</f>
        <v>0</v>
      </c>
      <c r="H66" s="299">
        <v>6.7000000000000002E-3</v>
      </c>
      <c r="I66" s="300">
        <f>E66*H66</f>
        <v>2.20368896</v>
      </c>
      <c r="J66" s="299">
        <v>0</v>
      </c>
      <c r="K66" s="300">
        <f>E66*J66</f>
        <v>0</v>
      </c>
      <c r="O66" s="292">
        <v>2</v>
      </c>
      <c r="AA66" s="261">
        <v>1</v>
      </c>
      <c r="AB66" s="261">
        <v>1</v>
      </c>
      <c r="AC66" s="261">
        <v>1</v>
      </c>
      <c r="AZ66" s="261">
        <v>1</v>
      </c>
      <c r="BA66" s="261">
        <f>IF(AZ66=1,G66,0)</f>
        <v>0</v>
      </c>
      <c r="BB66" s="261">
        <f>IF(AZ66=2,G66,0)</f>
        <v>0</v>
      </c>
      <c r="BC66" s="261">
        <f>IF(AZ66=3,G66,0)</f>
        <v>0</v>
      </c>
      <c r="BD66" s="261">
        <f>IF(AZ66=4,G66,0)</f>
        <v>0</v>
      </c>
      <c r="BE66" s="261">
        <f>IF(AZ66=5,G66,0)</f>
        <v>0</v>
      </c>
      <c r="CA66" s="292">
        <v>1</v>
      </c>
      <c r="CB66" s="292">
        <v>1</v>
      </c>
    </row>
    <row r="67" spans="1:80" x14ac:dyDescent="0.2">
      <c r="A67" s="301"/>
      <c r="B67" s="304"/>
      <c r="C67" s="305" t="s">
        <v>153</v>
      </c>
      <c r="D67" s="306"/>
      <c r="E67" s="307">
        <v>325.06880000000001</v>
      </c>
      <c r="F67" s="308"/>
      <c r="G67" s="309"/>
      <c r="H67" s="310"/>
      <c r="I67" s="302"/>
      <c r="J67" s="311"/>
      <c r="K67" s="302"/>
      <c r="M67" s="303" t="s">
        <v>153</v>
      </c>
      <c r="O67" s="292"/>
    </row>
    <row r="68" spans="1:80" x14ac:dyDescent="0.2">
      <c r="A68" s="301"/>
      <c r="B68" s="304"/>
      <c r="C68" s="305" t="s">
        <v>354</v>
      </c>
      <c r="D68" s="306"/>
      <c r="E68" s="307">
        <v>0</v>
      </c>
      <c r="F68" s="308"/>
      <c r="G68" s="309"/>
      <c r="H68" s="310"/>
      <c r="I68" s="302"/>
      <c r="J68" s="311"/>
      <c r="K68" s="302"/>
      <c r="M68" s="303" t="s">
        <v>354</v>
      </c>
      <c r="O68" s="292"/>
    </row>
    <row r="69" spans="1:80" ht="22.5" x14ac:dyDescent="0.2">
      <c r="A69" s="301"/>
      <c r="B69" s="304"/>
      <c r="C69" s="305" t="s">
        <v>1279</v>
      </c>
      <c r="D69" s="306"/>
      <c r="E69" s="307">
        <v>3.84</v>
      </c>
      <c r="F69" s="308"/>
      <c r="G69" s="309"/>
      <c r="H69" s="310"/>
      <c r="I69" s="302"/>
      <c r="J69" s="311"/>
      <c r="K69" s="302"/>
      <c r="M69" s="303" t="s">
        <v>1279</v>
      </c>
      <c r="O69" s="292"/>
    </row>
    <row r="70" spans="1:80" x14ac:dyDescent="0.2">
      <c r="A70" s="293">
        <v>7</v>
      </c>
      <c r="B70" s="294" t="s">
        <v>157</v>
      </c>
      <c r="C70" s="295" t="s">
        <v>158</v>
      </c>
      <c r="D70" s="296" t="s">
        <v>116</v>
      </c>
      <c r="E70" s="297">
        <v>328.90879999999999</v>
      </c>
      <c r="F70" s="297">
        <v>0</v>
      </c>
      <c r="G70" s="298">
        <f>E70*F70</f>
        <v>0</v>
      </c>
      <c r="H70" s="299">
        <v>2.8000000000000001E-2</v>
      </c>
      <c r="I70" s="300">
        <f>E70*H70</f>
        <v>9.2094463999999991</v>
      </c>
      <c r="J70" s="299">
        <v>0</v>
      </c>
      <c r="K70" s="300">
        <f>E70*J70</f>
        <v>0</v>
      </c>
      <c r="O70" s="292">
        <v>2</v>
      </c>
      <c r="AA70" s="261">
        <v>1</v>
      </c>
      <c r="AB70" s="261">
        <v>1</v>
      </c>
      <c r="AC70" s="261">
        <v>1</v>
      </c>
      <c r="AZ70" s="261">
        <v>1</v>
      </c>
      <c r="BA70" s="261">
        <f>IF(AZ70=1,G70,0)</f>
        <v>0</v>
      </c>
      <c r="BB70" s="261">
        <f>IF(AZ70=2,G70,0)</f>
        <v>0</v>
      </c>
      <c r="BC70" s="261">
        <f>IF(AZ70=3,G70,0)</f>
        <v>0</v>
      </c>
      <c r="BD70" s="261">
        <f>IF(AZ70=4,G70,0)</f>
        <v>0</v>
      </c>
      <c r="BE70" s="261">
        <f>IF(AZ70=5,G70,0)</f>
        <v>0</v>
      </c>
      <c r="CA70" s="292">
        <v>1</v>
      </c>
      <c r="CB70" s="292">
        <v>1</v>
      </c>
    </row>
    <row r="71" spans="1:80" x14ac:dyDescent="0.2">
      <c r="A71" s="301"/>
      <c r="B71" s="304"/>
      <c r="C71" s="305" t="s">
        <v>153</v>
      </c>
      <c r="D71" s="306"/>
      <c r="E71" s="307">
        <v>325.06880000000001</v>
      </c>
      <c r="F71" s="308"/>
      <c r="G71" s="309"/>
      <c r="H71" s="310"/>
      <c r="I71" s="302"/>
      <c r="J71" s="311"/>
      <c r="K71" s="302"/>
      <c r="M71" s="303" t="s">
        <v>153</v>
      </c>
      <c r="O71" s="292"/>
    </row>
    <row r="72" spans="1:80" x14ac:dyDescent="0.2">
      <c r="A72" s="301"/>
      <c r="B72" s="304"/>
      <c r="C72" s="305" t="s">
        <v>354</v>
      </c>
      <c r="D72" s="306"/>
      <c r="E72" s="307">
        <v>0</v>
      </c>
      <c r="F72" s="308"/>
      <c r="G72" s="309"/>
      <c r="H72" s="310"/>
      <c r="I72" s="302"/>
      <c r="J72" s="311"/>
      <c r="K72" s="302"/>
      <c r="M72" s="303" t="s">
        <v>354</v>
      </c>
      <c r="O72" s="292"/>
    </row>
    <row r="73" spans="1:80" ht="22.5" x14ac:dyDescent="0.2">
      <c r="A73" s="301"/>
      <c r="B73" s="304"/>
      <c r="C73" s="305" t="s">
        <v>1279</v>
      </c>
      <c r="D73" s="306"/>
      <c r="E73" s="307">
        <v>3.84</v>
      </c>
      <c r="F73" s="308"/>
      <c r="G73" s="309"/>
      <c r="H73" s="310"/>
      <c r="I73" s="302"/>
      <c r="J73" s="311"/>
      <c r="K73" s="302"/>
      <c r="M73" s="303" t="s">
        <v>1279</v>
      </c>
      <c r="O73" s="292"/>
    </row>
    <row r="74" spans="1:80" x14ac:dyDescent="0.2">
      <c r="A74" s="312"/>
      <c r="B74" s="313" t="s">
        <v>101</v>
      </c>
      <c r="C74" s="314" t="s">
        <v>150</v>
      </c>
      <c r="D74" s="315"/>
      <c r="E74" s="316"/>
      <c r="F74" s="317"/>
      <c r="G74" s="318">
        <f>SUM(G65:G73)</f>
        <v>0</v>
      </c>
      <c r="H74" s="319"/>
      <c r="I74" s="320">
        <f>SUM(I65:I73)</f>
        <v>11.413135359999998</v>
      </c>
      <c r="J74" s="319"/>
      <c r="K74" s="320">
        <f>SUM(K65:K73)</f>
        <v>0</v>
      </c>
      <c r="O74" s="292">
        <v>4</v>
      </c>
      <c r="BA74" s="321">
        <f>SUM(BA65:BA73)</f>
        <v>0</v>
      </c>
      <c r="BB74" s="321">
        <f>SUM(BB65:BB73)</f>
        <v>0</v>
      </c>
      <c r="BC74" s="321">
        <f>SUM(BC65:BC73)</f>
        <v>0</v>
      </c>
      <c r="BD74" s="321">
        <f>SUM(BD65:BD73)</f>
        <v>0</v>
      </c>
      <c r="BE74" s="321">
        <f>SUM(BE65:BE73)</f>
        <v>0</v>
      </c>
    </row>
    <row r="75" spans="1:80" x14ac:dyDescent="0.2">
      <c r="A75" s="282" t="s">
        <v>97</v>
      </c>
      <c r="B75" s="283" t="s">
        <v>159</v>
      </c>
      <c r="C75" s="284" t="s">
        <v>160</v>
      </c>
      <c r="D75" s="285"/>
      <c r="E75" s="286"/>
      <c r="F75" s="286"/>
      <c r="G75" s="287"/>
      <c r="H75" s="288"/>
      <c r="I75" s="289"/>
      <c r="J75" s="290"/>
      <c r="K75" s="291"/>
      <c r="O75" s="292">
        <v>1</v>
      </c>
    </row>
    <row r="76" spans="1:80" x14ac:dyDescent="0.2">
      <c r="A76" s="293">
        <v>8</v>
      </c>
      <c r="B76" s="294" t="s">
        <v>162</v>
      </c>
      <c r="C76" s="295" t="s">
        <v>163</v>
      </c>
      <c r="D76" s="296" t="s">
        <v>116</v>
      </c>
      <c r="E76" s="297">
        <v>1083.5626999999999</v>
      </c>
      <c r="F76" s="297">
        <v>0</v>
      </c>
      <c r="G76" s="298">
        <f>E76*F76</f>
        <v>0</v>
      </c>
      <c r="H76" s="299">
        <v>2.0000000000000002E-5</v>
      </c>
      <c r="I76" s="300">
        <f>E76*H76</f>
        <v>2.1671254000000001E-2</v>
      </c>
      <c r="J76" s="299">
        <v>0</v>
      </c>
      <c r="K76" s="300">
        <f>E76*J76</f>
        <v>0</v>
      </c>
      <c r="O76" s="292">
        <v>2</v>
      </c>
      <c r="AA76" s="261">
        <v>1</v>
      </c>
      <c r="AB76" s="261">
        <v>1</v>
      </c>
      <c r="AC76" s="261">
        <v>1</v>
      </c>
      <c r="AZ76" s="261">
        <v>1</v>
      </c>
      <c r="BA76" s="261">
        <f>IF(AZ76=1,G76,0)</f>
        <v>0</v>
      </c>
      <c r="BB76" s="261">
        <f>IF(AZ76=2,G76,0)</f>
        <v>0</v>
      </c>
      <c r="BC76" s="261">
        <f>IF(AZ76=3,G76,0)</f>
        <v>0</v>
      </c>
      <c r="BD76" s="261">
        <f>IF(AZ76=4,G76,0)</f>
        <v>0</v>
      </c>
      <c r="BE76" s="261">
        <f>IF(AZ76=5,G76,0)</f>
        <v>0</v>
      </c>
      <c r="CA76" s="292">
        <v>1</v>
      </c>
      <c r="CB76" s="292">
        <v>1</v>
      </c>
    </row>
    <row r="77" spans="1:80" x14ac:dyDescent="0.2">
      <c r="A77" s="301"/>
      <c r="B77" s="304"/>
      <c r="C77" s="305" t="s">
        <v>164</v>
      </c>
      <c r="D77" s="306"/>
      <c r="E77" s="307">
        <v>1083.5626999999999</v>
      </c>
      <c r="F77" s="308"/>
      <c r="G77" s="309"/>
      <c r="H77" s="310"/>
      <c r="I77" s="302"/>
      <c r="J77" s="311"/>
      <c r="K77" s="302"/>
      <c r="M77" s="303" t="s">
        <v>164</v>
      </c>
      <c r="O77" s="292"/>
    </row>
    <row r="78" spans="1:80" x14ac:dyDescent="0.2">
      <c r="A78" s="312"/>
      <c r="B78" s="313" t="s">
        <v>101</v>
      </c>
      <c r="C78" s="314" t="s">
        <v>161</v>
      </c>
      <c r="D78" s="315"/>
      <c r="E78" s="316"/>
      <c r="F78" s="317"/>
      <c r="G78" s="318">
        <f>SUM(G75:G77)</f>
        <v>0</v>
      </c>
      <c r="H78" s="319"/>
      <c r="I78" s="320">
        <f>SUM(I75:I77)</f>
        <v>2.1671254000000001E-2</v>
      </c>
      <c r="J78" s="319"/>
      <c r="K78" s="320">
        <f>SUM(K75:K77)</f>
        <v>0</v>
      </c>
      <c r="O78" s="292">
        <v>4</v>
      </c>
      <c r="BA78" s="321">
        <f>SUM(BA75:BA77)</f>
        <v>0</v>
      </c>
      <c r="BB78" s="321">
        <f>SUM(BB75:BB77)</f>
        <v>0</v>
      </c>
      <c r="BC78" s="321">
        <f>SUM(BC75:BC77)</f>
        <v>0</v>
      </c>
      <c r="BD78" s="321">
        <f>SUM(BD75:BD77)</f>
        <v>0</v>
      </c>
      <c r="BE78" s="321">
        <f>SUM(BE75:BE77)</f>
        <v>0</v>
      </c>
    </row>
    <row r="79" spans="1:80" x14ac:dyDescent="0.2">
      <c r="A79" s="282" t="s">
        <v>97</v>
      </c>
      <c r="B79" s="283" t="s">
        <v>165</v>
      </c>
      <c r="C79" s="284" t="s">
        <v>166</v>
      </c>
      <c r="D79" s="285"/>
      <c r="E79" s="286"/>
      <c r="F79" s="286"/>
      <c r="G79" s="287"/>
      <c r="H79" s="288"/>
      <c r="I79" s="289"/>
      <c r="J79" s="290"/>
      <c r="K79" s="291"/>
      <c r="O79" s="292">
        <v>1</v>
      </c>
    </row>
    <row r="80" spans="1:80" x14ac:dyDescent="0.2">
      <c r="A80" s="293">
        <v>9</v>
      </c>
      <c r="B80" s="294" t="s">
        <v>168</v>
      </c>
      <c r="C80" s="295" t="s">
        <v>169</v>
      </c>
      <c r="D80" s="296" t="s">
        <v>170</v>
      </c>
      <c r="E80" s="297">
        <v>548.19000000000005</v>
      </c>
      <c r="F80" s="297">
        <v>0</v>
      </c>
      <c r="G80" s="298">
        <f>E80*F80</f>
        <v>0</v>
      </c>
      <c r="H80" s="299">
        <v>2.9999999999999997E-4</v>
      </c>
      <c r="I80" s="300">
        <f>E80*H80</f>
        <v>0.16445699999999999</v>
      </c>
      <c r="J80" s="299">
        <v>0</v>
      </c>
      <c r="K80" s="300">
        <f>E80*J80</f>
        <v>0</v>
      </c>
      <c r="O80" s="292">
        <v>2</v>
      </c>
      <c r="AA80" s="261">
        <v>1</v>
      </c>
      <c r="AB80" s="261">
        <v>0</v>
      </c>
      <c r="AC80" s="261">
        <v>0</v>
      </c>
      <c r="AZ80" s="261">
        <v>1</v>
      </c>
      <c r="BA80" s="261">
        <f>IF(AZ80=1,G80,0)</f>
        <v>0</v>
      </c>
      <c r="BB80" s="261">
        <f>IF(AZ80=2,G80,0)</f>
        <v>0</v>
      </c>
      <c r="BC80" s="261">
        <f>IF(AZ80=3,G80,0)</f>
        <v>0</v>
      </c>
      <c r="BD80" s="261">
        <f>IF(AZ80=4,G80,0)</f>
        <v>0</v>
      </c>
      <c r="BE80" s="261">
        <f>IF(AZ80=5,G80,0)</f>
        <v>0</v>
      </c>
      <c r="CA80" s="292">
        <v>1</v>
      </c>
      <c r="CB80" s="292">
        <v>0</v>
      </c>
    </row>
    <row r="81" spans="1:15" x14ac:dyDescent="0.2">
      <c r="A81" s="301"/>
      <c r="B81" s="304"/>
      <c r="C81" s="305" t="s">
        <v>1262</v>
      </c>
      <c r="D81" s="306"/>
      <c r="E81" s="307">
        <v>0</v>
      </c>
      <c r="F81" s="308"/>
      <c r="G81" s="309"/>
      <c r="H81" s="310"/>
      <c r="I81" s="302"/>
      <c r="J81" s="311"/>
      <c r="K81" s="302"/>
      <c r="M81" s="303" t="s">
        <v>1262</v>
      </c>
      <c r="O81" s="292"/>
    </row>
    <row r="82" spans="1:15" x14ac:dyDescent="0.2">
      <c r="A82" s="301"/>
      <c r="B82" s="304"/>
      <c r="C82" s="305" t="s">
        <v>1294</v>
      </c>
      <c r="D82" s="306"/>
      <c r="E82" s="307">
        <v>10.3</v>
      </c>
      <c r="F82" s="308"/>
      <c r="G82" s="309"/>
      <c r="H82" s="310"/>
      <c r="I82" s="302"/>
      <c r="J82" s="311"/>
      <c r="K82" s="302"/>
      <c r="M82" s="303" t="s">
        <v>1294</v>
      </c>
      <c r="O82" s="292"/>
    </row>
    <row r="83" spans="1:15" x14ac:dyDescent="0.2">
      <c r="A83" s="301"/>
      <c r="B83" s="304"/>
      <c r="C83" s="305" t="s">
        <v>1295</v>
      </c>
      <c r="D83" s="306"/>
      <c r="E83" s="307">
        <v>2.2999999999999998</v>
      </c>
      <c r="F83" s="308"/>
      <c r="G83" s="309"/>
      <c r="H83" s="310"/>
      <c r="I83" s="302"/>
      <c r="J83" s="311"/>
      <c r="K83" s="302"/>
      <c r="M83" s="303" t="s">
        <v>1295</v>
      </c>
      <c r="O83" s="292"/>
    </row>
    <row r="84" spans="1:15" x14ac:dyDescent="0.2">
      <c r="A84" s="301"/>
      <c r="B84" s="304"/>
      <c r="C84" s="305" t="s">
        <v>1296</v>
      </c>
      <c r="D84" s="306"/>
      <c r="E84" s="307">
        <v>5.2</v>
      </c>
      <c r="F84" s="308"/>
      <c r="G84" s="309"/>
      <c r="H84" s="310"/>
      <c r="I84" s="302"/>
      <c r="J84" s="311"/>
      <c r="K84" s="302"/>
      <c r="M84" s="303" t="s">
        <v>1296</v>
      </c>
      <c r="O84" s="292"/>
    </row>
    <row r="85" spans="1:15" x14ac:dyDescent="0.2">
      <c r="A85" s="301"/>
      <c r="B85" s="304"/>
      <c r="C85" s="305" t="s">
        <v>1297</v>
      </c>
      <c r="D85" s="306"/>
      <c r="E85" s="307">
        <v>7.4</v>
      </c>
      <c r="F85" s="308"/>
      <c r="G85" s="309"/>
      <c r="H85" s="310"/>
      <c r="I85" s="302"/>
      <c r="J85" s="311"/>
      <c r="K85" s="302"/>
      <c r="M85" s="303" t="s">
        <v>1297</v>
      </c>
      <c r="O85" s="292"/>
    </row>
    <row r="86" spans="1:15" x14ac:dyDescent="0.2">
      <c r="A86" s="301"/>
      <c r="B86" s="304"/>
      <c r="C86" s="305" t="s">
        <v>1298</v>
      </c>
      <c r="D86" s="306"/>
      <c r="E86" s="307">
        <v>6.3</v>
      </c>
      <c r="F86" s="308"/>
      <c r="G86" s="309"/>
      <c r="H86" s="310"/>
      <c r="I86" s="302"/>
      <c r="J86" s="311"/>
      <c r="K86" s="302"/>
      <c r="M86" s="303" t="s">
        <v>1298</v>
      </c>
      <c r="O86" s="292"/>
    </row>
    <row r="87" spans="1:15" x14ac:dyDescent="0.2">
      <c r="A87" s="301"/>
      <c r="B87" s="304"/>
      <c r="C87" s="305" t="s">
        <v>1299</v>
      </c>
      <c r="D87" s="306"/>
      <c r="E87" s="307">
        <v>10.3</v>
      </c>
      <c r="F87" s="308"/>
      <c r="G87" s="309"/>
      <c r="H87" s="310"/>
      <c r="I87" s="302"/>
      <c r="J87" s="311"/>
      <c r="K87" s="302"/>
      <c r="M87" s="303" t="s">
        <v>1299</v>
      </c>
      <c r="O87" s="292"/>
    </row>
    <row r="88" spans="1:15" x14ac:dyDescent="0.2">
      <c r="A88" s="301"/>
      <c r="B88" s="304"/>
      <c r="C88" s="333" t="s">
        <v>174</v>
      </c>
      <c r="D88" s="306"/>
      <c r="E88" s="332">
        <v>41.800000000000004</v>
      </c>
      <c r="F88" s="308"/>
      <c r="G88" s="309"/>
      <c r="H88" s="310"/>
      <c r="I88" s="302"/>
      <c r="J88" s="311"/>
      <c r="K88" s="302"/>
      <c r="M88" s="303" t="s">
        <v>174</v>
      </c>
      <c r="O88" s="292"/>
    </row>
    <row r="89" spans="1:15" x14ac:dyDescent="0.2">
      <c r="A89" s="301"/>
      <c r="B89" s="304"/>
      <c r="C89" s="305" t="s">
        <v>1300</v>
      </c>
      <c r="D89" s="306"/>
      <c r="E89" s="307">
        <v>18.899999999999999</v>
      </c>
      <c r="F89" s="308"/>
      <c r="G89" s="309"/>
      <c r="H89" s="310"/>
      <c r="I89" s="302"/>
      <c r="J89" s="311"/>
      <c r="K89" s="302"/>
      <c r="M89" s="303" t="s">
        <v>1300</v>
      </c>
      <c r="O89" s="292"/>
    </row>
    <row r="90" spans="1:15" x14ac:dyDescent="0.2">
      <c r="A90" s="301"/>
      <c r="B90" s="304"/>
      <c r="C90" s="333" t="s">
        <v>174</v>
      </c>
      <c r="D90" s="306"/>
      <c r="E90" s="332">
        <v>18.899999999999999</v>
      </c>
      <c r="F90" s="308"/>
      <c r="G90" s="309"/>
      <c r="H90" s="310"/>
      <c r="I90" s="302"/>
      <c r="J90" s="311"/>
      <c r="K90" s="302"/>
      <c r="M90" s="303" t="s">
        <v>174</v>
      </c>
      <c r="O90" s="292"/>
    </row>
    <row r="91" spans="1:15" x14ac:dyDescent="0.2">
      <c r="A91" s="301"/>
      <c r="B91" s="304"/>
      <c r="C91" s="305" t="s">
        <v>1301</v>
      </c>
      <c r="D91" s="306"/>
      <c r="E91" s="307">
        <v>30.9</v>
      </c>
      <c r="F91" s="308"/>
      <c r="G91" s="309"/>
      <c r="H91" s="310"/>
      <c r="I91" s="302"/>
      <c r="J91" s="311"/>
      <c r="K91" s="302"/>
      <c r="M91" s="303" t="s">
        <v>1301</v>
      </c>
      <c r="O91" s="292"/>
    </row>
    <row r="92" spans="1:15" x14ac:dyDescent="0.2">
      <c r="A92" s="301"/>
      <c r="B92" s="304"/>
      <c r="C92" s="305" t="s">
        <v>1302</v>
      </c>
      <c r="D92" s="306"/>
      <c r="E92" s="307">
        <v>7.43</v>
      </c>
      <c r="F92" s="308"/>
      <c r="G92" s="309"/>
      <c r="H92" s="310"/>
      <c r="I92" s="302"/>
      <c r="J92" s="311"/>
      <c r="K92" s="302"/>
      <c r="M92" s="303" t="s">
        <v>1302</v>
      </c>
      <c r="O92" s="292"/>
    </row>
    <row r="93" spans="1:15" ht="22.5" x14ac:dyDescent="0.2">
      <c r="A93" s="301"/>
      <c r="B93" s="304"/>
      <c r="C93" s="305" t="s">
        <v>1303</v>
      </c>
      <c r="D93" s="306"/>
      <c r="E93" s="307">
        <v>8.8699999999999992</v>
      </c>
      <c r="F93" s="308"/>
      <c r="G93" s="309"/>
      <c r="H93" s="310"/>
      <c r="I93" s="302"/>
      <c r="J93" s="311"/>
      <c r="K93" s="302"/>
      <c r="M93" s="303" t="s">
        <v>1303</v>
      </c>
      <c r="O93" s="292"/>
    </row>
    <row r="94" spans="1:15" x14ac:dyDescent="0.2">
      <c r="A94" s="301"/>
      <c r="B94" s="304"/>
      <c r="C94" s="305" t="s">
        <v>1304</v>
      </c>
      <c r="D94" s="306"/>
      <c r="E94" s="307">
        <v>20.6</v>
      </c>
      <c r="F94" s="308"/>
      <c r="G94" s="309"/>
      <c r="H94" s="310"/>
      <c r="I94" s="302"/>
      <c r="J94" s="311"/>
      <c r="K94" s="302"/>
      <c r="M94" s="303" t="s">
        <v>1304</v>
      </c>
      <c r="O94" s="292"/>
    </row>
    <row r="95" spans="1:15" x14ac:dyDescent="0.2">
      <c r="A95" s="301"/>
      <c r="B95" s="304"/>
      <c r="C95" s="305" t="s">
        <v>1305</v>
      </c>
      <c r="D95" s="306"/>
      <c r="E95" s="307">
        <v>7.43</v>
      </c>
      <c r="F95" s="308"/>
      <c r="G95" s="309"/>
      <c r="H95" s="310"/>
      <c r="I95" s="302"/>
      <c r="J95" s="311"/>
      <c r="K95" s="302"/>
      <c r="M95" s="303" t="s">
        <v>1305</v>
      </c>
      <c r="O95" s="292"/>
    </row>
    <row r="96" spans="1:15" x14ac:dyDescent="0.2">
      <c r="A96" s="301"/>
      <c r="B96" s="304"/>
      <c r="C96" s="305" t="s">
        <v>1306</v>
      </c>
      <c r="D96" s="306"/>
      <c r="E96" s="307">
        <v>5.03</v>
      </c>
      <c r="F96" s="308"/>
      <c r="G96" s="309"/>
      <c r="H96" s="310"/>
      <c r="I96" s="302"/>
      <c r="J96" s="311"/>
      <c r="K96" s="302"/>
      <c r="M96" s="303" t="s">
        <v>1306</v>
      </c>
      <c r="O96" s="292"/>
    </row>
    <row r="97" spans="1:80" x14ac:dyDescent="0.2">
      <c r="A97" s="301"/>
      <c r="B97" s="304"/>
      <c r="C97" s="305" t="s">
        <v>1307</v>
      </c>
      <c r="D97" s="306"/>
      <c r="E97" s="307">
        <v>30.9</v>
      </c>
      <c r="F97" s="308"/>
      <c r="G97" s="309"/>
      <c r="H97" s="310"/>
      <c r="I97" s="302"/>
      <c r="J97" s="311"/>
      <c r="K97" s="302"/>
      <c r="M97" s="303" t="s">
        <v>1307</v>
      </c>
      <c r="O97" s="292"/>
    </row>
    <row r="98" spans="1:80" x14ac:dyDescent="0.2">
      <c r="A98" s="301"/>
      <c r="B98" s="304"/>
      <c r="C98" s="305" t="s">
        <v>1305</v>
      </c>
      <c r="D98" s="306"/>
      <c r="E98" s="307">
        <v>7.43</v>
      </c>
      <c r="F98" s="308"/>
      <c r="G98" s="309"/>
      <c r="H98" s="310"/>
      <c r="I98" s="302"/>
      <c r="J98" s="311"/>
      <c r="K98" s="302"/>
      <c r="M98" s="303" t="s">
        <v>1305</v>
      </c>
      <c r="O98" s="292"/>
    </row>
    <row r="99" spans="1:80" ht="22.5" x14ac:dyDescent="0.2">
      <c r="A99" s="301"/>
      <c r="B99" s="304"/>
      <c r="C99" s="305" t="s">
        <v>1308</v>
      </c>
      <c r="D99" s="306"/>
      <c r="E99" s="307">
        <v>8.8699999999999992</v>
      </c>
      <c r="F99" s="308"/>
      <c r="G99" s="309"/>
      <c r="H99" s="310"/>
      <c r="I99" s="302"/>
      <c r="J99" s="311"/>
      <c r="K99" s="302"/>
      <c r="M99" s="303" t="s">
        <v>1308</v>
      </c>
      <c r="O99" s="292"/>
    </row>
    <row r="100" spans="1:80" x14ac:dyDescent="0.2">
      <c r="A100" s="301"/>
      <c r="B100" s="304"/>
      <c r="C100" s="305" t="s">
        <v>1309</v>
      </c>
      <c r="D100" s="306"/>
      <c r="E100" s="307">
        <v>30.9</v>
      </c>
      <c r="F100" s="308"/>
      <c r="G100" s="309"/>
      <c r="H100" s="310"/>
      <c r="I100" s="302"/>
      <c r="J100" s="311"/>
      <c r="K100" s="302"/>
      <c r="M100" s="303" t="s">
        <v>1309</v>
      </c>
      <c r="O100" s="292"/>
    </row>
    <row r="101" spans="1:80" x14ac:dyDescent="0.2">
      <c r="A101" s="301"/>
      <c r="B101" s="304"/>
      <c r="C101" s="305" t="s">
        <v>1310</v>
      </c>
      <c r="D101" s="306"/>
      <c r="E101" s="307">
        <v>51.5</v>
      </c>
      <c r="F101" s="308"/>
      <c r="G101" s="309"/>
      <c r="H101" s="310"/>
      <c r="I101" s="302"/>
      <c r="J101" s="311"/>
      <c r="K101" s="302"/>
      <c r="M101" s="303" t="s">
        <v>1310</v>
      </c>
      <c r="O101" s="292"/>
    </row>
    <row r="102" spans="1:80" x14ac:dyDescent="0.2">
      <c r="A102" s="301"/>
      <c r="B102" s="304"/>
      <c r="C102" s="305" t="s">
        <v>1305</v>
      </c>
      <c r="D102" s="306"/>
      <c r="E102" s="307">
        <v>7.43</v>
      </c>
      <c r="F102" s="308"/>
      <c r="G102" s="309"/>
      <c r="H102" s="310"/>
      <c r="I102" s="302"/>
      <c r="J102" s="311"/>
      <c r="K102" s="302"/>
      <c r="M102" s="303" t="s">
        <v>1305</v>
      </c>
      <c r="O102" s="292"/>
    </row>
    <row r="103" spans="1:80" x14ac:dyDescent="0.2">
      <c r="A103" s="301"/>
      <c r="B103" s="304"/>
      <c r="C103" s="333" t="s">
        <v>174</v>
      </c>
      <c r="D103" s="306"/>
      <c r="E103" s="332">
        <v>217.29000000000002</v>
      </c>
      <c r="F103" s="308"/>
      <c r="G103" s="309"/>
      <c r="H103" s="310"/>
      <c r="I103" s="302"/>
      <c r="J103" s="311"/>
      <c r="K103" s="302"/>
      <c r="M103" s="303" t="s">
        <v>174</v>
      </c>
      <c r="O103" s="292"/>
    </row>
    <row r="104" spans="1:80" ht="22.5" x14ac:dyDescent="0.2">
      <c r="A104" s="301"/>
      <c r="B104" s="304"/>
      <c r="C104" s="305" t="s">
        <v>1311</v>
      </c>
      <c r="D104" s="306"/>
      <c r="E104" s="307">
        <v>185.4</v>
      </c>
      <c r="F104" s="308"/>
      <c r="G104" s="309"/>
      <c r="H104" s="310"/>
      <c r="I104" s="302"/>
      <c r="J104" s="311"/>
      <c r="K104" s="302"/>
      <c r="M104" s="303" t="s">
        <v>1311</v>
      </c>
      <c r="O104" s="292"/>
    </row>
    <row r="105" spans="1:80" ht="22.5" x14ac:dyDescent="0.2">
      <c r="A105" s="301"/>
      <c r="B105" s="304"/>
      <c r="C105" s="305" t="s">
        <v>1312</v>
      </c>
      <c r="D105" s="306"/>
      <c r="E105" s="307">
        <v>61.8</v>
      </c>
      <c r="F105" s="308"/>
      <c r="G105" s="309"/>
      <c r="H105" s="310"/>
      <c r="I105" s="302"/>
      <c r="J105" s="311"/>
      <c r="K105" s="302"/>
      <c r="M105" s="303" t="s">
        <v>1312</v>
      </c>
      <c r="O105" s="292"/>
    </row>
    <row r="106" spans="1:80" x14ac:dyDescent="0.2">
      <c r="A106" s="301"/>
      <c r="B106" s="304"/>
      <c r="C106" s="305" t="s">
        <v>1313</v>
      </c>
      <c r="D106" s="306"/>
      <c r="E106" s="307">
        <v>15.8</v>
      </c>
      <c r="F106" s="308"/>
      <c r="G106" s="309"/>
      <c r="H106" s="310"/>
      <c r="I106" s="302"/>
      <c r="J106" s="311"/>
      <c r="K106" s="302"/>
      <c r="M106" s="303" t="s">
        <v>1313</v>
      </c>
      <c r="O106" s="292"/>
    </row>
    <row r="107" spans="1:80" x14ac:dyDescent="0.2">
      <c r="A107" s="301"/>
      <c r="B107" s="304"/>
      <c r="C107" s="305" t="s">
        <v>1314</v>
      </c>
      <c r="D107" s="306"/>
      <c r="E107" s="307">
        <v>7.2</v>
      </c>
      <c r="F107" s="308"/>
      <c r="G107" s="309"/>
      <c r="H107" s="310"/>
      <c r="I107" s="302"/>
      <c r="J107" s="311"/>
      <c r="K107" s="302"/>
      <c r="M107" s="303" t="s">
        <v>1314</v>
      </c>
      <c r="O107" s="292"/>
    </row>
    <row r="108" spans="1:80" x14ac:dyDescent="0.2">
      <c r="A108" s="301"/>
      <c r="B108" s="304"/>
      <c r="C108" s="333" t="s">
        <v>174</v>
      </c>
      <c r="D108" s="306"/>
      <c r="E108" s="332">
        <v>270.2</v>
      </c>
      <c r="F108" s="308"/>
      <c r="G108" s="309"/>
      <c r="H108" s="310"/>
      <c r="I108" s="302"/>
      <c r="J108" s="311"/>
      <c r="K108" s="302"/>
      <c r="M108" s="303" t="s">
        <v>174</v>
      </c>
      <c r="O108" s="292"/>
    </row>
    <row r="109" spans="1:80" x14ac:dyDescent="0.2">
      <c r="A109" s="293">
        <v>10</v>
      </c>
      <c r="B109" s="294" t="s">
        <v>178</v>
      </c>
      <c r="C109" s="295" t="s">
        <v>179</v>
      </c>
      <c r="D109" s="296" t="s">
        <v>170</v>
      </c>
      <c r="E109" s="297">
        <v>272.99</v>
      </c>
      <c r="F109" s="297">
        <v>0</v>
      </c>
      <c r="G109" s="298">
        <f>E109*F109</f>
        <v>0</v>
      </c>
      <c r="H109" s="299">
        <v>0</v>
      </c>
      <c r="I109" s="300">
        <f>E109*H109</f>
        <v>0</v>
      </c>
      <c r="J109" s="299"/>
      <c r="K109" s="300">
        <f>E109*J109</f>
        <v>0</v>
      </c>
      <c r="O109" s="292">
        <v>2</v>
      </c>
      <c r="AA109" s="261">
        <v>12</v>
      </c>
      <c r="AB109" s="261">
        <v>0</v>
      </c>
      <c r="AC109" s="261">
        <v>4</v>
      </c>
      <c r="AZ109" s="261">
        <v>1</v>
      </c>
      <c r="BA109" s="261">
        <f>IF(AZ109=1,G109,0)</f>
        <v>0</v>
      </c>
      <c r="BB109" s="261">
        <f>IF(AZ109=2,G109,0)</f>
        <v>0</v>
      </c>
      <c r="BC109" s="261">
        <f>IF(AZ109=3,G109,0)</f>
        <v>0</v>
      </c>
      <c r="BD109" s="261">
        <f>IF(AZ109=4,G109,0)</f>
        <v>0</v>
      </c>
      <c r="BE109" s="261">
        <f>IF(AZ109=5,G109,0)</f>
        <v>0</v>
      </c>
      <c r="CA109" s="292">
        <v>12</v>
      </c>
      <c r="CB109" s="292">
        <v>0</v>
      </c>
    </row>
    <row r="110" spans="1:80" x14ac:dyDescent="0.2">
      <c r="A110" s="301"/>
      <c r="B110" s="304"/>
      <c r="C110" s="305" t="s">
        <v>180</v>
      </c>
      <c r="D110" s="306"/>
      <c r="E110" s="307">
        <v>0</v>
      </c>
      <c r="F110" s="308"/>
      <c r="G110" s="309"/>
      <c r="H110" s="310"/>
      <c r="I110" s="302"/>
      <c r="J110" s="311"/>
      <c r="K110" s="302"/>
      <c r="M110" s="303" t="s">
        <v>180</v>
      </c>
      <c r="O110" s="292"/>
    </row>
    <row r="111" spans="1:80" ht="33.75" x14ac:dyDescent="0.2">
      <c r="A111" s="301"/>
      <c r="B111" s="304"/>
      <c r="C111" s="305" t="s">
        <v>1315</v>
      </c>
      <c r="D111" s="306"/>
      <c r="E111" s="307">
        <v>80.760000000000005</v>
      </c>
      <c r="F111" s="308"/>
      <c r="G111" s="309"/>
      <c r="H111" s="310"/>
      <c r="I111" s="302"/>
      <c r="J111" s="311"/>
      <c r="K111" s="302"/>
      <c r="M111" s="303" t="s">
        <v>1315</v>
      </c>
      <c r="O111" s="292"/>
    </row>
    <row r="112" spans="1:80" x14ac:dyDescent="0.2">
      <c r="A112" s="301"/>
      <c r="B112" s="304"/>
      <c r="C112" s="305" t="s">
        <v>1316</v>
      </c>
      <c r="D112" s="306"/>
      <c r="E112" s="307">
        <v>192.03</v>
      </c>
      <c r="F112" s="308"/>
      <c r="G112" s="309"/>
      <c r="H112" s="310"/>
      <c r="I112" s="302"/>
      <c r="J112" s="311"/>
      <c r="K112" s="302"/>
      <c r="M112" s="303" t="s">
        <v>1316</v>
      </c>
      <c r="O112" s="292"/>
    </row>
    <row r="113" spans="1:80" x14ac:dyDescent="0.2">
      <c r="A113" s="301"/>
      <c r="B113" s="304"/>
      <c r="C113" s="333" t="s">
        <v>174</v>
      </c>
      <c r="D113" s="306"/>
      <c r="E113" s="332">
        <v>272.79000000000002</v>
      </c>
      <c r="F113" s="308"/>
      <c r="G113" s="309"/>
      <c r="H113" s="310"/>
      <c r="I113" s="302"/>
      <c r="J113" s="311"/>
      <c r="K113" s="302"/>
      <c r="M113" s="303" t="s">
        <v>174</v>
      </c>
      <c r="O113" s="292"/>
    </row>
    <row r="114" spans="1:80" ht="22.5" x14ac:dyDescent="0.2">
      <c r="A114" s="301"/>
      <c r="B114" s="304"/>
      <c r="C114" s="305" t="s">
        <v>1317</v>
      </c>
      <c r="D114" s="306"/>
      <c r="E114" s="307">
        <v>0.2</v>
      </c>
      <c r="F114" s="308"/>
      <c r="G114" s="309"/>
      <c r="H114" s="310"/>
      <c r="I114" s="302"/>
      <c r="J114" s="311"/>
      <c r="K114" s="302"/>
      <c r="M114" s="303" t="s">
        <v>1317</v>
      </c>
      <c r="O114" s="292"/>
    </row>
    <row r="115" spans="1:80" x14ac:dyDescent="0.2">
      <c r="A115" s="293">
        <v>11</v>
      </c>
      <c r="B115" s="294" t="s">
        <v>183</v>
      </c>
      <c r="C115" s="295" t="s">
        <v>184</v>
      </c>
      <c r="D115" s="296" t="s">
        <v>170</v>
      </c>
      <c r="E115" s="297">
        <v>213.18</v>
      </c>
      <c r="F115" s="297">
        <v>0</v>
      </c>
      <c r="G115" s="298">
        <f>E115*F115</f>
        <v>0</v>
      </c>
      <c r="H115" s="299">
        <v>0</v>
      </c>
      <c r="I115" s="300">
        <f>E115*H115</f>
        <v>0</v>
      </c>
      <c r="J115" s="299"/>
      <c r="K115" s="300">
        <f>E115*J115</f>
        <v>0</v>
      </c>
      <c r="O115" s="292">
        <v>2</v>
      </c>
      <c r="AA115" s="261">
        <v>12</v>
      </c>
      <c r="AB115" s="261">
        <v>0</v>
      </c>
      <c r="AC115" s="261">
        <v>74</v>
      </c>
      <c r="AZ115" s="261">
        <v>1</v>
      </c>
      <c r="BA115" s="261">
        <f>IF(AZ115=1,G115,0)</f>
        <v>0</v>
      </c>
      <c r="BB115" s="261">
        <f>IF(AZ115=2,G115,0)</f>
        <v>0</v>
      </c>
      <c r="BC115" s="261">
        <f>IF(AZ115=3,G115,0)</f>
        <v>0</v>
      </c>
      <c r="BD115" s="261">
        <f>IF(AZ115=4,G115,0)</f>
        <v>0</v>
      </c>
      <c r="BE115" s="261">
        <f>IF(AZ115=5,G115,0)</f>
        <v>0</v>
      </c>
      <c r="CA115" s="292">
        <v>12</v>
      </c>
      <c r="CB115" s="292">
        <v>0</v>
      </c>
    </row>
    <row r="116" spans="1:80" x14ac:dyDescent="0.2">
      <c r="A116" s="301"/>
      <c r="B116" s="304"/>
      <c r="C116" s="305" t="s">
        <v>185</v>
      </c>
      <c r="D116" s="306"/>
      <c r="E116" s="307">
        <v>213.18</v>
      </c>
      <c r="F116" s="308"/>
      <c r="G116" s="309"/>
      <c r="H116" s="310"/>
      <c r="I116" s="302"/>
      <c r="J116" s="311"/>
      <c r="K116" s="302"/>
      <c r="M116" s="303" t="s">
        <v>185</v>
      </c>
      <c r="O116" s="292"/>
    </row>
    <row r="117" spans="1:80" x14ac:dyDescent="0.2">
      <c r="A117" s="293">
        <v>12</v>
      </c>
      <c r="B117" s="294" t="s">
        <v>186</v>
      </c>
      <c r="C117" s="295" t="s">
        <v>819</v>
      </c>
      <c r="D117" s="296" t="s">
        <v>116</v>
      </c>
      <c r="E117" s="297">
        <v>1183.8938000000001</v>
      </c>
      <c r="F117" s="297">
        <v>0</v>
      </c>
      <c r="G117" s="298">
        <f>E117*F117</f>
        <v>0</v>
      </c>
      <c r="H117" s="299">
        <v>0</v>
      </c>
      <c r="I117" s="300">
        <f>E117*H117</f>
        <v>0</v>
      </c>
      <c r="J117" s="299"/>
      <c r="K117" s="300">
        <f>E117*J117</f>
        <v>0</v>
      </c>
      <c r="O117" s="292">
        <v>2</v>
      </c>
      <c r="AA117" s="261">
        <v>12</v>
      </c>
      <c r="AB117" s="261">
        <v>0</v>
      </c>
      <c r="AC117" s="261">
        <v>5</v>
      </c>
      <c r="AZ117" s="261">
        <v>1</v>
      </c>
      <c r="BA117" s="261">
        <f>IF(AZ117=1,G117,0)</f>
        <v>0</v>
      </c>
      <c r="BB117" s="261">
        <f>IF(AZ117=2,G117,0)</f>
        <v>0</v>
      </c>
      <c r="BC117" s="261">
        <f>IF(AZ117=3,G117,0)</f>
        <v>0</v>
      </c>
      <c r="BD117" s="261">
        <f>IF(AZ117=4,G117,0)</f>
        <v>0</v>
      </c>
      <c r="BE117" s="261">
        <f>IF(AZ117=5,G117,0)</f>
        <v>0</v>
      </c>
      <c r="CA117" s="292">
        <v>12</v>
      </c>
      <c r="CB117" s="292">
        <v>0</v>
      </c>
    </row>
    <row r="118" spans="1:80" x14ac:dyDescent="0.2">
      <c r="A118" s="301"/>
      <c r="B118" s="304"/>
      <c r="C118" s="305" t="s">
        <v>1011</v>
      </c>
      <c r="D118" s="306"/>
      <c r="E118" s="307">
        <v>971.49770000000001</v>
      </c>
      <c r="F118" s="308"/>
      <c r="G118" s="309"/>
      <c r="H118" s="310"/>
      <c r="I118" s="302"/>
      <c r="J118" s="311"/>
      <c r="K118" s="302"/>
      <c r="M118" s="303" t="s">
        <v>1011</v>
      </c>
      <c r="O118" s="292"/>
    </row>
    <row r="119" spans="1:80" x14ac:dyDescent="0.2">
      <c r="A119" s="301"/>
      <c r="B119" s="304"/>
      <c r="C119" s="305" t="s">
        <v>1318</v>
      </c>
      <c r="D119" s="306"/>
      <c r="E119" s="307">
        <v>7.41</v>
      </c>
      <c r="F119" s="308"/>
      <c r="G119" s="309"/>
      <c r="H119" s="310"/>
      <c r="I119" s="302"/>
      <c r="J119" s="311"/>
      <c r="K119" s="302"/>
      <c r="M119" s="303" t="s">
        <v>1318</v>
      </c>
      <c r="O119" s="292"/>
    </row>
    <row r="120" spans="1:80" ht="22.5" x14ac:dyDescent="0.2">
      <c r="A120" s="301"/>
      <c r="B120" s="304"/>
      <c r="C120" s="305" t="s">
        <v>1319</v>
      </c>
      <c r="D120" s="306"/>
      <c r="E120" s="307">
        <v>41.179000000000002</v>
      </c>
      <c r="F120" s="308"/>
      <c r="G120" s="309"/>
      <c r="H120" s="310"/>
      <c r="I120" s="302"/>
      <c r="J120" s="311"/>
      <c r="K120" s="302"/>
      <c r="M120" s="303" t="s">
        <v>1319</v>
      </c>
      <c r="O120" s="292"/>
    </row>
    <row r="121" spans="1:80" ht="22.5" x14ac:dyDescent="0.2">
      <c r="A121" s="301"/>
      <c r="B121" s="304"/>
      <c r="C121" s="305" t="s">
        <v>1320</v>
      </c>
      <c r="D121" s="306"/>
      <c r="E121" s="307">
        <v>59.651000000000003</v>
      </c>
      <c r="F121" s="308"/>
      <c r="G121" s="309"/>
      <c r="H121" s="310"/>
      <c r="I121" s="302"/>
      <c r="J121" s="311"/>
      <c r="K121" s="302"/>
      <c r="M121" s="303" t="s">
        <v>1320</v>
      </c>
      <c r="O121" s="292"/>
    </row>
    <row r="122" spans="1:80" x14ac:dyDescent="0.2">
      <c r="A122" s="301"/>
      <c r="B122" s="304"/>
      <c r="C122" s="305" t="s">
        <v>207</v>
      </c>
      <c r="D122" s="306"/>
      <c r="E122" s="307">
        <v>104.1561</v>
      </c>
      <c r="F122" s="308"/>
      <c r="G122" s="309"/>
      <c r="H122" s="310"/>
      <c r="I122" s="302"/>
      <c r="J122" s="311"/>
      <c r="K122" s="302"/>
      <c r="M122" s="303" t="s">
        <v>207</v>
      </c>
      <c r="O122" s="292"/>
    </row>
    <row r="123" spans="1:80" x14ac:dyDescent="0.2">
      <c r="A123" s="293">
        <v>13</v>
      </c>
      <c r="B123" s="294" t="s">
        <v>198</v>
      </c>
      <c r="C123" s="295" t="s">
        <v>199</v>
      </c>
      <c r="D123" s="296" t="s">
        <v>116</v>
      </c>
      <c r="E123" s="297">
        <v>1047.9486999999999</v>
      </c>
      <c r="F123" s="297">
        <v>0</v>
      </c>
      <c r="G123" s="298">
        <f>E123*F123</f>
        <v>0</v>
      </c>
      <c r="H123" s="299">
        <v>0</v>
      </c>
      <c r="I123" s="300">
        <f>E123*H123</f>
        <v>0</v>
      </c>
      <c r="J123" s="299"/>
      <c r="K123" s="300">
        <f>E123*J123</f>
        <v>0</v>
      </c>
      <c r="O123" s="292">
        <v>2</v>
      </c>
      <c r="AA123" s="261">
        <v>12</v>
      </c>
      <c r="AB123" s="261">
        <v>0</v>
      </c>
      <c r="AC123" s="261">
        <v>6</v>
      </c>
      <c r="AZ123" s="261">
        <v>1</v>
      </c>
      <c r="BA123" s="261">
        <f>IF(AZ123=1,G123,0)</f>
        <v>0</v>
      </c>
      <c r="BB123" s="261">
        <f>IF(AZ123=2,G123,0)</f>
        <v>0</v>
      </c>
      <c r="BC123" s="261">
        <f>IF(AZ123=3,G123,0)</f>
        <v>0</v>
      </c>
      <c r="BD123" s="261">
        <f>IF(AZ123=4,G123,0)</f>
        <v>0</v>
      </c>
      <c r="BE123" s="261">
        <f>IF(AZ123=5,G123,0)</f>
        <v>0</v>
      </c>
      <c r="CA123" s="292">
        <v>12</v>
      </c>
      <c r="CB123" s="292">
        <v>0</v>
      </c>
    </row>
    <row r="124" spans="1:80" x14ac:dyDescent="0.2">
      <c r="A124" s="301"/>
      <c r="B124" s="304"/>
      <c r="C124" s="305" t="s">
        <v>1011</v>
      </c>
      <c r="D124" s="306"/>
      <c r="E124" s="307">
        <v>971.49770000000001</v>
      </c>
      <c r="F124" s="308"/>
      <c r="G124" s="309"/>
      <c r="H124" s="310"/>
      <c r="I124" s="302"/>
      <c r="J124" s="311"/>
      <c r="K124" s="302"/>
      <c r="M124" s="303" t="s">
        <v>1011</v>
      </c>
      <c r="O124" s="292"/>
    </row>
    <row r="125" spans="1:80" x14ac:dyDescent="0.2">
      <c r="A125" s="301"/>
      <c r="B125" s="304"/>
      <c r="C125" s="305" t="s">
        <v>1318</v>
      </c>
      <c r="D125" s="306"/>
      <c r="E125" s="307">
        <v>7.41</v>
      </c>
      <c r="F125" s="308"/>
      <c r="G125" s="309"/>
      <c r="H125" s="310"/>
      <c r="I125" s="302"/>
      <c r="J125" s="311"/>
      <c r="K125" s="302"/>
      <c r="M125" s="303" t="s">
        <v>1318</v>
      </c>
      <c r="O125" s="292"/>
    </row>
    <row r="126" spans="1:80" ht="22.5" x14ac:dyDescent="0.2">
      <c r="A126" s="301"/>
      <c r="B126" s="304"/>
      <c r="C126" s="305" t="s">
        <v>1320</v>
      </c>
      <c r="D126" s="306"/>
      <c r="E126" s="307">
        <v>59.651000000000003</v>
      </c>
      <c r="F126" s="308"/>
      <c r="G126" s="309"/>
      <c r="H126" s="310"/>
      <c r="I126" s="302"/>
      <c r="J126" s="311"/>
      <c r="K126" s="302"/>
      <c r="M126" s="303" t="s">
        <v>1320</v>
      </c>
      <c r="O126" s="292"/>
    </row>
    <row r="127" spans="1:80" x14ac:dyDescent="0.2">
      <c r="A127" s="301"/>
      <c r="B127" s="304"/>
      <c r="C127" s="305" t="s">
        <v>1321</v>
      </c>
      <c r="D127" s="306"/>
      <c r="E127" s="307">
        <v>0</v>
      </c>
      <c r="F127" s="308"/>
      <c r="G127" s="309"/>
      <c r="H127" s="310"/>
      <c r="I127" s="302"/>
      <c r="J127" s="311"/>
      <c r="K127" s="302"/>
      <c r="M127" s="303" t="s">
        <v>1321</v>
      </c>
      <c r="O127" s="292"/>
    </row>
    <row r="128" spans="1:80" x14ac:dyDescent="0.2">
      <c r="A128" s="301"/>
      <c r="B128" s="304"/>
      <c r="C128" s="305" t="s">
        <v>1322</v>
      </c>
      <c r="D128" s="306"/>
      <c r="E128" s="307">
        <v>2.4510000000000001</v>
      </c>
      <c r="F128" s="308"/>
      <c r="G128" s="309"/>
      <c r="H128" s="310"/>
      <c r="I128" s="302"/>
      <c r="J128" s="311"/>
      <c r="K128" s="302"/>
      <c r="M128" s="303" t="s">
        <v>1322</v>
      </c>
      <c r="O128" s="292"/>
    </row>
    <row r="129" spans="1:80" ht="22.5" x14ac:dyDescent="0.2">
      <c r="A129" s="301"/>
      <c r="B129" s="304"/>
      <c r="C129" s="305" t="s">
        <v>1323</v>
      </c>
      <c r="D129" s="306"/>
      <c r="E129" s="307">
        <v>6.9390000000000001</v>
      </c>
      <c r="F129" s="308"/>
      <c r="G129" s="309"/>
      <c r="H129" s="310"/>
      <c r="I129" s="302"/>
      <c r="J129" s="311"/>
      <c r="K129" s="302"/>
      <c r="M129" s="303" t="s">
        <v>1323</v>
      </c>
      <c r="O129" s="292"/>
    </row>
    <row r="130" spans="1:80" x14ac:dyDescent="0.2">
      <c r="A130" s="293">
        <v>14</v>
      </c>
      <c r="B130" s="294" t="s">
        <v>200</v>
      </c>
      <c r="C130" s="295" t="s">
        <v>201</v>
      </c>
      <c r="D130" s="296" t="s">
        <v>170</v>
      </c>
      <c r="E130" s="297">
        <v>644.34</v>
      </c>
      <c r="F130" s="297">
        <v>0</v>
      </c>
      <c r="G130" s="298">
        <f>E130*F130</f>
        <v>0</v>
      </c>
      <c r="H130" s="299">
        <v>0</v>
      </c>
      <c r="I130" s="300">
        <f>E130*H130</f>
        <v>0</v>
      </c>
      <c r="J130" s="299"/>
      <c r="K130" s="300">
        <f>E130*J130</f>
        <v>0</v>
      </c>
      <c r="O130" s="292">
        <v>2</v>
      </c>
      <c r="AA130" s="261">
        <v>12</v>
      </c>
      <c r="AB130" s="261">
        <v>0</v>
      </c>
      <c r="AC130" s="261">
        <v>7</v>
      </c>
      <c r="AZ130" s="261">
        <v>1</v>
      </c>
      <c r="BA130" s="261">
        <f>IF(AZ130=1,G130,0)</f>
        <v>0</v>
      </c>
      <c r="BB130" s="261">
        <f>IF(AZ130=2,G130,0)</f>
        <v>0</v>
      </c>
      <c r="BC130" s="261">
        <f>IF(AZ130=3,G130,0)</f>
        <v>0</v>
      </c>
      <c r="BD130" s="261">
        <f>IF(AZ130=4,G130,0)</f>
        <v>0</v>
      </c>
      <c r="BE130" s="261">
        <f>IF(AZ130=5,G130,0)</f>
        <v>0</v>
      </c>
      <c r="CA130" s="292">
        <v>12</v>
      </c>
      <c r="CB130" s="292">
        <v>0</v>
      </c>
    </row>
    <row r="131" spans="1:80" x14ac:dyDescent="0.2">
      <c r="A131" s="301"/>
      <c r="B131" s="304"/>
      <c r="C131" s="305" t="s">
        <v>202</v>
      </c>
      <c r="D131" s="306"/>
      <c r="E131" s="307">
        <v>342.05</v>
      </c>
      <c r="F131" s="308"/>
      <c r="G131" s="309"/>
      <c r="H131" s="310"/>
      <c r="I131" s="302"/>
      <c r="J131" s="311"/>
      <c r="K131" s="302"/>
      <c r="M131" s="303" t="s">
        <v>202</v>
      </c>
      <c r="O131" s="292"/>
    </row>
    <row r="132" spans="1:80" x14ac:dyDescent="0.2">
      <c r="A132" s="301"/>
      <c r="B132" s="304"/>
      <c r="C132" s="305" t="s">
        <v>203</v>
      </c>
      <c r="D132" s="306"/>
      <c r="E132" s="307">
        <v>278.69</v>
      </c>
      <c r="F132" s="308"/>
      <c r="G132" s="309"/>
      <c r="H132" s="310"/>
      <c r="I132" s="302"/>
      <c r="J132" s="311"/>
      <c r="K132" s="302"/>
      <c r="M132" s="303" t="s">
        <v>203</v>
      </c>
      <c r="O132" s="292"/>
    </row>
    <row r="133" spans="1:80" x14ac:dyDescent="0.2">
      <c r="A133" s="301"/>
      <c r="B133" s="304"/>
      <c r="C133" s="305" t="s">
        <v>204</v>
      </c>
      <c r="D133" s="306"/>
      <c r="E133" s="307">
        <v>23.6</v>
      </c>
      <c r="F133" s="308"/>
      <c r="G133" s="309"/>
      <c r="H133" s="310"/>
      <c r="I133" s="302"/>
      <c r="J133" s="311"/>
      <c r="K133" s="302"/>
      <c r="M133" s="303" t="s">
        <v>204</v>
      </c>
      <c r="O133" s="292"/>
    </row>
    <row r="134" spans="1:80" x14ac:dyDescent="0.2">
      <c r="A134" s="293">
        <v>15</v>
      </c>
      <c r="B134" s="294" t="s">
        <v>205</v>
      </c>
      <c r="C134" s="295" t="s">
        <v>822</v>
      </c>
      <c r="D134" s="296" t="s">
        <v>116</v>
      </c>
      <c r="E134" s="297">
        <v>1232.3371</v>
      </c>
      <c r="F134" s="297">
        <v>0</v>
      </c>
      <c r="G134" s="298">
        <f>E134*F134</f>
        <v>0</v>
      </c>
      <c r="H134" s="299">
        <v>0</v>
      </c>
      <c r="I134" s="300">
        <f>E134*H134</f>
        <v>0</v>
      </c>
      <c r="J134" s="299"/>
      <c r="K134" s="300">
        <f>E134*J134</f>
        <v>0</v>
      </c>
      <c r="O134" s="292">
        <v>2</v>
      </c>
      <c r="AA134" s="261">
        <v>12</v>
      </c>
      <c r="AB134" s="261">
        <v>0</v>
      </c>
      <c r="AC134" s="261">
        <v>8</v>
      </c>
      <c r="AZ134" s="261">
        <v>1</v>
      </c>
      <c r="BA134" s="261">
        <f>IF(AZ134=1,G134,0)</f>
        <v>0</v>
      </c>
      <c r="BB134" s="261">
        <f>IF(AZ134=2,G134,0)</f>
        <v>0</v>
      </c>
      <c r="BC134" s="261">
        <f>IF(AZ134=3,G134,0)</f>
        <v>0</v>
      </c>
      <c r="BD134" s="261">
        <f>IF(AZ134=4,G134,0)</f>
        <v>0</v>
      </c>
      <c r="BE134" s="261">
        <f>IF(AZ134=5,G134,0)</f>
        <v>0</v>
      </c>
      <c r="CA134" s="292">
        <v>12</v>
      </c>
      <c r="CB134" s="292">
        <v>0</v>
      </c>
    </row>
    <row r="135" spans="1:80" x14ac:dyDescent="0.2">
      <c r="A135" s="301"/>
      <c r="B135" s="304"/>
      <c r="C135" s="305" t="s">
        <v>1011</v>
      </c>
      <c r="D135" s="306"/>
      <c r="E135" s="307">
        <v>971.49770000000001</v>
      </c>
      <c r="F135" s="308"/>
      <c r="G135" s="309"/>
      <c r="H135" s="310"/>
      <c r="I135" s="302"/>
      <c r="J135" s="311"/>
      <c r="K135" s="302"/>
      <c r="M135" s="303" t="s">
        <v>1011</v>
      </c>
      <c r="O135" s="292"/>
    </row>
    <row r="136" spans="1:80" ht="22.5" x14ac:dyDescent="0.2">
      <c r="A136" s="301"/>
      <c r="B136" s="304"/>
      <c r="C136" s="305" t="s">
        <v>1320</v>
      </c>
      <c r="D136" s="306"/>
      <c r="E136" s="307">
        <v>59.651000000000003</v>
      </c>
      <c r="F136" s="308"/>
      <c r="G136" s="309"/>
      <c r="H136" s="310"/>
      <c r="I136" s="302"/>
      <c r="J136" s="311"/>
      <c r="K136" s="302"/>
      <c r="M136" s="303" t="s">
        <v>1320</v>
      </c>
      <c r="O136" s="292"/>
    </row>
    <row r="137" spans="1:80" x14ac:dyDescent="0.2">
      <c r="A137" s="301"/>
      <c r="B137" s="304"/>
      <c r="C137" s="305" t="s">
        <v>207</v>
      </c>
      <c r="D137" s="306"/>
      <c r="E137" s="307">
        <v>104.1561</v>
      </c>
      <c r="F137" s="308"/>
      <c r="G137" s="309"/>
      <c r="H137" s="310"/>
      <c r="I137" s="302"/>
      <c r="J137" s="311"/>
      <c r="K137" s="302"/>
      <c r="M137" s="303" t="s">
        <v>207</v>
      </c>
      <c r="O137" s="292"/>
    </row>
    <row r="138" spans="1:80" ht="22.5" x14ac:dyDescent="0.2">
      <c r="A138" s="301"/>
      <c r="B138" s="304"/>
      <c r="C138" s="305" t="s">
        <v>1324</v>
      </c>
      <c r="D138" s="306"/>
      <c r="E138" s="307">
        <v>97.032300000000006</v>
      </c>
      <c r="F138" s="308"/>
      <c r="G138" s="309"/>
      <c r="H138" s="310"/>
      <c r="I138" s="302"/>
      <c r="J138" s="311"/>
      <c r="K138" s="302"/>
      <c r="M138" s="303" t="s">
        <v>1324</v>
      </c>
      <c r="O138" s="292"/>
    </row>
    <row r="139" spans="1:80" x14ac:dyDescent="0.2">
      <c r="A139" s="293">
        <v>16</v>
      </c>
      <c r="B139" s="294" t="s">
        <v>212</v>
      </c>
      <c r="C139" s="295" t="s">
        <v>213</v>
      </c>
      <c r="D139" s="296" t="s">
        <v>116</v>
      </c>
      <c r="E139" s="297">
        <v>1172.6860999999999</v>
      </c>
      <c r="F139" s="297">
        <v>0</v>
      </c>
      <c r="G139" s="298">
        <f>E139*F139</f>
        <v>0</v>
      </c>
      <c r="H139" s="299">
        <v>0</v>
      </c>
      <c r="I139" s="300">
        <f>E139*H139</f>
        <v>0</v>
      </c>
      <c r="J139" s="299"/>
      <c r="K139" s="300">
        <f>E139*J139</f>
        <v>0</v>
      </c>
      <c r="O139" s="292">
        <v>2</v>
      </c>
      <c r="AA139" s="261">
        <v>12</v>
      </c>
      <c r="AB139" s="261">
        <v>0</v>
      </c>
      <c r="AC139" s="261">
        <v>9</v>
      </c>
      <c r="AZ139" s="261">
        <v>1</v>
      </c>
      <c r="BA139" s="261">
        <f>IF(AZ139=1,G139,0)</f>
        <v>0</v>
      </c>
      <c r="BB139" s="261">
        <f>IF(AZ139=2,G139,0)</f>
        <v>0</v>
      </c>
      <c r="BC139" s="261">
        <f>IF(AZ139=3,G139,0)</f>
        <v>0</v>
      </c>
      <c r="BD139" s="261">
        <f>IF(AZ139=4,G139,0)</f>
        <v>0</v>
      </c>
      <c r="BE139" s="261">
        <f>IF(AZ139=5,G139,0)</f>
        <v>0</v>
      </c>
      <c r="CA139" s="292">
        <v>12</v>
      </c>
      <c r="CB139" s="292">
        <v>0</v>
      </c>
    </row>
    <row r="140" spans="1:80" x14ac:dyDescent="0.2">
      <c r="A140" s="301"/>
      <c r="B140" s="304"/>
      <c r="C140" s="305" t="s">
        <v>1011</v>
      </c>
      <c r="D140" s="306"/>
      <c r="E140" s="307">
        <v>971.49770000000001</v>
      </c>
      <c r="F140" s="308"/>
      <c r="G140" s="309"/>
      <c r="H140" s="310"/>
      <c r="I140" s="302"/>
      <c r="J140" s="311"/>
      <c r="K140" s="302"/>
      <c r="M140" s="303" t="s">
        <v>1011</v>
      </c>
      <c r="O140" s="292"/>
    </row>
    <row r="141" spans="1:80" x14ac:dyDescent="0.2">
      <c r="A141" s="301"/>
      <c r="B141" s="304"/>
      <c r="C141" s="305" t="s">
        <v>207</v>
      </c>
      <c r="D141" s="306"/>
      <c r="E141" s="307">
        <v>104.1561</v>
      </c>
      <c r="F141" s="308"/>
      <c r="G141" s="309"/>
      <c r="H141" s="310"/>
      <c r="I141" s="302"/>
      <c r="J141" s="311"/>
      <c r="K141" s="302"/>
      <c r="M141" s="303" t="s">
        <v>207</v>
      </c>
      <c r="O141" s="292"/>
    </row>
    <row r="142" spans="1:80" ht="22.5" x14ac:dyDescent="0.2">
      <c r="A142" s="301"/>
      <c r="B142" s="304"/>
      <c r="C142" s="305" t="s">
        <v>1324</v>
      </c>
      <c r="D142" s="306"/>
      <c r="E142" s="307">
        <v>97.032300000000006</v>
      </c>
      <c r="F142" s="308"/>
      <c r="G142" s="309"/>
      <c r="H142" s="310"/>
      <c r="I142" s="302"/>
      <c r="J142" s="311"/>
      <c r="K142" s="302"/>
      <c r="M142" s="303" t="s">
        <v>1324</v>
      </c>
      <c r="O142" s="292"/>
    </row>
    <row r="143" spans="1:80" x14ac:dyDescent="0.2">
      <c r="A143" s="293">
        <v>17</v>
      </c>
      <c r="B143" s="294" t="s">
        <v>214</v>
      </c>
      <c r="C143" s="295" t="s">
        <v>215</v>
      </c>
      <c r="D143" s="296" t="s">
        <v>116</v>
      </c>
      <c r="E143" s="297">
        <v>1172.6860999999999</v>
      </c>
      <c r="F143" s="297">
        <v>0</v>
      </c>
      <c r="G143" s="298">
        <f>E143*F143</f>
        <v>0</v>
      </c>
      <c r="H143" s="299">
        <v>0</v>
      </c>
      <c r="I143" s="300">
        <f>E143*H143</f>
        <v>0</v>
      </c>
      <c r="J143" s="299"/>
      <c r="K143" s="300">
        <f>E143*J143</f>
        <v>0</v>
      </c>
      <c r="O143" s="292">
        <v>2</v>
      </c>
      <c r="AA143" s="261">
        <v>12</v>
      </c>
      <c r="AB143" s="261">
        <v>0</v>
      </c>
      <c r="AC143" s="261">
        <v>10</v>
      </c>
      <c r="AZ143" s="261">
        <v>1</v>
      </c>
      <c r="BA143" s="261">
        <f>IF(AZ143=1,G143,0)</f>
        <v>0</v>
      </c>
      <c r="BB143" s="261">
        <f>IF(AZ143=2,G143,0)</f>
        <v>0</v>
      </c>
      <c r="BC143" s="261">
        <f>IF(AZ143=3,G143,0)</f>
        <v>0</v>
      </c>
      <c r="BD143" s="261">
        <f>IF(AZ143=4,G143,0)</f>
        <v>0</v>
      </c>
      <c r="BE143" s="261">
        <f>IF(AZ143=5,G143,0)</f>
        <v>0</v>
      </c>
      <c r="CA143" s="292">
        <v>12</v>
      </c>
      <c r="CB143" s="292">
        <v>0</v>
      </c>
    </row>
    <row r="144" spans="1:80" x14ac:dyDescent="0.2">
      <c r="A144" s="301"/>
      <c r="B144" s="304"/>
      <c r="C144" s="305" t="s">
        <v>1011</v>
      </c>
      <c r="D144" s="306"/>
      <c r="E144" s="307">
        <v>971.49770000000001</v>
      </c>
      <c r="F144" s="308"/>
      <c r="G144" s="309"/>
      <c r="H144" s="310"/>
      <c r="I144" s="302"/>
      <c r="J144" s="311"/>
      <c r="K144" s="302"/>
      <c r="M144" s="303" t="s">
        <v>1011</v>
      </c>
      <c r="O144" s="292"/>
    </row>
    <row r="145" spans="1:80" x14ac:dyDescent="0.2">
      <c r="A145" s="301"/>
      <c r="B145" s="304"/>
      <c r="C145" s="305" t="s">
        <v>207</v>
      </c>
      <c r="D145" s="306"/>
      <c r="E145" s="307">
        <v>104.1561</v>
      </c>
      <c r="F145" s="308"/>
      <c r="G145" s="309"/>
      <c r="H145" s="310"/>
      <c r="I145" s="302"/>
      <c r="J145" s="311"/>
      <c r="K145" s="302"/>
      <c r="M145" s="303" t="s">
        <v>207</v>
      </c>
      <c r="O145" s="292"/>
    </row>
    <row r="146" spans="1:80" ht="22.5" x14ac:dyDescent="0.2">
      <c r="A146" s="301"/>
      <c r="B146" s="304"/>
      <c r="C146" s="305" t="s">
        <v>1324</v>
      </c>
      <c r="D146" s="306"/>
      <c r="E146" s="307">
        <v>97.032300000000006</v>
      </c>
      <c r="F146" s="308"/>
      <c r="G146" s="309"/>
      <c r="H146" s="310"/>
      <c r="I146" s="302"/>
      <c r="J146" s="311"/>
      <c r="K146" s="302"/>
      <c r="M146" s="303" t="s">
        <v>1324</v>
      </c>
      <c r="O146" s="292"/>
    </row>
    <row r="147" spans="1:80" x14ac:dyDescent="0.2">
      <c r="A147" s="293">
        <v>18</v>
      </c>
      <c r="B147" s="294" t="s">
        <v>216</v>
      </c>
      <c r="C147" s="295" t="s">
        <v>217</v>
      </c>
      <c r="D147" s="296" t="s">
        <v>116</v>
      </c>
      <c r="E147" s="297">
        <v>1172.6860999999999</v>
      </c>
      <c r="F147" s="297">
        <v>0</v>
      </c>
      <c r="G147" s="298">
        <f>E147*F147</f>
        <v>0</v>
      </c>
      <c r="H147" s="299">
        <v>0</v>
      </c>
      <c r="I147" s="300">
        <f>E147*H147</f>
        <v>0</v>
      </c>
      <c r="J147" s="299"/>
      <c r="K147" s="300">
        <f>E147*J147</f>
        <v>0</v>
      </c>
      <c r="O147" s="292">
        <v>2</v>
      </c>
      <c r="AA147" s="261">
        <v>12</v>
      </c>
      <c r="AB147" s="261">
        <v>0</v>
      </c>
      <c r="AC147" s="261">
        <v>11</v>
      </c>
      <c r="AZ147" s="261">
        <v>1</v>
      </c>
      <c r="BA147" s="261">
        <f>IF(AZ147=1,G147,0)</f>
        <v>0</v>
      </c>
      <c r="BB147" s="261">
        <f>IF(AZ147=2,G147,0)</f>
        <v>0</v>
      </c>
      <c r="BC147" s="261">
        <f>IF(AZ147=3,G147,0)</f>
        <v>0</v>
      </c>
      <c r="BD147" s="261">
        <f>IF(AZ147=4,G147,0)</f>
        <v>0</v>
      </c>
      <c r="BE147" s="261">
        <f>IF(AZ147=5,G147,0)</f>
        <v>0</v>
      </c>
      <c r="CA147" s="292">
        <v>12</v>
      </c>
      <c r="CB147" s="292">
        <v>0</v>
      </c>
    </row>
    <row r="148" spans="1:80" x14ac:dyDescent="0.2">
      <c r="A148" s="301"/>
      <c r="B148" s="304"/>
      <c r="C148" s="305" t="s">
        <v>1011</v>
      </c>
      <c r="D148" s="306"/>
      <c r="E148" s="307">
        <v>971.49770000000001</v>
      </c>
      <c r="F148" s="308"/>
      <c r="G148" s="309"/>
      <c r="H148" s="310"/>
      <c r="I148" s="302"/>
      <c r="J148" s="311"/>
      <c r="K148" s="302"/>
      <c r="M148" s="303" t="s">
        <v>1011</v>
      </c>
      <c r="O148" s="292"/>
    </row>
    <row r="149" spans="1:80" x14ac:dyDescent="0.2">
      <c r="A149" s="301"/>
      <c r="B149" s="304"/>
      <c r="C149" s="305" t="s">
        <v>207</v>
      </c>
      <c r="D149" s="306"/>
      <c r="E149" s="307">
        <v>104.1561</v>
      </c>
      <c r="F149" s="308"/>
      <c r="G149" s="309"/>
      <c r="H149" s="310"/>
      <c r="I149" s="302"/>
      <c r="J149" s="311"/>
      <c r="K149" s="302"/>
      <c r="M149" s="303" t="s">
        <v>207</v>
      </c>
      <c r="O149" s="292"/>
    </row>
    <row r="150" spans="1:80" ht="22.5" x14ac:dyDescent="0.2">
      <c r="A150" s="301"/>
      <c r="B150" s="304"/>
      <c r="C150" s="305" t="s">
        <v>1324</v>
      </c>
      <c r="D150" s="306"/>
      <c r="E150" s="307">
        <v>97.032300000000006</v>
      </c>
      <c r="F150" s="308"/>
      <c r="G150" s="309"/>
      <c r="H150" s="310"/>
      <c r="I150" s="302"/>
      <c r="J150" s="311"/>
      <c r="K150" s="302"/>
      <c r="M150" s="303" t="s">
        <v>1324</v>
      </c>
      <c r="O150" s="292"/>
    </row>
    <row r="151" spans="1:80" ht="22.5" x14ac:dyDescent="0.2">
      <c r="A151" s="293">
        <v>19</v>
      </c>
      <c r="B151" s="294" t="s">
        <v>223</v>
      </c>
      <c r="C151" s="295" t="s">
        <v>224</v>
      </c>
      <c r="D151" s="296" t="s">
        <v>116</v>
      </c>
      <c r="E151" s="297">
        <v>59.651000000000003</v>
      </c>
      <c r="F151" s="297">
        <v>0</v>
      </c>
      <c r="G151" s="298">
        <f>E151*F151</f>
        <v>0</v>
      </c>
      <c r="H151" s="299">
        <v>0</v>
      </c>
      <c r="I151" s="300">
        <f>E151*H151</f>
        <v>0</v>
      </c>
      <c r="J151" s="299"/>
      <c r="K151" s="300">
        <f>E151*J151</f>
        <v>0</v>
      </c>
      <c r="O151" s="292">
        <v>2</v>
      </c>
      <c r="AA151" s="261">
        <v>12</v>
      </c>
      <c r="AB151" s="261">
        <v>0</v>
      </c>
      <c r="AC151" s="261">
        <v>12</v>
      </c>
      <c r="AZ151" s="261">
        <v>1</v>
      </c>
      <c r="BA151" s="261">
        <f>IF(AZ151=1,G151,0)</f>
        <v>0</v>
      </c>
      <c r="BB151" s="261">
        <f>IF(AZ151=2,G151,0)</f>
        <v>0</v>
      </c>
      <c r="BC151" s="261">
        <f>IF(AZ151=3,G151,0)</f>
        <v>0</v>
      </c>
      <c r="BD151" s="261">
        <f>IF(AZ151=4,G151,0)</f>
        <v>0</v>
      </c>
      <c r="BE151" s="261">
        <f>IF(AZ151=5,G151,0)</f>
        <v>0</v>
      </c>
      <c r="CA151" s="292">
        <v>12</v>
      </c>
      <c r="CB151" s="292">
        <v>0</v>
      </c>
    </row>
    <row r="152" spans="1:80" x14ac:dyDescent="0.2">
      <c r="A152" s="301"/>
      <c r="B152" s="304"/>
      <c r="C152" s="305" t="s">
        <v>1289</v>
      </c>
      <c r="D152" s="306"/>
      <c r="E152" s="307">
        <v>0</v>
      </c>
      <c r="F152" s="308"/>
      <c r="G152" s="309"/>
      <c r="H152" s="310"/>
      <c r="I152" s="302"/>
      <c r="J152" s="311"/>
      <c r="K152" s="302"/>
      <c r="M152" s="303" t="s">
        <v>1289</v>
      </c>
      <c r="O152" s="292"/>
    </row>
    <row r="153" spans="1:80" x14ac:dyDescent="0.2">
      <c r="A153" s="301"/>
      <c r="B153" s="304"/>
      <c r="C153" s="305" t="s">
        <v>1325</v>
      </c>
      <c r="D153" s="306"/>
      <c r="E153" s="307">
        <v>3.5594999999999999</v>
      </c>
      <c r="F153" s="308"/>
      <c r="G153" s="309"/>
      <c r="H153" s="310"/>
      <c r="I153" s="302"/>
      <c r="J153" s="311"/>
      <c r="K153" s="302"/>
      <c r="M153" s="303" t="s">
        <v>1325</v>
      </c>
      <c r="O153" s="292"/>
    </row>
    <row r="154" spans="1:80" x14ac:dyDescent="0.2">
      <c r="A154" s="301"/>
      <c r="B154" s="304"/>
      <c r="C154" s="305" t="s">
        <v>1326</v>
      </c>
      <c r="D154" s="306"/>
      <c r="E154" s="307">
        <v>8.9160000000000004</v>
      </c>
      <c r="F154" s="308"/>
      <c r="G154" s="309"/>
      <c r="H154" s="310"/>
      <c r="I154" s="302"/>
      <c r="J154" s="311"/>
      <c r="K154" s="302"/>
      <c r="M154" s="303" t="s">
        <v>1326</v>
      </c>
      <c r="O154" s="292"/>
    </row>
    <row r="155" spans="1:80" x14ac:dyDescent="0.2">
      <c r="A155" s="301"/>
      <c r="B155" s="304"/>
      <c r="C155" s="305" t="s">
        <v>1327</v>
      </c>
      <c r="D155" s="306"/>
      <c r="E155" s="307">
        <v>13.3795</v>
      </c>
      <c r="F155" s="308"/>
      <c r="G155" s="309"/>
      <c r="H155" s="310"/>
      <c r="I155" s="302"/>
      <c r="J155" s="311"/>
      <c r="K155" s="302"/>
      <c r="M155" s="303" t="s">
        <v>1327</v>
      </c>
      <c r="O155" s="292"/>
    </row>
    <row r="156" spans="1:80" x14ac:dyDescent="0.2">
      <c r="A156" s="301"/>
      <c r="B156" s="304"/>
      <c r="C156" s="305" t="s">
        <v>1328</v>
      </c>
      <c r="D156" s="306"/>
      <c r="E156" s="307">
        <v>8.2080000000000002</v>
      </c>
      <c r="F156" s="308"/>
      <c r="G156" s="309"/>
      <c r="H156" s="310"/>
      <c r="I156" s="302"/>
      <c r="J156" s="311"/>
      <c r="K156" s="302"/>
      <c r="M156" s="303" t="s">
        <v>1328</v>
      </c>
      <c r="O156" s="292"/>
    </row>
    <row r="157" spans="1:80" x14ac:dyDescent="0.2">
      <c r="A157" s="301"/>
      <c r="B157" s="304"/>
      <c r="C157" s="305" t="s">
        <v>1329</v>
      </c>
      <c r="D157" s="306"/>
      <c r="E157" s="307">
        <v>25.588000000000001</v>
      </c>
      <c r="F157" s="308"/>
      <c r="G157" s="309"/>
      <c r="H157" s="310"/>
      <c r="I157" s="302"/>
      <c r="J157" s="311"/>
      <c r="K157" s="302"/>
      <c r="M157" s="303" t="s">
        <v>1329</v>
      </c>
      <c r="O157" s="292"/>
    </row>
    <row r="158" spans="1:80" ht="22.5" x14ac:dyDescent="0.2">
      <c r="A158" s="293">
        <v>20</v>
      </c>
      <c r="B158" s="294" t="s">
        <v>228</v>
      </c>
      <c r="C158" s="295" t="s">
        <v>229</v>
      </c>
      <c r="D158" s="296" t="s">
        <v>116</v>
      </c>
      <c r="E158" s="297">
        <v>971.49770000000001</v>
      </c>
      <c r="F158" s="297">
        <v>0</v>
      </c>
      <c r="G158" s="298">
        <f>E158*F158</f>
        <v>0</v>
      </c>
      <c r="H158" s="299">
        <v>0</v>
      </c>
      <c r="I158" s="300">
        <f>E158*H158</f>
        <v>0</v>
      </c>
      <c r="J158" s="299"/>
      <c r="K158" s="300">
        <f>E158*J158</f>
        <v>0</v>
      </c>
      <c r="O158" s="292">
        <v>2</v>
      </c>
      <c r="AA158" s="261">
        <v>12</v>
      </c>
      <c r="AB158" s="261">
        <v>1</v>
      </c>
      <c r="AC158" s="261">
        <v>15</v>
      </c>
      <c r="AZ158" s="261">
        <v>1</v>
      </c>
      <c r="BA158" s="261">
        <f>IF(AZ158=1,G158,0)</f>
        <v>0</v>
      </c>
      <c r="BB158" s="261">
        <f>IF(AZ158=2,G158,0)</f>
        <v>0</v>
      </c>
      <c r="BC158" s="261">
        <f>IF(AZ158=3,G158,0)</f>
        <v>0</v>
      </c>
      <c r="BD158" s="261">
        <f>IF(AZ158=4,G158,0)</f>
        <v>0</v>
      </c>
      <c r="BE158" s="261">
        <f>IF(AZ158=5,G158,0)</f>
        <v>0</v>
      </c>
      <c r="CA158" s="292">
        <v>12</v>
      </c>
      <c r="CB158" s="292">
        <v>1</v>
      </c>
    </row>
    <row r="159" spans="1:80" x14ac:dyDescent="0.2">
      <c r="A159" s="301"/>
      <c r="B159" s="304"/>
      <c r="C159" s="305" t="s">
        <v>1262</v>
      </c>
      <c r="D159" s="306"/>
      <c r="E159" s="307">
        <v>0</v>
      </c>
      <c r="F159" s="308"/>
      <c r="G159" s="309"/>
      <c r="H159" s="310"/>
      <c r="I159" s="302"/>
      <c r="J159" s="311"/>
      <c r="K159" s="302"/>
      <c r="M159" s="303" t="s">
        <v>1262</v>
      </c>
      <c r="O159" s="292"/>
    </row>
    <row r="160" spans="1:80" x14ac:dyDescent="0.2">
      <c r="A160" s="301"/>
      <c r="B160" s="304"/>
      <c r="C160" s="305" t="s">
        <v>1330</v>
      </c>
      <c r="D160" s="306"/>
      <c r="E160" s="307">
        <v>225.28100000000001</v>
      </c>
      <c r="F160" s="308"/>
      <c r="G160" s="309"/>
      <c r="H160" s="310"/>
      <c r="I160" s="302"/>
      <c r="J160" s="311"/>
      <c r="K160" s="302"/>
      <c r="M160" s="303" t="s">
        <v>1330</v>
      </c>
      <c r="O160" s="292"/>
    </row>
    <row r="161" spans="1:15" ht="22.5" x14ac:dyDescent="0.2">
      <c r="A161" s="301"/>
      <c r="B161" s="304"/>
      <c r="C161" s="305" t="s">
        <v>1331</v>
      </c>
      <c r="D161" s="306"/>
      <c r="E161" s="307">
        <v>-20.654599999999999</v>
      </c>
      <c r="F161" s="308"/>
      <c r="G161" s="309"/>
      <c r="H161" s="310"/>
      <c r="I161" s="302"/>
      <c r="J161" s="311"/>
      <c r="K161" s="302"/>
      <c r="M161" s="303" t="s">
        <v>1331</v>
      </c>
      <c r="O161" s="292"/>
    </row>
    <row r="162" spans="1:15" x14ac:dyDescent="0.2">
      <c r="A162" s="301"/>
      <c r="B162" s="304"/>
      <c r="C162" s="305" t="s">
        <v>1332</v>
      </c>
      <c r="D162" s="306"/>
      <c r="E162" s="307">
        <v>-16.305599999999998</v>
      </c>
      <c r="F162" s="308"/>
      <c r="G162" s="309"/>
      <c r="H162" s="310"/>
      <c r="I162" s="302"/>
      <c r="J162" s="311"/>
      <c r="K162" s="302"/>
      <c r="M162" s="303" t="s">
        <v>1332</v>
      </c>
      <c r="O162" s="292"/>
    </row>
    <row r="163" spans="1:15" ht="22.5" x14ac:dyDescent="0.2">
      <c r="A163" s="301"/>
      <c r="B163" s="304"/>
      <c r="C163" s="305" t="s">
        <v>1333</v>
      </c>
      <c r="D163" s="306"/>
      <c r="E163" s="307">
        <v>-9.8460000000000001</v>
      </c>
      <c r="F163" s="308"/>
      <c r="G163" s="309"/>
      <c r="H163" s="310"/>
      <c r="I163" s="302"/>
      <c r="J163" s="311"/>
      <c r="K163" s="302"/>
      <c r="M163" s="303" t="s">
        <v>1333</v>
      </c>
      <c r="O163" s="292"/>
    </row>
    <row r="164" spans="1:15" ht="22.5" x14ac:dyDescent="0.2">
      <c r="A164" s="301"/>
      <c r="B164" s="304"/>
      <c r="C164" s="305" t="s">
        <v>1334</v>
      </c>
      <c r="D164" s="306"/>
      <c r="E164" s="307">
        <v>-3.2490000000000001</v>
      </c>
      <c r="F164" s="308"/>
      <c r="G164" s="309"/>
      <c r="H164" s="310"/>
      <c r="I164" s="302"/>
      <c r="J164" s="311"/>
      <c r="K164" s="302"/>
      <c r="M164" s="303" t="s">
        <v>1334</v>
      </c>
      <c r="O164" s="292"/>
    </row>
    <row r="165" spans="1:15" x14ac:dyDescent="0.2">
      <c r="A165" s="301"/>
      <c r="B165" s="304"/>
      <c r="C165" s="333" t="s">
        <v>174</v>
      </c>
      <c r="D165" s="306"/>
      <c r="E165" s="332">
        <v>175.22580000000002</v>
      </c>
      <c r="F165" s="308"/>
      <c r="G165" s="309"/>
      <c r="H165" s="310"/>
      <c r="I165" s="302"/>
      <c r="J165" s="311"/>
      <c r="K165" s="302"/>
      <c r="M165" s="303" t="s">
        <v>174</v>
      </c>
      <c r="O165" s="292"/>
    </row>
    <row r="166" spans="1:15" x14ac:dyDescent="0.2">
      <c r="A166" s="301"/>
      <c r="B166" s="304"/>
      <c r="C166" s="305" t="s">
        <v>1335</v>
      </c>
      <c r="D166" s="306"/>
      <c r="E166" s="307">
        <v>245.57249999999999</v>
      </c>
      <c r="F166" s="308"/>
      <c r="G166" s="309"/>
      <c r="H166" s="310"/>
      <c r="I166" s="302"/>
      <c r="J166" s="311"/>
      <c r="K166" s="302"/>
      <c r="M166" s="303" t="s">
        <v>1335</v>
      </c>
      <c r="O166" s="292"/>
    </row>
    <row r="167" spans="1:15" x14ac:dyDescent="0.2">
      <c r="A167" s="301"/>
      <c r="B167" s="304"/>
      <c r="C167" s="305" t="s">
        <v>1336</v>
      </c>
      <c r="D167" s="306"/>
      <c r="E167" s="307">
        <v>-10.2384</v>
      </c>
      <c r="F167" s="308"/>
      <c r="G167" s="309"/>
      <c r="H167" s="310"/>
      <c r="I167" s="302"/>
      <c r="J167" s="311"/>
      <c r="K167" s="302"/>
      <c r="M167" s="303" t="s">
        <v>1336</v>
      </c>
      <c r="O167" s="292"/>
    </row>
    <row r="168" spans="1:15" x14ac:dyDescent="0.2">
      <c r="A168" s="301"/>
      <c r="B168" s="304"/>
      <c r="C168" s="305" t="s">
        <v>1337</v>
      </c>
      <c r="D168" s="306"/>
      <c r="E168" s="307">
        <v>-2.2589999999999999</v>
      </c>
      <c r="F168" s="308"/>
      <c r="G168" s="309"/>
      <c r="H168" s="310"/>
      <c r="I168" s="302"/>
      <c r="J168" s="311"/>
      <c r="K168" s="302"/>
      <c r="M168" s="303" t="s">
        <v>1337</v>
      </c>
      <c r="O168" s="292"/>
    </row>
    <row r="169" spans="1:15" x14ac:dyDescent="0.2">
      <c r="A169" s="301"/>
      <c r="B169" s="304"/>
      <c r="C169" s="333" t="s">
        <v>174</v>
      </c>
      <c r="D169" s="306"/>
      <c r="E169" s="332">
        <v>233.07509999999999</v>
      </c>
      <c r="F169" s="308"/>
      <c r="G169" s="309"/>
      <c r="H169" s="310"/>
      <c r="I169" s="302"/>
      <c r="J169" s="311"/>
      <c r="K169" s="302"/>
      <c r="M169" s="303" t="s">
        <v>174</v>
      </c>
      <c r="O169" s="292"/>
    </row>
    <row r="170" spans="1:15" x14ac:dyDescent="0.2">
      <c r="A170" s="301"/>
      <c r="B170" s="304"/>
      <c r="C170" s="305" t="s">
        <v>1338</v>
      </c>
      <c r="D170" s="306"/>
      <c r="E170" s="307">
        <v>503.86399999999998</v>
      </c>
      <c r="F170" s="308"/>
      <c r="G170" s="309"/>
      <c r="H170" s="310"/>
      <c r="I170" s="302"/>
      <c r="J170" s="311"/>
      <c r="K170" s="302"/>
      <c r="M170" s="303" t="s">
        <v>1338</v>
      </c>
      <c r="O170" s="292"/>
    </row>
    <row r="171" spans="1:15" ht="22.5" x14ac:dyDescent="0.2">
      <c r="A171" s="301"/>
      <c r="B171" s="304"/>
      <c r="C171" s="305" t="s">
        <v>1339</v>
      </c>
      <c r="D171" s="306"/>
      <c r="E171" s="307">
        <v>-89.150400000000005</v>
      </c>
      <c r="F171" s="308"/>
      <c r="G171" s="309"/>
      <c r="H171" s="310"/>
      <c r="I171" s="302"/>
      <c r="J171" s="311"/>
      <c r="K171" s="302"/>
      <c r="M171" s="303" t="s">
        <v>1339</v>
      </c>
      <c r="O171" s="292"/>
    </row>
    <row r="172" spans="1:15" ht="22.5" x14ac:dyDescent="0.2">
      <c r="A172" s="301"/>
      <c r="B172" s="304"/>
      <c r="C172" s="305" t="s">
        <v>1340</v>
      </c>
      <c r="D172" s="306"/>
      <c r="E172" s="307">
        <v>-92.934799999999996</v>
      </c>
      <c r="F172" s="308"/>
      <c r="G172" s="309"/>
      <c r="H172" s="310"/>
      <c r="I172" s="302"/>
      <c r="J172" s="311"/>
      <c r="K172" s="302"/>
      <c r="M172" s="303" t="s">
        <v>1340</v>
      </c>
      <c r="O172" s="292"/>
    </row>
    <row r="173" spans="1:15" x14ac:dyDescent="0.2">
      <c r="A173" s="301"/>
      <c r="B173" s="304"/>
      <c r="C173" s="305" t="s">
        <v>1341</v>
      </c>
      <c r="D173" s="306"/>
      <c r="E173" s="307">
        <v>-70.561999999999998</v>
      </c>
      <c r="F173" s="308"/>
      <c r="G173" s="309"/>
      <c r="H173" s="310"/>
      <c r="I173" s="302"/>
      <c r="J173" s="311"/>
      <c r="K173" s="302"/>
      <c r="M173" s="303" t="s">
        <v>1341</v>
      </c>
      <c r="O173" s="292"/>
    </row>
    <row r="174" spans="1:15" x14ac:dyDescent="0.2">
      <c r="A174" s="301"/>
      <c r="B174" s="304"/>
      <c r="C174" s="333" t="s">
        <v>174</v>
      </c>
      <c r="D174" s="306"/>
      <c r="E174" s="332">
        <v>251.21679999999998</v>
      </c>
      <c r="F174" s="308"/>
      <c r="G174" s="309"/>
      <c r="H174" s="310"/>
      <c r="I174" s="302"/>
      <c r="J174" s="311"/>
      <c r="K174" s="302"/>
      <c r="M174" s="303" t="s">
        <v>174</v>
      </c>
      <c r="O174" s="292"/>
    </row>
    <row r="175" spans="1:15" x14ac:dyDescent="0.2">
      <c r="A175" s="301"/>
      <c r="B175" s="304"/>
      <c r="C175" s="305" t="s">
        <v>1342</v>
      </c>
      <c r="D175" s="306"/>
      <c r="E175" s="307">
        <v>636.80449999999996</v>
      </c>
      <c r="F175" s="308"/>
      <c r="G175" s="309"/>
      <c r="H175" s="310"/>
      <c r="I175" s="302"/>
      <c r="J175" s="311"/>
      <c r="K175" s="302"/>
      <c r="M175" s="303" t="s">
        <v>1342</v>
      </c>
      <c r="O175" s="292"/>
    </row>
    <row r="176" spans="1:15" x14ac:dyDescent="0.2">
      <c r="A176" s="301"/>
      <c r="B176" s="304"/>
      <c r="C176" s="305" t="s">
        <v>1343</v>
      </c>
      <c r="D176" s="306"/>
      <c r="E176" s="307">
        <v>-232.07040000000001</v>
      </c>
      <c r="F176" s="308"/>
      <c r="G176" s="309"/>
      <c r="H176" s="310"/>
      <c r="I176" s="302"/>
      <c r="J176" s="311"/>
      <c r="K176" s="302"/>
      <c r="M176" s="303" t="s">
        <v>1343</v>
      </c>
      <c r="O176" s="292"/>
    </row>
    <row r="177" spans="1:80" ht="22.5" x14ac:dyDescent="0.2">
      <c r="A177" s="301"/>
      <c r="B177" s="304"/>
      <c r="C177" s="305" t="s">
        <v>1344</v>
      </c>
      <c r="D177" s="306"/>
      <c r="E177" s="307">
        <v>-92.754000000000005</v>
      </c>
      <c r="F177" s="308"/>
      <c r="G177" s="309"/>
      <c r="H177" s="310"/>
      <c r="I177" s="302"/>
      <c r="J177" s="311"/>
      <c r="K177" s="302"/>
      <c r="M177" s="303" t="s">
        <v>1344</v>
      </c>
      <c r="O177" s="292"/>
    </row>
    <row r="178" spans="1:80" x14ac:dyDescent="0.2">
      <c r="A178" s="301"/>
      <c r="B178" s="304"/>
      <c r="C178" s="333" t="s">
        <v>174</v>
      </c>
      <c r="D178" s="306"/>
      <c r="E178" s="332">
        <v>311.98009999999994</v>
      </c>
      <c r="F178" s="308"/>
      <c r="G178" s="309"/>
      <c r="H178" s="310"/>
      <c r="I178" s="302"/>
      <c r="J178" s="311"/>
      <c r="K178" s="302"/>
      <c r="M178" s="303" t="s">
        <v>174</v>
      </c>
      <c r="O178" s="292"/>
    </row>
    <row r="179" spans="1:80" x14ac:dyDescent="0.2">
      <c r="A179" s="293">
        <v>21</v>
      </c>
      <c r="B179" s="294" t="s">
        <v>1345</v>
      </c>
      <c r="C179" s="295" t="s">
        <v>1346</v>
      </c>
      <c r="D179" s="296" t="s">
        <v>116</v>
      </c>
      <c r="E179" s="297">
        <v>7.41</v>
      </c>
      <c r="F179" s="297">
        <v>0</v>
      </c>
      <c r="G179" s="298">
        <f>E179*F179</f>
        <v>0</v>
      </c>
      <c r="H179" s="299">
        <v>0</v>
      </c>
      <c r="I179" s="300">
        <f>E179*H179</f>
        <v>0</v>
      </c>
      <c r="J179" s="299"/>
      <c r="K179" s="300">
        <f>E179*J179</f>
        <v>0</v>
      </c>
      <c r="O179" s="292">
        <v>2</v>
      </c>
      <c r="AA179" s="261">
        <v>12</v>
      </c>
      <c r="AB179" s="261">
        <v>1</v>
      </c>
      <c r="AC179" s="261">
        <v>14</v>
      </c>
      <c r="AZ179" s="261">
        <v>1</v>
      </c>
      <c r="BA179" s="261">
        <f>IF(AZ179=1,G179,0)</f>
        <v>0</v>
      </c>
      <c r="BB179" s="261">
        <f>IF(AZ179=2,G179,0)</f>
        <v>0</v>
      </c>
      <c r="BC179" s="261">
        <f>IF(AZ179=3,G179,0)</f>
        <v>0</v>
      </c>
      <c r="BD179" s="261">
        <f>IF(AZ179=4,G179,0)</f>
        <v>0</v>
      </c>
      <c r="BE179" s="261">
        <f>IF(AZ179=5,G179,0)</f>
        <v>0</v>
      </c>
      <c r="CA179" s="292">
        <v>12</v>
      </c>
      <c r="CB179" s="292">
        <v>1</v>
      </c>
    </row>
    <row r="180" spans="1:80" x14ac:dyDescent="0.2">
      <c r="A180" s="301"/>
      <c r="B180" s="304"/>
      <c r="C180" s="305" t="s">
        <v>1347</v>
      </c>
      <c r="D180" s="306"/>
      <c r="E180" s="307">
        <v>0</v>
      </c>
      <c r="F180" s="308"/>
      <c r="G180" s="309"/>
      <c r="H180" s="310"/>
      <c r="I180" s="302"/>
      <c r="J180" s="311"/>
      <c r="K180" s="302"/>
      <c r="M180" s="303" t="s">
        <v>1347</v>
      </c>
      <c r="O180" s="292"/>
    </row>
    <row r="181" spans="1:80" x14ac:dyDescent="0.2">
      <c r="A181" s="301"/>
      <c r="B181" s="304"/>
      <c r="C181" s="305" t="s">
        <v>1348</v>
      </c>
      <c r="D181" s="306"/>
      <c r="E181" s="307">
        <v>2.6190000000000002</v>
      </c>
      <c r="F181" s="308"/>
      <c r="G181" s="309"/>
      <c r="H181" s="310"/>
      <c r="I181" s="302"/>
      <c r="J181" s="311"/>
      <c r="K181" s="302"/>
      <c r="M181" s="303" t="s">
        <v>1348</v>
      </c>
      <c r="O181" s="292"/>
    </row>
    <row r="182" spans="1:80" x14ac:dyDescent="0.2">
      <c r="A182" s="301"/>
      <c r="B182" s="304"/>
      <c r="C182" s="305" t="s">
        <v>1349</v>
      </c>
      <c r="D182" s="306"/>
      <c r="E182" s="307">
        <v>2.5289999999999999</v>
      </c>
      <c r="F182" s="308"/>
      <c r="G182" s="309"/>
      <c r="H182" s="310"/>
      <c r="I182" s="302"/>
      <c r="J182" s="311"/>
      <c r="K182" s="302"/>
      <c r="M182" s="303" t="s">
        <v>1349</v>
      </c>
      <c r="O182" s="292"/>
    </row>
    <row r="183" spans="1:80" x14ac:dyDescent="0.2">
      <c r="A183" s="301"/>
      <c r="B183" s="304"/>
      <c r="C183" s="305" t="s">
        <v>1350</v>
      </c>
      <c r="D183" s="306"/>
      <c r="E183" s="307">
        <v>2.262</v>
      </c>
      <c r="F183" s="308"/>
      <c r="G183" s="309"/>
      <c r="H183" s="310"/>
      <c r="I183" s="302"/>
      <c r="J183" s="311"/>
      <c r="K183" s="302"/>
      <c r="M183" s="303" t="s">
        <v>1350</v>
      </c>
      <c r="O183" s="292"/>
    </row>
    <row r="184" spans="1:80" x14ac:dyDescent="0.2">
      <c r="A184" s="293">
        <v>22</v>
      </c>
      <c r="B184" s="294" t="s">
        <v>246</v>
      </c>
      <c r="C184" s="295" t="s">
        <v>247</v>
      </c>
      <c r="D184" s="296" t="s">
        <v>116</v>
      </c>
      <c r="E184" s="297">
        <v>41.179000000000002</v>
      </c>
      <c r="F184" s="297">
        <v>0</v>
      </c>
      <c r="G184" s="298">
        <f>E184*F184</f>
        <v>0</v>
      </c>
      <c r="H184" s="299">
        <v>0</v>
      </c>
      <c r="I184" s="300">
        <f>E184*H184</f>
        <v>0</v>
      </c>
      <c r="J184" s="299"/>
      <c r="K184" s="300">
        <f>E184*J184</f>
        <v>0</v>
      </c>
      <c r="O184" s="292">
        <v>2</v>
      </c>
      <c r="AA184" s="261">
        <v>12</v>
      </c>
      <c r="AB184" s="261">
        <v>1</v>
      </c>
      <c r="AC184" s="261">
        <v>13</v>
      </c>
      <c r="AZ184" s="261">
        <v>1</v>
      </c>
      <c r="BA184" s="261">
        <f>IF(AZ184=1,G184,0)</f>
        <v>0</v>
      </c>
      <c r="BB184" s="261">
        <f>IF(AZ184=2,G184,0)</f>
        <v>0</v>
      </c>
      <c r="BC184" s="261">
        <f>IF(AZ184=3,G184,0)</f>
        <v>0</v>
      </c>
      <c r="BD184" s="261">
        <f>IF(AZ184=4,G184,0)</f>
        <v>0</v>
      </c>
      <c r="BE184" s="261">
        <f>IF(AZ184=5,G184,0)</f>
        <v>0</v>
      </c>
      <c r="CA184" s="292">
        <v>12</v>
      </c>
      <c r="CB184" s="292">
        <v>1</v>
      </c>
    </row>
    <row r="185" spans="1:80" x14ac:dyDescent="0.2">
      <c r="A185" s="301"/>
      <c r="B185" s="304"/>
      <c r="C185" s="305" t="s">
        <v>1351</v>
      </c>
      <c r="D185" s="306"/>
      <c r="E185" s="307">
        <v>0</v>
      </c>
      <c r="F185" s="308"/>
      <c r="G185" s="309"/>
      <c r="H185" s="310"/>
      <c r="I185" s="302"/>
      <c r="J185" s="311"/>
      <c r="K185" s="302"/>
      <c r="M185" s="303" t="s">
        <v>1351</v>
      </c>
      <c r="O185" s="292"/>
    </row>
    <row r="186" spans="1:80" x14ac:dyDescent="0.2">
      <c r="A186" s="301"/>
      <c r="B186" s="304"/>
      <c r="C186" s="305" t="s">
        <v>1325</v>
      </c>
      <c r="D186" s="306"/>
      <c r="E186" s="307">
        <v>3.5594999999999999</v>
      </c>
      <c r="F186" s="308"/>
      <c r="G186" s="309"/>
      <c r="H186" s="310"/>
      <c r="I186" s="302"/>
      <c r="J186" s="311"/>
      <c r="K186" s="302"/>
      <c r="M186" s="303" t="s">
        <v>1325</v>
      </c>
      <c r="O186" s="292"/>
    </row>
    <row r="187" spans="1:80" x14ac:dyDescent="0.2">
      <c r="A187" s="301"/>
      <c r="B187" s="304"/>
      <c r="C187" s="305" t="s">
        <v>1352</v>
      </c>
      <c r="D187" s="306"/>
      <c r="E187" s="307">
        <v>4.4580000000000002</v>
      </c>
      <c r="F187" s="308"/>
      <c r="G187" s="309"/>
      <c r="H187" s="310"/>
      <c r="I187" s="302"/>
      <c r="J187" s="311"/>
      <c r="K187" s="302"/>
      <c r="M187" s="303" t="s">
        <v>1352</v>
      </c>
      <c r="O187" s="292"/>
    </row>
    <row r="188" spans="1:80" x14ac:dyDescent="0.2">
      <c r="A188" s="301"/>
      <c r="B188" s="304"/>
      <c r="C188" s="305" t="s">
        <v>1353</v>
      </c>
      <c r="D188" s="306"/>
      <c r="E188" s="307">
        <v>10.9625</v>
      </c>
      <c r="F188" s="308"/>
      <c r="G188" s="309"/>
      <c r="H188" s="310"/>
      <c r="I188" s="302"/>
      <c r="J188" s="311"/>
      <c r="K188" s="302"/>
      <c r="M188" s="303" t="s">
        <v>1353</v>
      </c>
      <c r="O188" s="292"/>
    </row>
    <row r="189" spans="1:80" x14ac:dyDescent="0.2">
      <c r="A189" s="301"/>
      <c r="B189" s="304"/>
      <c r="C189" s="305" t="s">
        <v>1354</v>
      </c>
      <c r="D189" s="306"/>
      <c r="E189" s="307">
        <v>12.794</v>
      </c>
      <c r="F189" s="308"/>
      <c r="G189" s="309"/>
      <c r="H189" s="310"/>
      <c r="I189" s="302"/>
      <c r="J189" s="311"/>
      <c r="K189" s="302"/>
      <c r="M189" s="303" t="s">
        <v>1354</v>
      </c>
      <c r="O189" s="292"/>
    </row>
    <row r="190" spans="1:80" x14ac:dyDescent="0.2">
      <c r="A190" s="301"/>
      <c r="B190" s="304"/>
      <c r="C190" s="305" t="s">
        <v>130</v>
      </c>
      <c r="D190" s="306"/>
      <c r="E190" s="307">
        <v>0</v>
      </c>
      <c r="F190" s="308"/>
      <c r="G190" s="309"/>
      <c r="H190" s="310"/>
      <c r="I190" s="302"/>
      <c r="J190" s="311"/>
      <c r="K190" s="302"/>
      <c r="M190" s="303">
        <v>0</v>
      </c>
      <c r="O190" s="292"/>
    </row>
    <row r="191" spans="1:80" x14ac:dyDescent="0.2">
      <c r="A191" s="301"/>
      <c r="B191" s="304"/>
      <c r="C191" s="305" t="s">
        <v>1355</v>
      </c>
      <c r="D191" s="306"/>
      <c r="E191" s="307">
        <v>0</v>
      </c>
      <c r="F191" s="308"/>
      <c r="G191" s="309"/>
      <c r="H191" s="310"/>
      <c r="I191" s="302"/>
      <c r="J191" s="311"/>
      <c r="K191" s="302"/>
      <c r="M191" s="303" t="s">
        <v>1355</v>
      </c>
      <c r="O191" s="292"/>
    </row>
    <row r="192" spans="1:80" x14ac:dyDescent="0.2">
      <c r="A192" s="301"/>
      <c r="B192" s="304"/>
      <c r="C192" s="305" t="s">
        <v>1356</v>
      </c>
      <c r="D192" s="306"/>
      <c r="E192" s="307">
        <v>2.4660000000000002</v>
      </c>
      <c r="F192" s="308"/>
      <c r="G192" s="309"/>
      <c r="H192" s="310"/>
      <c r="I192" s="302"/>
      <c r="J192" s="311"/>
      <c r="K192" s="302"/>
      <c r="M192" s="303" t="s">
        <v>1356</v>
      </c>
      <c r="O192" s="292"/>
    </row>
    <row r="193" spans="1:80" ht="22.5" x14ac:dyDescent="0.2">
      <c r="A193" s="301"/>
      <c r="B193" s="304"/>
      <c r="C193" s="305" t="s">
        <v>1357</v>
      </c>
      <c r="D193" s="306"/>
      <c r="E193" s="307">
        <v>6.9390000000000001</v>
      </c>
      <c r="F193" s="308"/>
      <c r="G193" s="309"/>
      <c r="H193" s="310"/>
      <c r="I193" s="302"/>
      <c r="J193" s="311"/>
      <c r="K193" s="302"/>
      <c r="M193" s="303" t="s">
        <v>1357</v>
      </c>
      <c r="O193" s="292"/>
    </row>
    <row r="194" spans="1:80" ht="22.5" x14ac:dyDescent="0.2">
      <c r="A194" s="293">
        <v>23</v>
      </c>
      <c r="B194" s="294" t="s">
        <v>249</v>
      </c>
      <c r="C194" s="295" t="s">
        <v>250</v>
      </c>
      <c r="D194" s="296" t="s">
        <v>116</v>
      </c>
      <c r="E194" s="297">
        <v>104.1561</v>
      </c>
      <c r="F194" s="297">
        <v>0</v>
      </c>
      <c r="G194" s="298">
        <f>E194*F194</f>
        <v>0</v>
      </c>
      <c r="H194" s="299">
        <v>0</v>
      </c>
      <c r="I194" s="300">
        <f>E194*H194</f>
        <v>0</v>
      </c>
      <c r="J194" s="299"/>
      <c r="K194" s="300">
        <f>E194*J194</f>
        <v>0</v>
      </c>
      <c r="O194" s="292">
        <v>2</v>
      </c>
      <c r="AA194" s="261">
        <v>12</v>
      </c>
      <c r="AB194" s="261">
        <v>1</v>
      </c>
      <c r="AC194" s="261">
        <v>55</v>
      </c>
      <c r="AZ194" s="261">
        <v>1</v>
      </c>
      <c r="BA194" s="261">
        <f>IF(AZ194=1,G194,0)</f>
        <v>0</v>
      </c>
      <c r="BB194" s="261">
        <f>IF(AZ194=2,G194,0)</f>
        <v>0</v>
      </c>
      <c r="BC194" s="261">
        <f>IF(AZ194=3,G194,0)</f>
        <v>0</v>
      </c>
      <c r="BD194" s="261">
        <f>IF(AZ194=4,G194,0)</f>
        <v>0</v>
      </c>
      <c r="BE194" s="261">
        <f>IF(AZ194=5,G194,0)</f>
        <v>0</v>
      </c>
      <c r="CA194" s="292">
        <v>12</v>
      </c>
      <c r="CB194" s="292">
        <v>1</v>
      </c>
    </row>
    <row r="195" spans="1:80" x14ac:dyDescent="0.2">
      <c r="A195" s="301"/>
      <c r="B195" s="304"/>
      <c r="C195" s="305" t="s">
        <v>1262</v>
      </c>
      <c r="D195" s="306"/>
      <c r="E195" s="307">
        <v>0</v>
      </c>
      <c r="F195" s="308"/>
      <c r="G195" s="309"/>
      <c r="H195" s="310"/>
      <c r="I195" s="302"/>
      <c r="J195" s="311"/>
      <c r="K195" s="302"/>
      <c r="M195" s="303" t="s">
        <v>1262</v>
      </c>
      <c r="O195" s="292"/>
    </row>
    <row r="196" spans="1:80" x14ac:dyDescent="0.2">
      <c r="A196" s="301"/>
      <c r="B196" s="304"/>
      <c r="C196" s="305" t="s">
        <v>1358</v>
      </c>
      <c r="D196" s="306"/>
      <c r="E196" s="307">
        <v>1.9570000000000001</v>
      </c>
      <c r="F196" s="308"/>
      <c r="G196" s="309"/>
      <c r="H196" s="310"/>
      <c r="I196" s="302"/>
      <c r="J196" s="311"/>
      <c r="K196" s="302"/>
      <c r="M196" s="303" t="s">
        <v>1358</v>
      </c>
      <c r="O196" s="292"/>
    </row>
    <row r="197" spans="1:80" x14ac:dyDescent="0.2">
      <c r="A197" s="301"/>
      <c r="B197" s="304"/>
      <c r="C197" s="305" t="s">
        <v>1359</v>
      </c>
      <c r="D197" s="306"/>
      <c r="E197" s="307">
        <v>0.437</v>
      </c>
      <c r="F197" s="308"/>
      <c r="G197" s="309"/>
      <c r="H197" s="310"/>
      <c r="I197" s="302"/>
      <c r="J197" s="311"/>
      <c r="K197" s="302"/>
      <c r="M197" s="303" t="s">
        <v>1359</v>
      </c>
      <c r="O197" s="292"/>
    </row>
    <row r="198" spans="1:80" x14ac:dyDescent="0.2">
      <c r="A198" s="301"/>
      <c r="B198" s="304"/>
      <c r="C198" s="305" t="s">
        <v>1360</v>
      </c>
      <c r="D198" s="306"/>
      <c r="E198" s="307">
        <v>0.98799999999999999</v>
      </c>
      <c r="F198" s="308"/>
      <c r="G198" s="309"/>
      <c r="H198" s="310"/>
      <c r="I198" s="302"/>
      <c r="J198" s="311"/>
      <c r="K198" s="302"/>
      <c r="M198" s="303" t="s">
        <v>1360</v>
      </c>
      <c r="O198" s="292"/>
    </row>
    <row r="199" spans="1:80" x14ac:dyDescent="0.2">
      <c r="A199" s="301"/>
      <c r="B199" s="304"/>
      <c r="C199" s="305" t="s">
        <v>1361</v>
      </c>
      <c r="D199" s="306"/>
      <c r="E199" s="307">
        <v>1.4059999999999999</v>
      </c>
      <c r="F199" s="308"/>
      <c r="G199" s="309"/>
      <c r="H199" s="310"/>
      <c r="I199" s="302"/>
      <c r="J199" s="311"/>
      <c r="K199" s="302"/>
      <c r="M199" s="303" t="s">
        <v>1361</v>
      </c>
      <c r="O199" s="292"/>
    </row>
    <row r="200" spans="1:80" x14ac:dyDescent="0.2">
      <c r="A200" s="301"/>
      <c r="B200" s="304"/>
      <c r="C200" s="305" t="s">
        <v>1362</v>
      </c>
      <c r="D200" s="306"/>
      <c r="E200" s="307">
        <v>1.1970000000000001</v>
      </c>
      <c r="F200" s="308"/>
      <c r="G200" s="309"/>
      <c r="H200" s="310"/>
      <c r="I200" s="302"/>
      <c r="J200" s="311"/>
      <c r="K200" s="302"/>
      <c r="M200" s="303" t="s">
        <v>1362</v>
      </c>
      <c r="O200" s="292"/>
    </row>
    <row r="201" spans="1:80" x14ac:dyDescent="0.2">
      <c r="A201" s="301"/>
      <c r="B201" s="304"/>
      <c r="C201" s="305" t="s">
        <v>1363</v>
      </c>
      <c r="D201" s="306"/>
      <c r="E201" s="307">
        <v>1.9570000000000001</v>
      </c>
      <c r="F201" s="308"/>
      <c r="G201" s="309"/>
      <c r="H201" s="310"/>
      <c r="I201" s="302"/>
      <c r="J201" s="311"/>
      <c r="K201" s="302"/>
      <c r="M201" s="303" t="s">
        <v>1363</v>
      </c>
      <c r="O201" s="292"/>
    </row>
    <row r="202" spans="1:80" x14ac:dyDescent="0.2">
      <c r="A202" s="301"/>
      <c r="B202" s="304"/>
      <c r="C202" s="333" t="s">
        <v>174</v>
      </c>
      <c r="D202" s="306"/>
      <c r="E202" s="332">
        <v>7.9420000000000002</v>
      </c>
      <c r="F202" s="308"/>
      <c r="G202" s="309"/>
      <c r="H202" s="310"/>
      <c r="I202" s="302"/>
      <c r="J202" s="311"/>
      <c r="K202" s="302"/>
      <c r="M202" s="303" t="s">
        <v>174</v>
      </c>
      <c r="O202" s="292"/>
    </row>
    <row r="203" spans="1:80" x14ac:dyDescent="0.2">
      <c r="A203" s="301"/>
      <c r="B203" s="304"/>
      <c r="C203" s="305" t="s">
        <v>1364</v>
      </c>
      <c r="D203" s="306"/>
      <c r="E203" s="307">
        <v>3.5910000000000002</v>
      </c>
      <c r="F203" s="308"/>
      <c r="G203" s="309"/>
      <c r="H203" s="310"/>
      <c r="I203" s="302"/>
      <c r="J203" s="311"/>
      <c r="K203" s="302"/>
      <c r="M203" s="303" t="s">
        <v>1364</v>
      </c>
      <c r="O203" s="292"/>
    </row>
    <row r="204" spans="1:80" x14ac:dyDescent="0.2">
      <c r="A204" s="301"/>
      <c r="B204" s="304"/>
      <c r="C204" s="333" t="s">
        <v>174</v>
      </c>
      <c r="D204" s="306"/>
      <c r="E204" s="332">
        <v>3.5910000000000002</v>
      </c>
      <c r="F204" s="308"/>
      <c r="G204" s="309"/>
      <c r="H204" s="310"/>
      <c r="I204" s="302"/>
      <c r="J204" s="311"/>
      <c r="K204" s="302"/>
      <c r="M204" s="303" t="s">
        <v>174</v>
      </c>
      <c r="O204" s="292"/>
    </row>
    <row r="205" spans="1:80" ht="22.5" x14ac:dyDescent="0.2">
      <c r="A205" s="301"/>
      <c r="B205" s="304"/>
      <c r="C205" s="305" t="s">
        <v>1365</v>
      </c>
      <c r="D205" s="306"/>
      <c r="E205" s="307">
        <v>5.8710000000000004</v>
      </c>
      <c r="F205" s="308"/>
      <c r="G205" s="309"/>
      <c r="H205" s="310"/>
      <c r="I205" s="302"/>
      <c r="J205" s="311"/>
      <c r="K205" s="302"/>
      <c r="M205" s="303" t="s">
        <v>1365</v>
      </c>
      <c r="O205" s="292"/>
    </row>
    <row r="206" spans="1:80" x14ac:dyDescent="0.2">
      <c r="A206" s="301"/>
      <c r="B206" s="304"/>
      <c r="C206" s="305" t="s">
        <v>1366</v>
      </c>
      <c r="D206" s="306"/>
      <c r="E206" s="307">
        <v>1.4117</v>
      </c>
      <c r="F206" s="308"/>
      <c r="G206" s="309"/>
      <c r="H206" s="310"/>
      <c r="I206" s="302"/>
      <c r="J206" s="311"/>
      <c r="K206" s="302"/>
      <c r="M206" s="303" t="s">
        <v>1366</v>
      </c>
      <c r="O206" s="292"/>
    </row>
    <row r="207" spans="1:80" ht="22.5" x14ac:dyDescent="0.2">
      <c r="A207" s="301"/>
      <c r="B207" s="304"/>
      <c r="C207" s="305" t="s">
        <v>1367</v>
      </c>
      <c r="D207" s="306"/>
      <c r="E207" s="307">
        <v>1.6853</v>
      </c>
      <c r="F207" s="308"/>
      <c r="G207" s="309"/>
      <c r="H207" s="310"/>
      <c r="I207" s="302"/>
      <c r="J207" s="311"/>
      <c r="K207" s="302"/>
      <c r="M207" s="303" t="s">
        <v>1367</v>
      </c>
      <c r="O207" s="292"/>
    </row>
    <row r="208" spans="1:80" x14ac:dyDescent="0.2">
      <c r="A208" s="301"/>
      <c r="B208" s="304"/>
      <c r="C208" s="305" t="s">
        <v>1368</v>
      </c>
      <c r="D208" s="306"/>
      <c r="E208" s="307">
        <v>3.9140000000000001</v>
      </c>
      <c r="F208" s="308"/>
      <c r="G208" s="309"/>
      <c r="H208" s="310"/>
      <c r="I208" s="302"/>
      <c r="J208" s="311"/>
      <c r="K208" s="302"/>
      <c r="M208" s="303" t="s">
        <v>1368</v>
      </c>
      <c r="O208" s="292"/>
    </row>
    <row r="209" spans="1:80" x14ac:dyDescent="0.2">
      <c r="A209" s="301"/>
      <c r="B209" s="304"/>
      <c r="C209" s="305" t="s">
        <v>1369</v>
      </c>
      <c r="D209" s="306"/>
      <c r="E209" s="307">
        <v>1.4117</v>
      </c>
      <c r="F209" s="308"/>
      <c r="G209" s="309"/>
      <c r="H209" s="310"/>
      <c r="I209" s="302"/>
      <c r="J209" s="311"/>
      <c r="K209" s="302"/>
      <c r="M209" s="303" t="s">
        <v>1369</v>
      </c>
      <c r="O209" s="292"/>
    </row>
    <row r="210" spans="1:80" x14ac:dyDescent="0.2">
      <c r="A210" s="301"/>
      <c r="B210" s="304"/>
      <c r="C210" s="305" t="s">
        <v>1370</v>
      </c>
      <c r="D210" s="306"/>
      <c r="E210" s="307">
        <v>0.95569999999999999</v>
      </c>
      <c r="F210" s="308"/>
      <c r="G210" s="309"/>
      <c r="H210" s="310"/>
      <c r="I210" s="302"/>
      <c r="J210" s="311"/>
      <c r="K210" s="302"/>
      <c r="M210" s="303" t="s">
        <v>1370</v>
      </c>
      <c r="O210" s="292"/>
    </row>
    <row r="211" spans="1:80" ht="22.5" x14ac:dyDescent="0.2">
      <c r="A211" s="301"/>
      <c r="B211" s="304"/>
      <c r="C211" s="305" t="s">
        <v>1371</v>
      </c>
      <c r="D211" s="306"/>
      <c r="E211" s="307">
        <v>5.8710000000000004</v>
      </c>
      <c r="F211" s="308"/>
      <c r="G211" s="309"/>
      <c r="H211" s="310"/>
      <c r="I211" s="302"/>
      <c r="J211" s="311"/>
      <c r="K211" s="302"/>
      <c r="M211" s="303" t="s">
        <v>1371</v>
      </c>
      <c r="O211" s="292"/>
    </row>
    <row r="212" spans="1:80" x14ac:dyDescent="0.2">
      <c r="A212" s="301"/>
      <c r="B212" s="304"/>
      <c r="C212" s="305" t="s">
        <v>1369</v>
      </c>
      <c r="D212" s="306"/>
      <c r="E212" s="307">
        <v>1.4117</v>
      </c>
      <c r="F212" s="308"/>
      <c r="G212" s="309"/>
      <c r="H212" s="310"/>
      <c r="I212" s="302"/>
      <c r="J212" s="311"/>
      <c r="K212" s="302"/>
      <c r="M212" s="303" t="s">
        <v>1369</v>
      </c>
      <c r="O212" s="292"/>
    </row>
    <row r="213" spans="1:80" ht="22.5" x14ac:dyDescent="0.2">
      <c r="A213" s="301"/>
      <c r="B213" s="304"/>
      <c r="C213" s="305" t="s">
        <v>1372</v>
      </c>
      <c r="D213" s="306"/>
      <c r="E213" s="307">
        <v>1.6853</v>
      </c>
      <c r="F213" s="308"/>
      <c r="G213" s="309"/>
      <c r="H213" s="310"/>
      <c r="I213" s="302"/>
      <c r="J213" s="311"/>
      <c r="K213" s="302"/>
      <c r="M213" s="303" t="s">
        <v>1372</v>
      </c>
      <c r="O213" s="292"/>
    </row>
    <row r="214" spans="1:80" x14ac:dyDescent="0.2">
      <c r="A214" s="301"/>
      <c r="B214" s="304"/>
      <c r="C214" s="305" t="s">
        <v>1373</v>
      </c>
      <c r="D214" s="306"/>
      <c r="E214" s="307">
        <v>5.8710000000000004</v>
      </c>
      <c r="F214" s="308"/>
      <c r="G214" s="309"/>
      <c r="H214" s="310"/>
      <c r="I214" s="302"/>
      <c r="J214" s="311"/>
      <c r="K214" s="302"/>
      <c r="M214" s="303" t="s">
        <v>1373</v>
      </c>
      <c r="O214" s="292"/>
    </row>
    <row r="215" spans="1:80" x14ac:dyDescent="0.2">
      <c r="A215" s="301"/>
      <c r="B215" s="304"/>
      <c r="C215" s="305" t="s">
        <v>1374</v>
      </c>
      <c r="D215" s="306"/>
      <c r="E215" s="307">
        <v>9.7850000000000001</v>
      </c>
      <c r="F215" s="308"/>
      <c r="G215" s="309"/>
      <c r="H215" s="310"/>
      <c r="I215" s="302"/>
      <c r="J215" s="311"/>
      <c r="K215" s="302"/>
      <c r="M215" s="303" t="s">
        <v>1374</v>
      </c>
      <c r="O215" s="292"/>
    </row>
    <row r="216" spans="1:80" x14ac:dyDescent="0.2">
      <c r="A216" s="301"/>
      <c r="B216" s="304"/>
      <c r="C216" s="305" t="s">
        <v>1369</v>
      </c>
      <c r="D216" s="306"/>
      <c r="E216" s="307">
        <v>1.4117</v>
      </c>
      <c r="F216" s="308"/>
      <c r="G216" s="309"/>
      <c r="H216" s="310"/>
      <c r="I216" s="302"/>
      <c r="J216" s="311"/>
      <c r="K216" s="302"/>
      <c r="M216" s="303" t="s">
        <v>1369</v>
      </c>
      <c r="O216" s="292"/>
    </row>
    <row r="217" spans="1:80" x14ac:dyDescent="0.2">
      <c r="A217" s="301"/>
      <c r="B217" s="304"/>
      <c r="C217" s="333" t="s">
        <v>174</v>
      </c>
      <c r="D217" s="306"/>
      <c r="E217" s="332">
        <v>41.285100000000007</v>
      </c>
      <c r="F217" s="308"/>
      <c r="G217" s="309"/>
      <c r="H217" s="310"/>
      <c r="I217" s="302"/>
      <c r="J217" s="311"/>
      <c r="K217" s="302"/>
      <c r="M217" s="303" t="s">
        <v>174</v>
      </c>
      <c r="O217" s="292"/>
    </row>
    <row r="218" spans="1:80" ht="22.5" x14ac:dyDescent="0.2">
      <c r="A218" s="301"/>
      <c r="B218" s="304"/>
      <c r="C218" s="305" t="s">
        <v>1375</v>
      </c>
      <c r="D218" s="306"/>
      <c r="E218" s="307">
        <v>35.225999999999999</v>
      </c>
      <c r="F218" s="308"/>
      <c r="G218" s="309"/>
      <c r="H218" s="310"/>
      <c r="I218" s="302"/>
      <c r="J218" s="311"/>
      <c r="K218" s="302"/>
      <c r="M218" s="303" t="s">
        <v>1375</v>
      </c>
      <c r="O218" s="292"/>
    </row>
    <row r="219" spans="1:80" ht="22.5" x14ac:dyDescent="0.2">
      <c r="A219" s="301"/>
      <c r="B219" s="304"/>
      <c r="C219" s="305" t="s">
        <v>1376</v>
      </c>
      <c r="D219" s="306"/>
      <c r="E219" s="307">
        <v>11.742000000000001</v>
      </c>
      <c r="F219" s="308"/>
      <c r="G219" s="309"/>
      <c r="H219" s="310"/>
      <c r="I219" s="302"/>
      <c r="J219" s="311"/>
      <c r="K219" s="302"/>
      <c r="M219" s="303" t="s">
        <v>1376</v>
      </c>
      <c r="O219" s="292"/>
    </row>
    <row r="220" spans="1:80" x14ac:dyDescent="0.2">
      <c r="A220" s="301"/>
      <c r="B220" s="304"/>
      <c r="C220" s="305" t="s">
        <v>1377</v>
      </c>
      <c r="D220" s="306"/>
      <c r="E220" s="307">
        <v>3.0019999999999998</v>
      </c>
      <c r="F220" s="308"/>
      <c r="G220" s="309"/>
      <c r="H220" s="310"/>
      <c r="I220" s="302"/>
      <c r="J220" s="311"/>
      <c r="K220" s="302"/>
      <c r="M220" s="303" t="s">
        <v>1377</v>
      </c>
      <c r="O220" s="292"/>
    </row>
    <row r="221" spans="1:80" x14ac:dyDescent="0.2">
      <c r="A221" s="301"/>
      <c r="B221" s="304"/>
      <c r="C221" s="305" t="s">
        <v>1378</v>
      </c>
      <c r="D221" s="306"/>
      <c r="E221" s="307">
        <v>1.3680000000000001</v>
      </c>
      <c r="F221" s="308"/>
      <c r="G221" s="309"/>
      <c r="H221" s="310"/>
      <c r="I221" s="302"/>
      <c r="J221" s="311"/>
      <c r="K221" s="302"/>
      <c r="M221" s="303" t="s">
        <v>1378</v>
      </c>
      <c r="O221" s="292"/>
    </row>
    <row r="222" spans="1:80" x14ac:dyDescent="0.2">
      <c r="A222" s="301"/>
      <c r="B222" s="304"/>
      <c r="C222" s="333" t="s">
        <v>174</v>
      </c>
      <c r="D222" s="306"/>
      <c r="E222" s="332">
        <v>51.338000000000008</v>
      </c>
      <c r="F222" s="308"/>
      <c r="G222" s="309"/>
      <c r="H222" s="310"/>
      <c r="I222" s="302"/>
      <c r="J222" s="311"/>
      <c r="K222" s="302"/>
      <c r="M222" s="303" t="s">
        <v>174</v>
      </c>
      <c r="O222" s="292"/>
    </row>
    <row r="223" spans="1:80" x14ac:dyDescent="0.2">
      <c r="A223" s="293">
        <v>24</v>
      </c>
      <c r="B223" s="294" t="s">
        <v>266</v>
      </c>
      <c r="C223" s="295" t="s">
        <v>267</v>
      </c>
      <c r="D223" s="296" t="s">
        <v>170</v>
      </c>
      <c r="E223" s="297">
        <v>213.18</v>
      </c>
      <c r="F223" s="297">
        <v>0</v>
      </c>
      <c r="G223" s="298">
        <f>E223*F223</f>
        <v>0</v>
      </c>
      <c r="H223" s="299">
        <v>0</v>
      </c>
      <c r="I223" s="300">
        <f>E223*H223</f>
        <v>0</v>
      </c>
      <c r="J223" s="299"/>
      <c r="K223" s="300">
        <f>E223*J223</f>
        <v>0</v>
      </c>
      <c r="O223" s="292">
        <v>2</v>
      </c>
      <c r="AA223" s="261">
        <v>12</v>
      </c>
      <c r="AB223" s="261">
        <v>1</v>
      </c>
      <c r="AC223" s="261">
        <v>75</v>
      </c>
      <c r="AZ223" s="261">
        <v>1</v>
      </c>
      <c r="BA223" s="261">
        <f>IF(AZ223=1,G223,0)</f>
        <v>0</v>
      </c>
      <c r="BB223" s="261">
        <f>IF(AZ223=2,G223,0)</f>
        <v>0</v>
      </c>
      <c r="BC223" s="261">
        <f>IF(AZ223=3,G223,0)</f>
        <v>0</v>
      </c>
      <c r="BD223" s="261">
        <f>IF(AZ223=4,G223,0)</f>
        <v>0</v>
      </c>
      <c r="BE223" s="261">
        <f>IF(AZ223=5,G223,0)</f>
        <v>0</v>
      </c>
      <c r="CA223" s="292">
        <v>12</v>
      </c>
      <c r="CB223" s="292">
        <v>1</v>
      </c>
    </row>
    <row r="224" spans="1:80" x14ac:dyDescent="0.2">
      <c r="A224" s="301"/>
      <c r="B224" s="304"/>
      <c r="C224" s="305" t="s">
        <v>1262</v>
      </c>
      <c r="D224" s="306"/>
      <c r="E224" s="307">
        <v>0</v>
      </c>
      <c r="F224" s="308"/>
      <c r="G224" s="309"/>
      <c r="H224" s="310"/>
      <c r="I224" s="302"/>
      <c r="J224" s="311"/>
      <c r="K224" s="302"/>
      <c r="M224" s="303" t="s">
        <v>1262</v>
      </c>
      <c r="O224" s="292"/>
    </row>
    <row r="225" spans="1:80" ht="22.5" x14ac:dyDescent="0.2">
      <c r="A225" s="301"/>
      <c r="B225" s="304"/>
      <c r="C225" s="305" t="s">
        <v>1379</v>
      </c>
      <c r="D225" s="306"/>
      <c r="E225" s="307">
        <v>157.18</v>
      </c>
      <c r="F225" s="308"/>
      <c r="G225" s="309"/>
      <c r="H225" s="310"/>
      <c r="I225" s="302"/>
      <c r="J225" s="311"/>
      <c r="K225" s="302"/>
      <c r="M225" s="303" t="s">
        <v>1379</v>
      </c>
      <c r="O225" s="292"/>
    </row>
    <row r="226" spans="1:80" x14ac:dyDescent="0.2">
      <c r="A226" s="301"/>
      <c r="B226" s="304"/>
      <c r="C226" s="305" t="s">
        <v>130</v>
      </c>
      <c r="D226" s="306"/>
      <c r="E226" s="307">
        <v>0</v>
      </c>
      <c r="F226" s="308"/>
      <c r="G226" s="309"/>
      <c r="H226" s="310"/>
      <c r="I226" s="302"/>
      <c r="J226" s="311"/>
      <c r="K226" s="302"/>
      <c r="M226" s="303">
        <v>0</v>
      </c>
      <c r="O226" s="292"/>
    </row>
    <row r="227" spans="1:80" x14ac:dyDescent="0.2">
      <c r="A227" s="301"/>
      <c r="B227" s="304"/>
      <c r="C227" s="305" t="s">
        <v>1380</v>
      </c>
      <c r="D227" s="306"/>
      <c r="E227" s="307">
        <v>0</v>
      </c>
      <c r="F227" s="308"/>
      <c r="G227" s="309"/>
      <c r="H227" s="310"/>
      <c r="I227" s="302"/>
      <c r="J227" s="311"/>
      <c r="K227" s="302"/>
      <c r="M227" s="303" t="s">
        <v>1380</v>
      </c>
      <c r="O227" s="292"/>
    </row>
    <row r="228" spans="1:80" x14ac:dyDescent="0.2">
      <c r="A228" s="301"/>
      <c r="B228" s="304"/>
      <c r="C228" s="305" t="s">
        <v>1065</v>
      </c>
      <c r="D228" s="306"/>
      <c r="E228" s="307">
        <v>0</v>
      </c>
      <c r="F228" s="308"/>
      <c r="G228" s="309"/>
      <c r="H228" s="310"/>
      <c r="I228" s="302"/>
      <c r="J228" s="311"/>
      <c r="K228" s="302"/>
      <c r="M228" s="303" t="s">
        <v>1065</v>
      </c>
      <c r="O228" s="292"/>
    </row>
    <row r="229" spans="1:80" x14ac:dyDescent="0.2">
      <c r="A229" s="301"/>
      <c r="B229" s="304"/>
      <c r="C229" s="305" t="s">
        <v>1381</v>
      </c>
      <c r="D229" s="306"/>
      <c r="E229" s="307">
        <v>8.73</v>
      </c>
      <c r="F229" s="308"/>
      <c r="G229" s="309"/>
      <c r="H229" s="310"/>
      <c r="I229" s="302"/>
      <c r="J229" s="311"/>
      <c r="K229" s="302"/>
      <c r="M229" s="303" t="s">
        <v>1381</v>
      </c>
      <c r="O229" s="292"/>
    </row>
    <row r="230" spans="1:80" x14ac:dyDescent="0.2">
      <c r="A230" s="301"/>
      <c r="B230" s="304"/>
      <c r="C230" s="305" t="s">
        <v>1382</v>
      </c>
      <c r="D230" s="306"/>
      <c r="E230" s="307">
        <v>8.43</v>
      </c>
      <c r="F230" s="308"/>
      <c r="G230" s="309"/>
      <c r="H230" s="310"/>
      <c r="I230" s="302"/>
      <c r="J230" s="311"/>
      <c r="K230" s="302"/>
      <c r="M230" s="303" t="s">
        <v>1382</v>
      </c>
      <c r="O230" s="292"/>
    </row>
    <row r="231" spans="1:80" x14ac:dyDescent="0.2">
      <c r="A231" s="301"/>
      <c r="B231" s="304"/>
      <c r="C231" s="305" t="s">
        <v>1383</v>
      </c>
      <c r="D231" s="306"/>
      <c r="E231" s="307">
        <v>7.54</v>
      </c>
      <c r="F231" s="308"/>
      <c r="G231" s="309"/>
      <c r="H231" s="310"/>
      <c r="I231" s="302"/>
      <c r="J231" s="311"/>
      <c r="K231" s="302"/>
      <c r="M231" s="303" t="s">
        <v>1383</v>
      </c>
      <c r="O231" s="292"/>
    </row>
    <row r="232" spans="1:80" x14ac:dyDescent="0.2">
      <c r="A232" s="301"/>
      <c r="B232" s="304"/>
      <c r="C232" s="305" t="s">
        <v>1281</v>
      </c>
      <c r="D232" s="306"/>
      <c r="E232" s="307">
        <v>0</v>
      </c>
      <c r="F232" s="308"/>
      <c r="G232" s="309"/>
      <c r="H232" s="310"/>
      <c r="I232" s="302"/>
      <c r="J232" s="311"/>
      <c r="K232" s="302"/>
      <c r="M232" s="303" t="s">
        <v>1281</v>
      </c>
      <c r="O232" s="292"/>
    </row>
    <row r="233" spans="1:80" x14ac:dyDescent="0.2">
      <c r="A233" s="301"/>
      <c r="B233" s="304"/>
      <c r="C233" s="305" t="s">
        <v>1384</v>
      </c>
      <c r="D233" s="306"/>
      <c r="E233" s="307">
        <v>8.17</v>
      </c>
      <c r="F233" s="308"/>
      <c r="G233" s="309"/>
      <c r="H233" s="310"/>
      <c r="I233" s="302"/>
      <c r="J233" s="311"/>
      <c r="K233" s="302"/>
      <c r="M233" s="303" t="s">
        <v>1384</v>
      </c>
      <c r="O233" s="292"/>
    </row>
    <row r="234" spans="1:80" ht="22.5" x14ac:dyDescent="0.2">
      <c r="A234" s="301"/>
      <c r="B234" s="304"/>
      <c r="C234" s="305" t="s">
        <v>1385</v>
      </c>
      <c r="D234" s="306"/>
      <c r="E234" s="307">
        <v>23.13</v>
      </c>
      <c r="F234" s="308"/>
      <c r="G234" s="309"/>
      <c r="H234" s="310"/>
      <c r="I234" s="302"/>
      <c r="J234" s="311"/>
      <c r="K234" s="302"/>
      <c r="M234" s="303" t="s">
        <v>1385</v>
      </c>
      <c r="O234" s="292"/>
    </row>
    <row r="235" spans="1:80" x14ac:dyDescent="0.2">
      <c r="A235" s="293">
        <v>25</v>
      </c>
      <c r="B235" s="294" t="s">
        <v>269</v>
      </c>
      <c r="C235" s="295" t="s">
        <v>270</v>
      </c>
      <c r="D235" s="296" t="s">
        <v>170</v>
      </c>
      <c r="E235" s="297">
        <v>278.69</v>
      </c>
      <c r="F235" s="297">
        <v>0</v>
      </c>
      <c r="G235" s="298">
        <f>E235*F235</f>
        <v>0</v>
      </c>
      <c r="H235" s="299">
        <v>0</v>
      </c>
      <c r="I235" s="300">
        <f>E235*H235</f>
        <v>0</v>
      </c>
      <c r="J235" s="299"/>
      <c r="K235" s="300">
        <f>E235*J235</f>
        <v>0</v>
      </c>
      <c r="O235" s="292">
        <v>2</v>
      </c>
      <c r="AA235" s="261">
        <v>12</v>
      </c>
      <c r="AB235" s="261">
        <v>1</v>
      </c>
      <c r="AC235" s="261">
        <v>18</v>
      </c>
      <c r="AZ235" s="261">
        <v>1</v>
      </c>
      <c r="BA235" s="261">
        <f>IF(AZ235=1,G235,0)</f>
        <v>0</v>
      </c>
      <c r="BB235" s="261">
        <f>IF(AZ235=2,G235,0)</f>
        <v>0</v>
      </c>
      <c r="BC235" s="261">
        <f>IF(AZ235=3,G235,0)</f>
        <v>0</v>
      </c>
      <c r="BD235" s="261">
        <f>IF(AZ235=4,G235,0)</f>
        <v>0</v>
      </c>
      <c r="BE235" s="261">
        <f>IF(AZ235=5,G235,0)</f>
        <v>0</v>
      </c>
      <c r="CA235" s="292">
        <v>12</v>
      </c>
      <c r="CB235" s="292">
        <v>1</v>
      </c>
    </row>
    <row r="236" spans="1:80" x14ac:dyDescent="0.2">
      <c r="A236" s="301"/>
      <c r="B236" s="304"/>
      <c r="C236" s="305" t="s">
        <v>271</v>
      </c>
      <c r="D236" s="306"/>
      <c r="E236" s="307">
        <v>0</v>
      </c>
      <c r="F236" s="308"/>
      <c r="G236" s="309"/>
      <c r="H236" s="310"/>
      <c r="I236" s="302"/>
      <c r="J236" s="311"/>
      <c r="K236" s="302"/>
      <c r="M236" s="303" t="s">
        <v>271</v>
      </c>
      <c r="O236" s="292"/>
    </row>
    <row r="237" spans="1:80" x14ac:dyDescent="0.2">
      <c r="A237" s="301"/>
      <c r="B237" s="304"/>
      <c r="C237" s="305" t="s">
        <v>1262</v>
      </c>
      <c r="D237" s="306"/>
      <c r="E237" s="307">
        <v>0</v>
      </c>
      <c r="F237" s="308"/>
      <c r="G237" s="309"/>
      <c r="H237" s="310"/>
      <c r="I237" s="302"/>
      <c r="J237" s="311"/>
      <c r="K237" s="302"/>
      <c r="M237" s="303" t="s">
        <v>1262</v>
      </c>
      <c r="O237" s="292"/>
    </row>
    <row r="238" spans="1:80" x14ac:dyDescent="0.2">
      <c r="A238" s="301"/>
      <c r="B238" s="304"/>
      <c r="C238" s="305" t="s">
        <v>1386</v>
      </c>
      <c r="D238" s="306"/>
      <c r="E238" s="307">
        <v>5.5</v>
      </c>
      <c r="F238" s="308"/>
      <c r="G238" s="309"/>
      <c r="H238" s="310"/>
      <c r="I238" s="302"/>
      <c r="J238" s="311"/>
      <c r="K238" s="302"/>
      <c r="M238" s="303" t="s">
        <v>1386</v>
      </c>
      <c r="O238" s="292"/>
    </row>
    <row r="239" spans="1:80" x14ac:dyDescent="0.2">
      <c r="A239" s="301"/>
      <c r="B239" s="304"/>
      <c r="C239" s="305" t="s">
        <v>1387</v>
      </c>
      <c r="D239" s="306"/>
      <c r="E239" s="307">
        <v>1.1000000000000001</v>
      </c>
      <c r="F239" s="308"/>
      <c r="G239" s="309"/>
      <c r="H239" s="310"/>
      <c r="I239" s="302"/>
      <c r="J239" s="311"/>
      <c r="K239" s="302"/>
      <c r="M239" s="303" t="s">
        <v>1387</v>
      </c>
      <c r="O239" s="292"/>
    </row>
    <row r="240" spans="1:80" x14ac:dyDescent="0.2">
      <c r="A240" s="301"/>
      <c r="B240" s="304"/>
      <c r="C240" s="305" t="s">
        <v>1388</v>
      </c>
      <c r="D240" s="306"/>
      <c r="E240" s="307">
        <v>1.1000000000000001</v>
      </c>
      <c r="F240" s="308"/>
      <c r="G240" s="309"/>
      <c r="H240" s="310"/>
      <c r="I240" s="302"/>
      <c r="J240" s="311"/>
      <c r="K240" s="302"/>
      <c r="M240" s="303" t="s">
        <v>1388</v>
      </c>
      <c r="O240" s="292"/>
    </row>
    <row r="241" spans="1:15" x14ac:dyDescent="0.2">
      <c r="A241" s="301"/>
      <c r="B241" s="304"/>
      <c r="C241" s="305" t="s">
        <v>1389</v>
      </c>
      <c r="D241" s="306"/>
      <c r="E241" s="307">
        <v>1.5</v>
      </c>
      <c r="F241" s="308"/>
      <c r="G241" s="309"/>
      <c r="H241" s="310"/>
      <c r="I241" s="302"/>
      <c r="J241" s="311"/>
      <c r="K241" s="302"/>
      <c r="M241" s="303" t="s">
        <v>1389</v>
      </c>
      <c r="O241" s="292"/>
    </row>
    <row r="242" spans="1:15" x14ac:dyDescent="0.2">
      <c r="A242" s="301"/>
      <c r="B242" s="304"/>
      <c r="C242" s="305" t="s">
        <v>1390</v>
      </c>
      <c r="D242" s="306"/>
      <c r="E242" s="307">
        <v>5.5</v>
      </c>
      <c r="F242" s="308"/>
      <c r="G242" s="309"/>
      <c r="H242" s="310"/>
      <c r="I242" s="302"/>
      <c r="J242" s="311"/>
      <c r="K242" s="302"/>
      <c r="M242" s="303" t="s">
        <v>1390</v>
      </c>
      <c r="O242" s="292"/>
    </row>
    <row r="243" spans="1:15" x14ac:dyDescent="0.2">
      <c r="A243" s="301"/>
      <c r="B243" s="304"/>
      <c r="C243" s="305" t="s">
        <v>1391</v>
      </c>
      <c r="D243" s="306"/>
      <c r="E243" s="307">
        <v>4.8</v>
      </c>
      <c r="F243" s="308"/>
      <c r="G243" s="309"/>
      <c r="H243" s="310"/>
      <c r="I243" s="302"/>
      <c r="J243" s="311"/>
      <c r="K243" s="302"/>
      <c r="M243" s="303" t="s">
        <v>1391</v>
      </c>
      <c r="O243" s="292"/>
    </row>
    <row r="244" spans="1:15" x14ac:dyDescent="0.2">
      <c r="A244" s="301"/>
      <c r="B244" s="304"/>
      <c r="C244" s="333" t="s">
        <v>174</v>
      </c>
      <c r="D244" s="306"/>
      <c r="E244" s="332">
        <v>19.5</v>
      </c>
      <c r="F244" s="308"/>
      <c r="G244" s="309"/>
      <c r="H244" s="310"/>
      <c r="I244" s="302"/>
      <c r="J244" s="311"/>
      <c r="K244" s="302"/>
      <c r="M244" s="303" t="s">
        <v>174</v>
      </c>
      <c r="O244" s="292"/>
    </row>
    <row r="245" spans="1:15" x14ac:dyDescent="0.2">
      <c r="A245" s="301"/>
      <c r="B245" s="304"/>
      <c r="C245" s="305" t="s">
        <v>1392</v>
      </c>
      <c r="D245" s="306"/>
      <c r="E245" s="307">
        <v>4.5</v>
      </c>
      <c r="F245" s="308"/>
      <c r="G245" s="309"/>
      <c r="H245" s="310"/>
      <c r="I245" s="302"/>
      <c r="J245" s="311"/>
      <c r="K245" s="302"/>
      <c r="M245" s="303" t="s">
        <v>1392</v>
      </c>
      <c r="O245" s="292"/>
    </row>
    <row r="246" spans="1:15" x14ac:dyDescent="0.2">
      <c r="A246" s="301"/>
      <c r="B246" s="304"/>
      <c r="C246" s="333" t="s">
        <v>174</v>
      </c>
      <c r="D246" s="306"/>
      <c r="E246" s="332">
        <v>4.5</v>
      </c>
      <c r="F246" s="308"/>
      <c r="G246" s="309"/>
      <c r="H246" s="310"/>
      <c r="I246" s="302"/>
      <c r="J246" s="311"/>
      <c r="K246" s="302"/>
      <c r="M246" s="303" t="s">
        <v>174</v>
      </c>
      <c r="O246" s="292"/>
    </row>
    <row r="247" spans="1:15" x14ac:dyDescent="0.2">
      <c r="A247" s="301"/>
      <c r="B247" s="304"/>
      <c r="C247" s="305" t="s">
        <v>1393</v>
      </c>
      <c r="D247" s="306"/>
      <c r="E247" s="307">
        <v>16.5</v>
      </c>
      <c r="F247" s="308"/>
      <c r="G247" s="309"/>
      <c r="H247" s="310"/>
      <c r="I247" s="302"/>
      <c r="J247" s="311"/>
      <c r="K247" s="302"/>
      <c r="M247" s="303" t="s">
        <v>1393</v>
      </c>
      <c r="O247" s="292"/>
    </row>
    <row r="248" spans="1:15" x14ac:dyDescent="0.2">
      <c r="A248" s="301"/>
      <c r="B248" s="304"/>
      <c r="C248" s="305" t="s">
        <v>1394</v>
      </c>
      <c r="D248" s="306"/>
      <c r="E248" s="307">
        <v>2.63</v>
      </c>
      <c r="F248" s="308"/>
      <c r="G248" s="309"/>
      <c r="H248" s="310"/>
      <c r="I248" s="302"/>
      <c r="J248" s="311"/>
      <c r="K248" s="302"/>
      <c r="M248" s="303" t="s">
        <v>1394</v>
      </c>
      <c r="O248" s="292"/>
    </row>
    <row r="249" spans="1:15" x14ac:dyDescent="0.2">
      <c r="A249" s="301"/>
      <c r="B249" s="304"/>
      <c r="C249" s="305" t="s">
        <v>1395</v>
      </c>
      <c r="D249" s="306"/>
      <c r="E249" s="307">
        <v>4.07</v>
      </c>
      <c r="F249" s="308"/>
      <c r="G249" s="309"/>
      <c r="H249" s="310"/>
      <c r="I249" s="302"/>
      <c r="J249" s="311"/>
      <c r="K249" s="302"/>
      <c r="M249" s="303" t="s">
        <v>1395</v>
      </c>
      <c r="O249" s="292"/>
    </row>
    <row r="250" spans="1:15" x14ac:dyDescent="0.2">
      <c r="A250" s="301"/>
      <c r="B250" s="304"/>
      <c r="C250" s="305" t="s">
        <v>1396</v>
      </c>
      <c r="D250" s="306"/>
      <c r="E250" s="307">
        <v>11</v>
      </c>
      <c r="F250" s="308"/>
      <c r="G250" s="309"/>
      <c r="H250" s="310"/>
      <c r="I250" s="302"/>
      <c r="J250" s="311"/>
      <c r="K250" s="302"/>
      <c r="M250" s="303" t="s">
        <v>1396</v>
      </c>
      <c r="O250" s="292"/>
    </row>
    <row r="251" spans="1:15" x14ac:dyDescent="0.2">
      <c r="A251" s="301"/>
      <c r="B251" s="304"/>
      <c r="C251" s="305" t="s">
        <v>1397</v>
      </c>
      <c r="D251" s="306"/>
      <c r="E251" s="307">
        <v>2.63</v>
      </c>
      <c r="F251" s="308"/>
      <c r="G251" s="309"/>
      <c r="H251" s="310"/>
      <c r="I251" s="302"/>
      <c r="J251" s="311"/>
      <c r="K251" s="302"/>
      <c r="M251" s="303" t="s">
        <v>1397</v>
      </c>
      <c r="O251" s="292"/>
    </row>
    <row r="252" spans="1:15" x14ac:dyDescent="0.2">
      <c r="A252" s="301"/>
      <c r="B252" s="304"/>
      <c r="C252" s="305" t="s">
        <v>1397</v>
      </c>
      <c r="D252" s="306"/>
      <c r="E252" s="307">
        <v>2.63</v>
      </c>
      <c r="F252" s="308"/>
      <c r="G252" s="309"/>
      <c r="H252" s="310"/>
      <c r="I252" s="302"/>
      <c r="J252" s="311"/>
      <c r="K252" s="302"/>
      <c r="M252" s="303" t="s">
        <v>1397</v>
      </c>
      <c r="O252" s="292"/>
    </row>
    <row r="253" spans="1:15" x14ac:dyDescent="0.2">
      <c r="A253" s="301"/>
      <c r="B253" s="304"/>
      <c r="C253" s="305" t="s">
        <v>1398</v>
      </c>
      <c r="D253" s="306"/>
      <c r="E253" s="307">
        <v>16.5</v>
      </c>
      <c r="F253" s="308"/>
      <c r="G253" s="309"/>
      <c r="H253" s="310"/>
      <c r="I253" s="302"/>
      <c r="J253" s="311"/>
      <c r="K253" s="302"/>
      <c r="M253" s="303" t="s">
        <v>1398</v>
      </c>
      <c r="O253" s="292"/>
    </row>
    <row r="254" spans="1:15" x14ac:dyDescent="0.2">
      <c r="A254" s="301"/>
      <c r="B254" s="304"/>
      <c r="C254" s="305" t="s">
        <v>1397</v>
      </c>
      <c r="D254" s="306"/>
      <c r="E254" s="307">
        <v>2.63</v>
      </c>
      <c r="F254" s="308"/>
      <c r="G254" s="309"/>
      <c r="H254" s="310"/>
      <c r="I254" s="302"/>
      <c r="J254" s="311"/>
      <c r="K254" s="302"/>
      <c r="M254" s="303" t="s">
        <v>1397</v>
      </c>
      <c r="O254" s="292"/>
    </row>
    <row r="255" spans="1:15" x14ac:dyDescent="0.2">
      <c r="A255" s="301"/>
      <c r="B255" s="304"/>
      <c r="C255" s="305" t="s">
        <v>1399</v>
      </c>
      <c r="D255" s="306"/>
      <c r="E255" s="307">
        <v>4.07</v>
      </c>
      <c r="F255" s="308"/>
      <c r="G255" s="309"/>
      <c r="H255" s="310"/>
      <c r="I255" s="302"/>
      <c r="J255" s="311"/>
      <c r="K255" s="302"/>
      <c r="M255" s="303" t="s">
        <v>1399</v>
      </c>
      <c r="O255" s="292"/>
    </row>
    <row r="256" spans="1:15" x14ac:dyDescent="0.2">
      <c r="A256" s="301"/>
      <c r="B256" s="304"/>
      <c r="C256" s="305" t="s">
        <v>1400</v>
      </c>
      <c r="D256" s="306"/>
      <c r="E256" s="307">
        <v>16.5</v>
      </c>
      <c r="F256" s="308"/>
      <c r="G256" s="309"/>
      <c r="H256" s="310"/>
      <c r="I256" s="302"/>
      <c r="J256" s="311"/>
      <c r="K256" s="302"/>
      <c r="M256" s="303" t="s">
        <v>1400</v>
      </c>
      <c r="O256" s="292"/>
    </row>
    <row r="257" spans="1:80" x14ac:dyDescent="0.2">
      <c r="A257" s="301"/>
      <c r="B257" s="304"/>
      <c r="C257" s="305" t="s">
        <v>1401</v>
      </c>
      <c r="D257" s="306"/>
      <c r="E257" s="307">
        <v>27.5</v>
      </c>
      <c r="F257" s="308"/>
      <c r="G257" s="309"/>
      <c r="H257" s="310"/>
      <c r="I257" s="302"/>
      <c r="J257" s="311"/>
      <c r="K257" s="302"/>
      <c r="M257" s="303" t="s">
        <v>1401</v>
      </c>
      <c r="O257" s="292"/>
    </row>
    <row r="258" spans="1:80" x14ac:dyDescent="0.2">
      <c r="A258" s="301"/>
      <c r="B258" s="304"/>
      <c r="C258" s="305" t="s">
        <v>1397</v>
      </c>
      <c r="D258" s="306"/>
      <c r="E258" s="307">
        <v>2.63</v>
      </c>
      <c r="F258" s="308"/>
      <c r="G258" s="309"/>
      <c r="H258" s="310"/>
      <c r="I258" s="302"/>
      <c r="J258" s="311"/>
      <c r="K258" s="302"/>
      <c r="M258" s="303" t="s">
        <v>1397</v>
      </c>
      <c r="O258" s="292"/>
    </row>
    <row r="259" spans="1:80" x14ac:dyDescent="0.2">
      <c r="A259" s="301"/>
      <c r="B259" s="304"/>
      <c r="C259" s="333" t="s">
        <v>174</v>
      </c>
      <c r="D259" s="306"/>
      <c r="E259" s="332">
        <v>109.29</v>
      </c>
      <c r="F259" s="308"/>
      <c r="G259" s="309"/>
      <c r="H259" s="310"/>
      <c r="I259" s="302"/>
      <c r="J259" s="311"/>
      <c r="K259" s="302"/>
      <c r="M259" s="303" t="s">
        <v>174</v>
      </c>
      <c r="O259" s="292"/>
    </row>
    <row r="260" spans="1:80" x14ac:dyDescent="0.2">
      <c r="A260" s="301"/>
      <c r="B260" s="304"/>
      <c r="C260" s="305" t="s">
        <v>1402</v>
      </c>
      <c r="D260" s="306"/>
      <c r="E260" s="307">
        <v>99</v>
      </c>
      <c r="F260" s="308"/>
      <c r="G260" s="309"/>
      <c r="H260" s="310"/>
      <c r="I260" s="302"/>
      <c r="J260" s="311"/>
      <c r="K260" s="302"/>
      <c r="M260" s="303" t="s">
        <v>1402</v>
      </c>
      <c r="O260" s="292"/>
    </row>
    <row r="261" spans="1:80" x14ac:dyDescent="0.2">
      <c r="A261" s="301"/>
      <c r="B261" s="304"/>
      <c r="C261" s="305" t="s">
        <v>1403</v>
      </c>
      <c r="D261" s="306"/>
      <c r="E261" s="307">
        <v>33</v>
      </c>
      <c r="F261" s="308"/>
      <c r="G261" s="309"/>
      <c r="H261" s="310"/>
      <c r="I261" s="302"/>
      <c r="J261" s="311"/>
      <c r="K261" s="302"/>
      <c r="M261" s="303" t="s">
        <v>1403</v>
      </c>
      <c r="O261" s="292"/>
    </row>
    <row r="262" spans="1:80" x14ac:dyDescent="0.2">
      <c r="A262" s="301"/>
      <c r="B262" s="304"/>
      <c r="C262" s="305" t="s">
        <v>1404</v>
      </c>
      <c r="D262" s="306"/>
      <c r="E262" s="307">
        <v>11</v>
      </c>
      <c r="F262" s="308"/>
      <c r="G262" s="309"/>
      <c r="H262" s="310"/>
      <c r="I262" s="302"/>
      <c r="J262" s="311"/>
      <c r="K262" s="302"/>
      <c r="M262" s="303" t="s">
        <v>1404</v>
      </c>
      <c r="O262" s="292"/>
    </row>
    <row r="263" spans="1:80" x14ac:dyDescent="0.2">
      <c r="A263" s="301"/>
      <c r="B263" s="304"/>
      <c r="C263" s="305" t="s">
        <v>1405</v>
      </c>
      <c r="D263" s="306"/>
      <c r="E263" s="307">
        <v>2.4</v>
      </c>
      <c r="F263" s="308"/>
      <c r="G263" s="309"/>
      <c r="H263" s="310"/>
      <c r="I263" s="302"/>
      <c r="J263" s="311"/>
      <c r="K263" s="302"/>
      <c r="M263" s="303" t="s">
        <v>1405</v>
      </c>
      <c r="O263" s="292"/>
    </row>
    <row r="264" spans="1:80" x14ac:dyDescent="0.2">
      <c r="A264" s="301"/>
      <c r="B264" s="304"/>
      <c r="C264" s="333" t="s">
        <v>174</v>
      </c>
      <c r="D264" s="306"/>
      <c r="E264" s="332">
        <v>145.4</v>
      </c>
      <c r="F264" s="308"/>
      <c r="G264" s="309"/>
      <c r="H264" s="310"/>
      <c r="I264" s="302"/>
      <c r="J264" s="311"/>
      <c r="K264" s="302"/>
      <c r="M264" s="303" t="s">
        <v>174</v>
      </c>
      <c r="O264" s="292"/>
    </row>
    <row r="265" spans="1:80" x14ac:dyDescent="0.2">
      <c r="A265" s="301"/>
      <c r="B265" s="304"/>
      <c r="C265" s="333" t="s">
        <v>174</v>
      </c>
      <c r="D265" s="306"/>
      <c r="E265" s="332">
        <v>0</v>
      </c>
      <c r="F265" s="308"/>
      <c r="G265" s="309"/>
      <c r="H265" s="310"/>
      <c r="I265" s="302"/>
      <c r="J265" s="311"/>
      <c r="K265" s="302"/>
      <c r="M265" s="303" t="s">
        <v>174</v>
      </c>
      <c r="O265" s="292"/>
    </row>
    <row r="266" spans="1:80" x14ac:dyDescent="0.2">
      <c r="A266" s="293">
        <v>26</v>
      </c>
      <c r="B266" s="294" t="s">
        <v>277</v>
      </c>
      <c r="C266" s="295" t="s">
        <v>278</v>
      </c>
      <c r="D266" s="296" t="s">
        <v>170</v>
      </c>
      <c r="E266" s="297">
        <v>342.05</v>
      </c>
      <c r="F266" s="297">
        <v>0</v>
      </c>
      <c r="G266" s="298">
        <f>E266*F266</f>
        <v>0</v>
      </c>
      <c r="H266" s="299">
        <v>0</v>
      </c>
      <c r="I266" s="300">
        <f>E266*H266</f>
        <v>0</v>
      </c>
      <c r="J266" s="299"/>
      <c r="K266" s="300">
        <f>E266*J266</f>
        <v>0</v>
      </c>
      <c r="O266" s="292">
        <v>2</v>
      </c>
      <c r="AA266" s="261">
        <v>12</v>
      </c>
      <c r="AB266" s="261">
        <v>1</v>
      </c>
      <c r="AC266" s="261">
        <v>19</v>
      </c>
      <c r="AZ266" s="261">
        <v>1</v>
      </c>
      <c r="BA266" s="261">
        <f>IF(AZ266=1,G266,0)</f>
        <v>0</v>
      </c>
      <c r="BB266" s="261">
        <f>IF(AZ266=2,G266,0)</f>
        <v>0</v>
      </c>
      <c r="BC266" s="261">
        <f>IF(AZ266=3,G266,0)</f>
        <v>0</v>
      </c>
      <c r="BD266" s="261">
        <f>IF(AZ266=4,G266,0)</f>
        <v>0</v>
      </c>
      <c r="BE266" s="261">
        <f>IF(AZ266=5,G266,0)</f>
        <v>0</v>
      </c>
      <c r="CA266" s="292">
        <v>12</v>
      </c>
      <c r="CB266" s="292">
        <v>1</v>
      </c>
    </row>
    <row r="267" spans="1:80" ht="22.5" x14ac:dyDescent="0.2">
      <c r="A267" s="301"/>
      <c r="B267" s="304"/>
      <c r="C267" s="305" t="s">
        <v>279</v>
      </c>
      <c r="D267" s="306"/>
      <c r="E267" s="307">
        <v>0</v>
      </c>
      <c r="F267" s="308"/>
      <c r="G267" s="309"/>
      <c r="H267" s="310"/>
      <c r="I267" s="302"/>
      <c r="J267" s="311"/>
      <c r="K267" s="302"/>
      <c r="M267" s="303" t="s">
        <v>279</v>
      </c>
      <c r="O267" s="292"/>
    </row>
    <row r="268" spans="1:80" x14ac:dyDescent="0.2">
      <c r="A268" s="301"/>
      <c r="B268" s="304"/>
      <c r="C268" s="305" t="s">
        <v>1262</v>
      </c>
      <c r="D268" s="306"/>
      <c r="E268" s="307">
        <v>0</v>
      </c>
      <c r="F268" s="308"/>
      <c r="G268" s="309"/>
      <c r="H268" s="310"/>
      <c r="I268" s="302"/>
      <c r="J268" s="311"/>
      <c r="K268" s="302"/>
      <c r="M268" s="303" t="s">
        <v>1262</v>
      </c>
      <c r="O268" s="292"/>
    </row>
    <row r="269" spans="1:80" x14ac:dyDescent="0.2">
      <c r="A269" s="301"/>
      <c r="B269" s="304"/>
      <c r="C269" s="305" t="s">
        <v>1406</v>
      </c>
      <c r="D269" s="306"/>
      <c r="E269" s="307">
        <v>4.8</v>
      </c>
      <c r="F269" s="308"/>
      <c r="G269" s="309"/>
      <c r="H269" s="310"/>
      <c r="I269" s="302"/>
      <c r="J269" s="311"/>
      <c r="K269" s="302"/>
      <c r="M269" s="303" t="s">
        <v>1406</v>
      </c>
      <c r="O269" s="292"/>
    </row>
    <row r="270" spans="1:80" x14ac:dyDescent="0.2">
      <c r="A270" s="301"/>
      <c r="B270" s="304"/>
      <c r="C270" s="305" t="s">
        <v>1407</v>
      </c>
      <c r="D270" s="306"/>
      <c r="E270" s="307">
        <v>1.2</v>
      </c>
      <c r="F270" s="308"/>
      <c r="G270" s="309"/>
      <c r="H270" s="310"/>
      <c r="I270" s="302"/>
      <c r="J270" s="311"/>
      <c r="K270" s="302"/>
      <c r="M270" s="303" t="s">
        <v>1407</v>
      </c>
      <c r="O270" s="292"/>
    </row>
    <row r="271" spans="1:80" x14ac:dyDescent="0.2">
      <c r="A271" s="301"/>
      <c r="B271" s="304"/>
      <c r="C271" s="305" t="s">
        <v>1408</v>
      </c>
      <c r="D271" s="306"/>
      <c r="E271" s="307">
        <v>4.0999999999999996</v>
      </c>
      <c r="F271" s="308"/>
      <c r="G271" s="309"/>
      <c r="H271" s="310"/>
      <c r="I271" s="302"/>
      <c r="J271" s="311"/>
      <c r="K271" s="302"/>
      <c r="M271" s="303" t="s">
        <v>1408</v>
      </c>
      <c r="O271" s="292"/>
    </row>
    <row r="272" spans="1:80" x14ac:dyDescent="0.2">
      <c r="A272" s="301"/>
      <c r="B272" s="304"/>
      <c r="C272" s="305" t="s">
        <v>1409</v>
      </c>
      <c r="D272" s="306"/>
      <c r="E272" s="307">
        <v>5.4</v>
      </c>
      <c r="F272" s="308"/>
      <c r="G272" s="309"/>
      <c r="H272" s="310"/>
      <c r="I272" s="302"/>
      <c r="J272" s="311"/>
      <c r="K272" s="302"/>
      <c r="M272" s="303" t="s">
        <v>1409</v>
      </c>
      <c r="O272" s="292"/>
    </row>
    <row r="273" spans="1:15" x14ac:dyDescent="0.2">
      <c r="A273" s="301"/>
      <c r="B273" s="304"/>
      <c r="C273" s="305" t="s">
        <v>1410</v>
      </c>
      <c r="D273" s="306"/>
      <c r="E273" s="307">
        <v>4.8</v>
      </c>
      <c r="F273" s="308"/>
      <c r="G273" s="309"/>
      <c r="H273" s="310"/>
      <c r="I273" s="302"/>
      <c r="J273" s="311"/>
      <c r="K273" s="302"/>
      <c r="M273" s="303" t="s">
        <v>1410</v>
      </c>
      <c r="O273" s="292"/>
    </row>
    <row r="274" spans="1:15" x14ac:dyDescent="0.2">
      <c r="A274" s="301"/>
      <c r="B274" s="304"/>
      <c r="C274" s="305" t="s">
        <v>1411</v>
      </c>
      <c r="D274" s="306"/>
      <c r="E274" s="307">
        <v>4.8</v>
      </c>
      <c r="F274" s="308"/>
      <c r="G274" s="309"/>
      <c r="H274" s="310"/>
      <c r="I274" s="302"/>
      <c r="J274" s="311"/>
      <c r="K274" s="302"/>
      <c r="M274" s="303" t="s">
        <v>1411</v>
      </c>
      <c r="O274" s="292"/>
    </row>
    <row r="275" spans="1:15" ht="22.5" x14ac:dyDescent="0.2">
      <c r="A275" s="301"/>
      <c r="B275" s="304"/>
      <c r="C275" s="305" t="s">
        <v>1412</v>
      </c>
      <c r="D275" s="306"/>
      <c r="E275" s="307">
        <v>0.4</v>
      </c>
      <c r="F275" s="308"/>
      <c r="G275" s="309"/>
      <c r="H275" s="310"/>
      <c r="I275" s="302"/>
      <c r="J275" s="311"/>
      <c r="K275" s="302"/>
      <c r="M275" s="303" t="s">
        <v>1412</v>
      </c>
      <c r="O275" s="292"/>
    </row>
    <row r="276" spans="1:15" x14ac:dyDescent="0.2">
      <c r="A276" s="301"/>
      <c r="B276" s="304"/>
      <c r="C276" s="305" t="s">
        <v>1413</v>
      </c>
      <c r="D276" s="306"/>
      <c r="E276" s="307">
        <v>25.55</v>
      </c>
      <c r="F276" s="308"/>
      <c r="G276" s="309"/>
      <c r="H276" s="310"/>
      <c r="I276" s="302"/>
      <c r="J276" s="311"/>
      <c r="K276" s="302"/>
      <c r="M276" s="303" t="s">
        <v>1413</v>
      </c>
      <c r="O276" s="292"/>
    </row>
    <row r="277" spans="1:15" x14ac:dyDescent="0.2">
      <c r="A277" s="301"/>
      <c r="B277" s="304"/>
      <c r="C277" s="333" t="s">
        <v>174</v>
      </c>
      <c r="D277" s="306"/>
      <c r="E277" s="332">
        <v>51.05</v>
      </c>
      <c r="F277" s="308"/>
      <c r="G277" s="309"/>
      <c r="H277" s="310"/>
      <c r="I277" s="302"/>
      <c r="J277" s="311"/>
      <c r="K277" s="302"/>
      <c r="M277" s="303" t="s">
        <v>174</v>
      </c>
      <c r="O277" s="292"/>
    </row>
    <row r="278" spans="1:15" x14ac:dyDescent="0.2">
      <c r="A278" s="301"/>
      <c r="B278" s="304"/>
      <c r="C278" s="305" t="s">
        <v>1414</v>
      </c>
      <c r="D278" s="306"/>
      <c r="E278" s="307">
        <v>14.4</v>
      </c>
      <c r="F278" s="308"/>
      <c r="G278" s="309"/>
      <c r="H278" s="310"/>
      <c r="I278" s="302"/>
      <c r="J278" s="311"/>
      <c r="K278" s="302"/>
      <c r="M278" s="303" t="s">
        <v>1414</v>
      </c>
      <c r="O278" s="292"/>
    </row>
    <row r="279" spans="1:15" x14ac:dyDescent="0.2">
      <c r="A279" s="301"/>
      <c r="B279" s="304"/>
      <c r="C279" s="305" t="s">
        <v>1415</v>
      </c>
      <c r="D279" s="306"/>
      <c r="E279" s="307">
        <v>31.95</v>
      </c>
      <c r="F279" s="308"/>
      <c r="G279" s="309"/>
      <c r="H279" s="310"/>
      <c r="I279" s="302"/>
      <c r="J279" s="311"/>
      <c r="K279" s="302"/>
      <c r="M279" s="303" t="s">
        <v>1415</v>
      </c>
      <c r="O279" s="292"/>
    </row>
    <row r="280" spans="1:15" x14ac:dyDescent="0.2">
      <c r="A280" s="301"/>
      <c r="B280" s="304"/>
      <c r="C280" s="305" t="s">
        <v>130</v>
      </c>
      <c r="D280" s="306"/>
      <c r="E280" s="307">
        <v>0</v>
      </c>
      <c r="F280" s="308"/>
      <c r="G280" s="309"/>
      <c r="H280" s="310"/>
      <c r="I280" s="302"/>
      <c r="J280" s="311"/>
      <c r="K280" s="302"/>
      <c r="M280" s="303">
        <v>0</v>
      </c>
      <c r="O280" s="292"/>
    </row>
    <row r="281" spans="1:15" x14ac:dyDescent="0.2">
      <c r="A281" s="301"/>
      <c r="B281" s="304"/>
      <c r="C281" s="333" t="s">
        <v>174</v>
      </c>
      <c r="D281" s="306"/>
      <c r="E281" s="332">
        <v>46.35</v>
      </c>
      <c r="F281" s="308"/>
      <c r="G281" s="309"/>
      <c r="H281" s="310"/>
      <c r="I281" s="302"/>
      <c r="J281" s="311"/>
      <c r="K281" s="302"/>
      <c r="M281" s="303" t="s">
        <v>174</v>
      </c>
      <c r="O281" s="292"/>
    </row>
    <row r="282" spans="1:15" x14ac:dyDescent="0.2">
      <c r="A282" s="301"/>
      <c r="B282" s="304"/>
      <c r="C282" s="305" t="s">
        <v>1416</v>
      </c>
      <c r="D282" s="306"/>
      <c r="E282" s="307">
        <v>14.4</v>
      </c>
      <c r="F282" s="308"/>
      <c r="G282" s="309"/>
      <c r="H282" s="310"/>
      <c r="I282" s="302"/>
      <c r="J282" s="311"/>
      <c r="K282" s="302"/>
      <c r="M282" s="303" t="s">
        <v>1416</v>
      </c>
      <c r="O282" s="292"/>
    </row>
    <row r="283" spans="1:15" x14ac:dyDescent="0.2">
      <c r="A283" s="301"/>
      <c r="B283" s="304"/>
      <c r="C283" s="305" t="s">
        <v>1417</v>
      </c>
      <c r="D283" s="306"/>
      <c r="E283" s="307">
        <v>4.8</v>
      </c>
      <c r="F283" s="308"/>
      <c r="G283" s="309"/>
      <c r="H283" s="310"/>
      <c r="I283" s="302"/>
      <c r="J283" s="311"/>
      <c r="K283" s="302"/>
      <c r="M283" s="303" t="s">
        <v>1417</v>
      </c>
      <c r="O283" s="292"/>
    </row>
    <row r="284" spans="1:15" x14ac:dyDescent="0.2">
      <c r="A284" s="301"/>
      <c r="B284" s="304"/>
      <c r="C284" s="305" t="s">
        <v>1418</v>
      </c>
      <c r="D284" s="306"/>
      <c r="E284" s="307">
        <v>4.8</v>
      </c>
      <c r="F284" s="308"/>
      <c r="G284" s="309"/>
      <c r="H284" s="310"/>
      <c r="I284" s="302"/>
      <c r="J284" s="311"/>
      <c r="K284" s="302"/>
      <c r="M284" s="303" t="s">
        <v>1418</v>
      </c>
      <c r="O284" s="292"/>
    </row>
    <row r="285" spans="1:15" x14ac:dyDescent="0.2">
      <c r="A285" s="301"/>
      <c r="B285" s="304"/>
      <c r="C285" s="305" t="s">
        <v>1419</v>
      </c>
      <c r="D285" s="306"/>
      <c r="E285" s="307">
        <v>9.6</v>
      </c>
      <c r="F285" s="308"/>
      <c r="G285" s="309"/>
      <c r="H285" s="310"/>
      <c r="I285" s="302"/>
      <c r="J285" s="311"/>
      <c r="K285" s="302"/>
      <c r="M285" s="303" t="s">
        <v>1419</v>
      </c>
      <c r="O285" s="292"/>
    </row>
    <row r="286" spans="1:15" x14ac:dyDescent="0.2">
      <c r="A286" s="301"/>
      <c r="B286" s="304"/>
      <c r="C286" s="305" t="s">
        <v>1420</v>
      </c>
      <c r="D286" s="306"/>
      <c r="E286" s="307">
        <v>4.8</v>
      </c>
      <c r="F286" s="308"/>
      <c r="G286" s="309"/>
      <c r="H286" s="310"/>
      <c r="I286" s="302"/>
      <c r="J286" s="311"/>
      <c r="K286" s="302"/>
      <c r="M286" s="303" t="s">
        <v>1420</v>
      </c>
      <c r="O286" s="292"/>
    </row>
    <row r="287" spans="1:15" x14ac:dyDescent="0.2">
      <c r="A287" s="301"/>
      <c r="B287" s="304"/>
      <c r="C287" s="305" t="s">
        <v>1421</v>
      </c>
      <c r="D287" s="306"/>
      <c r="E287" s="307">
        <v>2.4</v>
      </c>
      <c r="F287" s="308"/>
      <c r="G287" s="309"/>
      <c r="H287" s="310"/>
      <c r="I287" s="302"/>
      <c r="J287" s="311"/>
      <c r="K287" s="302"/>
      <c r="M287" s="303" t="s">
        <v>1421</v>
      </c>
      <c r="O287" s="292"/>
    </row>
    <row r="288" spans="1:15" x14ac:dyDescent="0.2">
      <c r="A288" s="301"/>
      <c r="B288" s="304"/>
      <c r="C288" s="305" t="s">
        <v>1422</v>
      </c>
      <c r="D288" s="306"/>
      <c r="E288" s="307">
        <v>14.4</v>
      </c>
      <c r="F288" s="308"/>
      <c r="G288" s="309"/>
      <c r="H288" s="310"/>
      <c r="I288" s="302"/>
      <c r="J288" s="311"/>
      <c r="K288" s="302"/>
      <c r="M288" s="303" t="s">
        <v>1422</v>
      </c>
      <c r="O288" s="292"/>
    </row>
    <row r="289" spans="1:80" x14ac:dyDescent="0.2">
      <c r="A289" s="301"/>
      <c r="B289" s="304"/>
      <c r="C289" s="305" t="s">
        <v>1420</v>
      </c>
      <c r="D289" s="306"/>
      <c r="E289" s="307">
        <v>4.8</v>
      </c>
      <c r="F289" s="308"/>
      <c r="G289" s="309"/>
      <c r="H289" s="310"/>
      <c r="I289" s="302"/>
      <c r="J289" s="311"/>
      <c r="K289" s="302"/>
      <c r="M289" s="303" t="s">
        <v>1420</v>
      </c>
      <c r="O289" s="292"/>
    </row>
    <row r="290" spans="1:80" x14ac:dyDescent="0.2">
      <c r="A290" s="301"/>
      <c r="B290" s="304"/>
      <c r="C290" s="305" t="s">
        <v>1423</v>
      </c>
      <c r="D290" s="306"/>
      <c r="E290" s="307">
        <v>4.8</v>
      </c>
      <c r="F290" s="308"/>
      <c r="G290" s="309"/>
      <c r="H290" s="310"/>
      <c r="I290" s="302"/>
      <c r="J290" s="311"/>
      <c r="K290" s="302"/>
      <c r="M290" s="303" t="s">
        <v>1423</v>
      </c>
      <c r="O290" s="292"/>
    </row>
    <row r="291" spans="1:80" x14ac:dyDescent="0.2">
      <c r="A291" s="301"/>
      <c r="B291" s="304"/>
      <c r="C291" s="305" t="s">
        <v>1424</v>
      </c>
      <c r="D291" s="306"/>
      <c r="E291" s="307">
        <v>14.4</v>
      </c>
      <c r="F291" s="308"/>
      <c r="G291" s="309"/>
      <c r="H291" s="310"/>
      <c r="I291" s="302"/>
      <c r="J291" s="311"/>
      <c r="K291" s="302"/>
      <c r="M291" s="303" t="s">
        <v>1424</v>
      </c>
      <c r="O291" s="292"/>
    </row>
    <row r="292" spans="1:80" x14ac:dyDescent="0.2">
      <c r="A292" s="301"/>
      <c r="B292" s="304"/>
      <c r="C292" s="305" t="s">
        <v>1425</v>
      </c>
      <c r="D292" s="306"/>
      <c r="E292" s="307">
        <v>24</v>
      </c>
      <c r="F292" s="308"/>
      <c r="G292" s="309"/>
      <c r="H292" s="310"/>
      <c r="I292" s="302"/>
      <c r="J292" s="311"/>
      <c r="K292" s="302"/>
      <c r="M292" s="303" t="s">
        <v>1425</v>
      </c>
      <c r="O292" s="292"/>
    </row>
    <row r="293" spans="1:80" x14ac:dyDescent="0.2">
      <c r="A293" s="301"/>
      <c r="B293" s="304"/>
      <c r="C293" s="305" t="s">
        <v>1420</v>
      </c>
      <c r="D293" s="306"/>
      <c r="E293" s="307">
        <v>4.8</v>
      </c>
      <c r="F293" s="308"/>
      <c r="G293" s="309"/>
      <c r="H293" s="310"/>
      <c r="I293" s="302"/>
      <c r="J293" s="311"/>
      <c r="K293" s="302"/>
      <c r="M293" s="303" t="s">
        <v>1420</v>
      </c>
      <c r="O293" s="292"/>
    </row>
    <row r="294" spans="1:80" x14ac:dyDescent="0.2">
      <c r="A294" s="301"/>
      <c r="B294" s="304"/>
      <c r="C294" s="305" t="s">
        <v>1426</v>
      </c>
      <c r="D294" s="306"/>
      <c r="E294" s="307">
        <v>0</v>
      </c>
      <c r="F294" s="308"/>
      <c r="G294" s="309"/>
      <c r="H294" s="310"/>
      <c r="I294" s="302"/>
      <c r="J294" s="311"/>
      <c r="K294" s="302"/>
      <c r="M294" s="303" t="s">
        <v>1426</v>
      </c>
      <c r="O294" s="292"/>
    </row>
    <row r="295" spans="1:80" x14ac:dyDescent="0.2">
      <c r="A295" s="301"/>
      <c r="B295" s="304"/>
      <c r="C295" s="333" t="s">
        <v>174</v>
      </c>
      <c r="D295" s="306"/>
      <c r="E295" s="332">
        <v>108</v>
      </c>
      <c r="F295" s="308"/>
      <c r="G295" s="309"/>
      <c r="H295" s="310"/>
      <c r="I295" s="302"/>
      <c r="J295" s="311"/>
      <c r="K295" s="302"/>
      <c r="M295" s="303" t="s">
        <v>174</v>
      </c>
      <c r="O295" s="292"/>
    </row>
    <row r="296" spans="1:80" x14ac:dyDescent="0.2">
      <c r="A296" s="301"/>
      <c r="B296" s="304"/>
      <c r="C296" s="305" t="s">
        <v>1427</v>
      </c>
      <c r="D296" s="306"/>
      <c r="E296" s="307">
        <v>86.4</v>
      </c>
      <c r="F296" s="308"/>
      <c r="G296" s="309"/>
      <c r="H296" s="310"/>
      <c r="I296" s="302"/>
      <c r="J296" s="311"/>
      <c r="K296" s="302"/>
      <c r="M296" s="303" t="s">
        <v>1427</v>
      </c>
      <c r="O296" s="292"/>
    </row>
    <row r="297" spans="1:80" x14ac:dyDescent="0.2">
      <c r="A297" s="301"/>
      <c r="B297" s="304"/>
      <c r="C297" s="305" t="s">
        <v>1428</v>
      </c>
      <c r="D297" s="306"/>
      <c r="E297" s="307">
        <v>28.8</v>
      </c>
      <c r="F297" s="308"/>
      <c r="G297" s="309"/>
      <c r="H297" s="310"/>
      <c r="I297" s="302"/>
      <c r="J297" s="311"/>
      <c r="K297" s="302"/>
      <c r="M297" s="303" t="s">
        <v>1428</v>
      </c>
      <c r="O297" s="292"/>
    </row>
    <row r="298" spans="1:80" x14ac:dyDescent="0.2">
      <c r="A298" s="301"/>
      <c r="B298" s="304"/>
      <c r="C298" s="305" t="s">
        <v>1429</v>
      </c>
      <c r="D298" s="306"/>
      <c r="E298" s="307">
        <v>4.8</v>
      </c>
      <c r="F298" s="308"/>
      <c r="G298" s="309"/>
      <c r="H298" s="310"/>
      <c r="I298" s="302"/>
      <c r="J298" s="311"/>
      <c r="K298" s="302"/>
      <c r="M298" s="303" t="s">
        <v>1429</v>
      </c>
      <c r="O298" s="292"/>
    </row>
    <row r="299" spans="1:80" x14ac:dyDescent="0.2">
      <c r="A299" s="301"/>
      <c r="B299" s="304"/>
      <c r="C299" s="305" t="s">
        <v>1429</v>
      </c>
      <c r="D299" s="306"/>
      <c r="E299" s="307">
        <v>4.8</v>
      </c>
      <c r="F299" s="308"/>
      <c r="G299" s="309"/>
      <c r="H299" s="310"/>
      <c r="I299" s="302"/>
      <c r="J299" s="311"/>
      <c r="K299" s="302"/>
      <c r="M299" s="303" t="s">
        <v>1429</v>
      </c>
      <c r="O299" s="292"/>
    </row>
    <row r="300" spans="1:80" x14ac:dyDescent="0.2">
      <c r="A300" s="301"/>
      <c r="B300" s="304"/>
      <c r="C300" s="305" t="s">
        <v>1430</v>
      </c>
      <c r="D300" s="306"/>
      <c r="E300" s="307">
        <v>11.85</v>
      </c>
      <c r="F300" s="308"/>
      <c r="G300" s="309"/>
      <c r="H300" s="310"/>
      <c r="I300" s="302"/>
      <c r="J300" s="311"/>
      <c r="K300" s="302"/>
      <c r="M300" s="303" t="s">
        <v>1430</v>
      </c>
      <c r="O300" s="292"/>
    </row>
    <row r="301" spans="1:80" x14ac:dyDescent="0.2">
      <c r="A301" s="301"/>
      <c r="B301" s="304"/>
      <c r="C301" s="333" t="s">
        <v>174</v>
      </c>
      <c r="D301" s="306"/>
      <c r="E301" s="332">
        <v>136.65</v>
      </c>
      <c r="F301" s="308"/>
      <c r="G301" s="309"/>
      <c r="H301" s="310"/>
      <c r="I301" s="302"/>
      <c r="J301" s="311"/>
      <c r="K301" s="302"/>
      <c r="M301" s="303" t="s">
        <v>174</v>
      </c>
      <c r="O301" s="292"/>
    </row>
    <row r="302" spans="1:80" x14ac:dyDescent="0.2">
      <c r="A302" s="293">
        <v>27</v>
      </c>
      <c r="B302" s="294" t="s">
        <v>287</v>
      </c>
      <c r="C302" s="295" t="s">
        <v>288</v>
      </c>
      <c r="D302" s="296" t="s">
        <v>170</v>
      </c>
      <c r="E302" s="297">
        <v>23.6</v>
      </c>
      <c r="F302" s="297">
        <v>0</v>
      </c>
      <c r="G302" s="298">
        <f>E302*F302</f>
        <v>0</v>
      </c>
      <c r="H302" s="299">
        <v>0</v>
      </c>
      <c r="I302" s="300">
        <f>E302*H302</f>
        <v>0</v>
      </c>
      <c r="J302" s="299"/>
      <c r="K302" s="300">
        <f>E302*J302</f>
        <v>0</v>
      </c>
      <c r="O302" s="292">
        <v>2</v>
      </c>
      <c r="AA302" s="261">
        <v>12</v>
      </c>
      <c r="AB302" s="261">
        <v>1</v>
      </c>
      <c r="AC302" s="261">
        <v>82</v>
      </c>
      <c r="AZ302" s="261">
        <v>1</v>
      </c>
      <c r="BA302" s="261">
        <f>IF(AZ302=1,G302,0)</f>
        <v>0</v>
      </c>
      <c r="BB302" s="261">
        <f>IF(AZ302=2,G302,0)</f>
        <v>0</v>
      </c>
      <c r="BC302" s="261">
        <f>IF(AZ302=3,G302,0)</f>
        <v>0</v>
      </c>
      <c r="BD302" s="261">
        <f>IF(AZ302=4,G302,0)</f>
        <v>0</v>
      </c>
      <c r="BE302" s="261">
        <f>IF(AZ302=5,G302,0)</f>
        <v>0</v>
      </c>
      <c r="CA302" s="292">
        <v>12</v>
      </c>
      <c r="CB302" s="292">
        <v>1</v>
      </c>
    </row>
    <row r="303" spans="1:80" ht="22.5" x14ac:dyDescent="0.2">
      <c r="A303" s="301"/>
      <c r="B303" s="304"/>
      <c r="C303" s="305" t="s">
        <v>1431</v>
      </c>
      <c r="D303" s="306"/>
      <c r="E303" s="307">
        <v>0</v>
      </c>
      <c r="F303" s="308"/>
      <c r="G303" s="309"/>
      <c r="H303" s="310"/>
      <c r="I303" s="302"/>
      <c r="J303" s="311"/>
      <c r="K303" s="302"/>
      <c r="M303" s="303" t="s">
        <v>1431</v>
      </c>
      <c r="O303" s="292"/>
    </row>
    <row r="304" spans="1:80" x14ac:dyDescent="0.2">
      <c r="A304" s="301"/>
      <c r="B304" s="304"/>
      <c r="C304" s="305" t="s">
        <v>1432</v>
      </c>
      <c r="D304" s="306"/>
      <c r="E304" s="307">
        <v>23.6</v>
      </c>
      <c r="F304" s="308"/>
      <c r="G304" s="309"/>
      <c r="H304" s="310"/>
      <c r="I304" s="302"/>
      <c r="J304" s="311"/>
      <c r="K304" s="302"/>
      <c r="M304" s="303" t="s">
        <v>1432</v>
      </c>
      <c r="O304" s="292"/>
    </row>
    <row r="305" spans="1:80" ht="22.5" x14ac:dyDescent="0.2">
      <c r="A305" s="293">
        <v>28</v>
      </c>
      <c r="B305" s="294" t="s">
        <v>291</v>
      </c>
      <c r="C305" s="295" t="s">
        <v>292</v>
      </c>
      <c r="D305" s="296" t="s">
        <v>116</v>
      </c>
      <c r="E305" s="297">
        <v>60.225499999999997</v>
      </c>
      <c r="F305" s="297">
        <v>0</v>
      </c>
      <c r="G305" s="298">
        <f>E305*F305</f>
        <v>0</v>
      </c>
      <c r="H305" s="299">
        <v>0</v>
      </c>
      <c r="I305" s="300">
        <f>E305*H305</f>
        <v>0</v>
      </c>
      <c r="J305" s="299"/>
      <c r="K305" s="300">
        <f>E305*J305</f>
        <v>0</v>
      </c>
      <c r="O305" s="292">
        <v>2</v>
      </c>
      <c r="AA305" s="261">
        <v>12</v>
      </c>
      <c r="AB305" s="261">
        <v>1</v>
      </c>
      <c r="AC305" s="261">
        <v>56</v>
      </c>
      <c r="AZ305" s="261">
        <v>1</v>
      </c>
      <c r="BA305" s="261">
        <f>IF(AZ305=1,G305,0)</f>
        <v>0</v>
      </c>
      <c r="BB305" s="261">
        <f>IF(AZ305=2,G305,0)</f>
        <v>0</v>
      </c>
      <c r="BC305" s="261">
        <f>IF(AZ305=3,G305,0)</f>
        <v>0</v>
      </c>
      <c r="BD305" s="261">
        <f>IF(AZ305=4,G305,0)</f>
        <v>0</v>
      </c>
      <c r="BE305" s="261">
        <f>IF(AZ305=5,G305,0)</f>
        <v>0</v>
      </c>
      <c r="CA305" s="292">
        <v>12</v>
      </c>
      <c r="CB305" s="292">
        <v>1</v>
      </c>
    </row>
    <row r="306" spans="1:80" x14ac:dyDescent="0.2">
      <c r="A306" s="301"/>
      <c r="B306" s="304"/>
      <c r="C306" s="305" t="s">
        <v>992</v>
      </c>
      <c r="D306" s="306"/>
      <c r="E306" s="307">
        <v>0</v>
      </c>
      <c r="F306" s="308"/>
      <c r="G306" s="309"/>
      <c r="H306" s="310"/>
      <c r="I306" s="302"/>
      <c r="J306" s="311"/>
      <c r="K306" s="302"/>
      <c r="M306" s="303" t="s">
        <v>992</v>
      </c>
      <c r="O306" s="292"/>
    </row>
    <row r="307" spans="1:80" x14ac:dyDescent="0.2">
      <c r="A307" s="301"/>
      <c r="B307" s="304"/>
      <c r="C307" s="305" t="s">
        <v>1433</v>
      </c>
      <c r="D307" s="306"/>
      <c r="E307" s="307">
        <v>4.1340000000000003</v>
      </c>
      <c r="F307" s="308"/>
      <c r="G307" s="309"/>
      <c r="H307" s="310"/>
      <c r="I307" s="302"/>
      <c r="J307" s="311"/>
      <c r="K307" s="302"/>
      <c r="M307" s="303" t="s">
        <v>1433</v>
      </c>
      <c r="O307" s="292"/>
    </row>
    <row r="308" spans="1:80" x14ac:dyDescent="0.2">
      <c r="A308" s="301"/>
      <c r="B308" s="304"/>
      <c r="C308" s="305" t="s">
        <v>1326</v>
      </c>
      <c r="D308" s="306"/>
      <c r="E308" s="307">
        <v>8.9160000000000004</v>
      </c>
      <c r="F308" s="308"/>
      <c r="G308" s="309"/>
      <c r="H308" s="310"/>
      <c r="I308" s="302"/>
      <c r="J308" s="311"/>
      <c r="K308" s="302"/>
      <c r="M308" s="303" t="s">
        <v>1326</v>
      </c>
      <c r="O308" s="292"/>
    </row>
    <row r="309" spans="1:80" x14ac:dyDescent="0.2">
      <c r="A309" s="301"/>
      <c r="B309" s="304"/>
      <c r="C309" s="305" t="s">
        <v>1327</v>
      </c>
      <c r="D309" s="306"/>
      <c r="E309" s="307">
        <v>13.3795</v>
      </c>
      <c r="F309" s="308"/>
      <c r="G309" s="309"/>
      <c r="H309" s="310"/>
      <c r="I309" s="302"/>
      <c r="J309" s="311"/>
      <c r="K309" s="302"/>
      <c r="M309" s="303" t="s">
        <v>1327</v>
      </c>
      <c r="O309" s="292"/>
    </row>
    <row r="310" spans="1:80" x14ac:dyDescent="0.2">
      <c r="A310" s="301"/>
      <c r="B310" s="304"/>
      <c r="C310" s="305" t="s">
        <v>1434</v>
      </c>
      <c r="D310" s="306"/>
      <c r="E310" s="307">
        <v>25.588000000000001</v>
      </c>
      <c r="F310" s="308"/>
      <c r="G310" s="309"/>
      <c r="H310" s="310"/>
      <c r="I310" s="302"/>
      <c r="J310" s="311"/>
      <c r="K310" s="302"/>
      <c r="M310" s="303" t="s">
        <v>1434</v>
      </c>
      <c r="O310" s="292"/>
    </row>
    <row r="311" spans="1:80" x14ac:dyDescent="0.2">
      <c r="A311" s="301"/>
      <c r="B311" s="304"/>
      <c r="C311" s="333" t="s">
        <v>174</v>
      </c>
      <c r="D311" s="306"/>
      <c r="E311" s="332">
        <v>52.017499999999998</v>
      </c>
      <c r="F311" s="308"/>
      <c r="G311" s="309"/>
      <c r="H311" s="310"/>
      <c r="I311" s="302"/>
      <c r="J311" s="311"/>
      <c r="K311" s="302"/>
      <c r="M311" s="303" t="s">
        <v>174</v>
      </c>
      <c r="O311" s="292"/>
    </row>
    <row r="312" spans="1:80" x14ac:dyDescent="0.2">
      <c r="A312" s="301"/>
      <c r="B312" s="304"/>
      <c r="C312" s="305" t="s">
        <v>1435</v>
      </c>
      <c r="D312" s="306"/>
      <c r="E312" s="307">
        <v>8.2080000000000002</v>
      </c>
      <c r="F312" s="308"/>
      <c r="G312" s="309"/>
      <c r="H312" s="310"/>
      <c r="I312" s="302"/>
      <c r="J312" s="311"/>
      <c r="K312" s="302"/>
      <c r="M312" s="303" t="s">
        <v>1435</v>
      </c>
      <c r="O312" s="292"/>
    </row>
    <row r="313" spans="1:80" x14ac:dyDescent="0.2">
      <c r="A313" s="293">
        <v>29</v>
      </c>
      <c r="B313" s="294" t="s">
        <v>305</v>
      </c>
      <c r="C313" s="295" t="s">
        <v>306</v>
      </c>
      <c r="D313" s="296" t="s">
        <v>116</v>
      </c>
      <c r="E313" s="297">
        <v>97.032300000000006</v>
      </c>
      <c r="F313" s="297">
        <v>0</v>
      </c>
      <c r="G313" s="298">
        <f>E313*F313</f>
        <v>0</v>
      </c>
      <c r="H313" s="299">
        <v>0</v>
      </c>
      <c r="I313" s="300">
        <f>E313*H313</f>
        <v>0</v>
      </c>
      <c r="J313" s="299"/>
      <c r="K313" s="300">
        <f>E313*J313</f>
        <v>0</v>
      </c>
      <c r="O313" s="292">
        <v>2</v>
      </c>
      <c r="AA313" s="261">
        <v>12</v>
      </c>
      <c r="AB313" s="261">
        <v>1</v>
      </c>
      <c r="AC313" s="261">
        <v>20</v>
      </c>
      <c r="AZ313" s="261">
        <v>1</v>
      </c>
      <c r="BA313" s="261">
        <f>IF(AZ313=1,G313,0)</f>
        <v>0</v>
      </c>
      <c r="BB313" s="261">
        <f>IF(AZ313=2,G313,0)</f>
        <v>0</v>
      </c>
      <c r="BC313" s="261">
        <f>IF(AZ313=3,G313,0)</f>
        <v>0</v>
      </c>
      <c r="BD313" s="261">
        <f>IF(AZ313=4,G313,0)</f>
        <v>0</v>
      </c>
      <c r="BE313" s="261">
        <f>IF(AZ313=5,G313,0)</f>
        <v>0</v>
      </c>
      <c r="CA313" s="292">
        <v>12</v>
      </c>
      <c r="CB313" s="292">
        <v>1</v>
      </c>
    </row>
    <row r="314" spans="1:80" x14ac:dyDescent="0.2">
      <c r="A314" s="301"/>
      <c r="B314" s="304"/>
      <c r="C314" s="305" t="s">
        <v>1436</v>
      </c>
      <c r="D314" s="306"/>
      <c r="E314" s="307">
        <v>0</v>
      </c>
      <c r="F314" s="308"/>
      <c r="G314" s="309"/>
      <c r="H314" s="310"/>
      <c r="I314" s="302"/>
      <c r="J314" s="311"/>
      <c r="K314" s="302"/>
      <c r="M314" s="303" t="s">
        <v>1436</v>
      </c>
      <c r="O314" s="292"/>
    </row>
    <row r="315" spans="1:80" x14ac:dyDescent="0.2">
      <c r="A315" s="301"/>
      <c r="B315" s="304"/>
      <c r="C315" s="305" t="s">
        <v>1437</v>
      </c>
      <c r="D315" s="306"/>
      <c r="E315" s="307">
        <v>1.7509999999999999</v>
      </c>
      <c r="F315" s="308"/>
      <c r="G315" s="309"/>
      <c r="H315" s="310"/>
      <c r="I315" s="302"/>
      <c r="J315" s="311"/>
      <c r="K315" s="302"/>
      <c r="M315" s="303" t="s">
        <v>1437</v>
      </c>
      <c r="O315" s="292"/>
    </row>
    <row r="316" spans="1:80" x14ac:dyDescent="0.2">
      <c r="A316" s="301"/>
      <c r="B316" s="304"/>
      <c r="C316" s="305" t="s">
        <v>1438</v>
      </c>
      <c r="D316" s="306"/>
      <c r="E316" s="307">
        <v>0.39100000000000001</v>
      </c>
      <c r="F316" s="308"/>
      <c r="G316" s="309"/>
      <c r="H316" s="310"/>
      <c r="I316" s="302"/>
      <c r="J316" s="311"/>
      <c r="K316" s="302"/>
      <c r="M316" s="303" t="s">
        <v>1438</v>
      </c>
      <c r="O316" s="292"/>
    </row>
    <row r="317" spans="1:80" x14ac:dyDescent="0.2">
      <c r="A317" s="301"/>
      <c r="B317" s="304"/>
      <c r="C317" s="305" t="s">
        <v>1439</v>
      </c>
      <c r="D317" s="306"/>
      <c r="E317" s="307">
        <v>0.88400000000000001</v>
      </c>
      <c r="F317" s="308"/>
      <c r="G317" s="309"/>
      <c r="H317" s="310"/>
      <c r="I317" s="302"/>
      <c r="J317" s="311"/>
      <c r="K317" s="302"/>
      <c r="M317" s="303" t="s">
        <v>1439</v>
      </c>
      <c r="O317" s="292"/>
    </row>
    <row r="318" spans="1:80" x14ac:dyDescent="0.2">
      <c r="A318" s="301"/>
      <c r="B318" s="304"/>
      <c r="C318" s="305" t="s">
        <v>1440</v>
      </c>
      <c r="D318" s="306"/>
      <c r="E318" s="307">
        <v>1.258</v>
      </c>
      <c r="F318" s="308"/>
      <c r="G318" s="309"/>
      <c r="H318" s="310"/>
      <c r="I318" s="302"/>
      <c r="J318" s="311"/>
      <c r="K318" s="302"/>
      <c r="M318" s="303" t="s">
        <v>1440</v>
      </c>
      <c r="O318" s="292"/>
    </row>
    <row r="319" spans="1:80" x14ac:dyDescent="0.2">
      <c r="A319" s="301"/>
      <c r="B319" s="304"/>
      <c r="C319" s="305" t="s">
        <v>1441</v>
      </c>
      <c r="D319" s="306"/>
      <c r="E319" s="307">
        <v>1.071</v>
      </c>
      <c r="F319" s="308"/>
      <c r="G319" s="309"/>
      <c r="H319" s="310"/>
      <c r="I319" s="302"/>
      <c r="J319" s="311"/>
      <c r="K319" s="302"/>
      <c r="M319" s="303" t="s">
        <v>1441</v>
      </c>
      <c r="O319" s="292"/>
    </row>
    <row r="320" spans="1:80" x14ac:dyDescent="0.2">
      <c r="A320" s="301"/>
      <c r="B320" s="304"/>
      <c r="C320" s="305" t="s">
        <v>1442</v>
      </c>
      <c r="D320" s="306"/>
      <c r="E320" s="307">
        <v>1.7509999999999999</v>
      </c>
      <c r="F320" s="308"/>
      <c r="G320" s="309"/>
      <c r="H320" s="310"/>
      <c r="I320" s="302"/>
      <c r="J320" s="311"/>
      <c r="K320" s="302"/>
      <c r="M320" s="303" t="s">
        <v>1442</v>
      </c>
      <c r="O320" s="292"/>
    </row>
    <row r="321" spans="1:15" x14ac:dyDescent="0.2">
      <c r="A321" s="301"/>
      <c r="B321" s="304"/>
      <c r="C321" s="333" t="s">
        <v>174</v>
      </c>
      <c r="D321" s="306"/>
      <c r="E321" s="332">
        <v>7.1059999999999999</v>
      </c>
      <c r="F321" s="308"/>
      <c r="G321" s="309"/>
      <c r="H321" s="310"/>
      <c r="I321" s="302"/>
      <c r="J321" s="311"/>
      <c r="K321" s="302"/>
      <c r="M321" s="303" t="s">
        <v>174</v>
      </c>
      <c r="O321" s="292"/>
    </row>
    <row r="322" spans="1:15" x14ac:dyDescent="0.2">
      <c r="A322" s="301"/>
      <c r="B322" s="304"/>
      <c r="C322" s="305" t="s">
        <v>1443</v>
      </c>
      <c r="D322" s="306"/>
      <c r="E322" s="307">
        <v>3.2130000000000001</v>
      </c>
      <c r="F322" s="308"/>
      <c r="G322" s="309"/>
      <c r="H322" s="310"/>
      <c r="I322" s="302"/>
      <c r="J322" s="311"/>
      <c r="K322" s="302"/>
      <c r="M322" s="303" t="s">
        <v>1443</v>
      </c>
      <c r="O322" s="292"/>
    </row>
    <row r="323" spans="1:15" x14ac:dyDescent="0.2">
      <c r="A323" s="301"/>
      <c r="B323" s="304"/>
      <c r="C323" s="333" t="s">
        <v>174</v>
      </c>
      <c r="D323" s="306"/>
      <c r="E323" s="332">
        <v>3.2130000000000001</v>
      </c>
      <c r="F323" s="308"/>
      <c r="G323" s="309"/>
      <c r="H323" s="310"/>
      <c r="I323" s="302"/>
      <c r="J323" s="311"/>
      <c r="K323" s="302"/>
      <c r="M323" s="303" t="s">
        <v>174</v>
      </c>
      <c r="O323" s="292"/>
    </row>
    <row r="324" spans="1:15" ht="22.5" x14ac:dyDescent="0.2">
      <c r="A324" s="301"/>
      <c r="B324" s="304"/>
      <c r="C324" s="305" t="s">
        <v>1444</v>
      </c>
      <c r="D324" s="306"/>
      <c r="E324" s="307">
        <v>5.2530000000000001</v>
      </c>
      <c r="F324" s="308"/>
      <c r="G324" s="309"/>
      <c r="H324" s="310"/>
      <c r="I324" s="302"/>
      <c r="J324" s="311"/>
      <c r="K324" s="302"/>
      <c r="M324" s="303" t="s">
        <v>1444</v>
      </c>
      <c r="O324" s="292"/>
    </row>
    <row r="325" spans="1:15" x14ac:dyDescent="0.2">
      <c r="A325" s="301"/>
      <c r="B325" s="304"/>
      <c r="C325" s="305" t="s">
        <v>1445</v>
      </c>
      <c r="D325" s="306"/>
      <c r="E325" s="307">
        <v>1.2630999999999999</v>
      </c>
      <c r="F325" s="308"/>
      <c r="G325" s="309"/>
      <c r="H325" s="310"/>
      <c r="I325" s="302"/>
      <c r="J325" s="311"/>
      <c r="K325" s="302"/>
      <c r="M325" s="303" t="s">
        <v>1445</v>
      </c>
      <c r="O325" s="292"/>
    </row>
    <row r="326" spans="1:15" ht="22.5" x14ac:dyDescent="0.2">
      <c r="A326" s="301"/>
      <c r="B326" s="304"/>
      <c r="C326" s="305" t="s">
        <v>1446</v>
      </c>
      <c r="D326" s="306"/>
      <c r="E326" s="307">
        <v>1.5079</v>
      </c>
      <c r="F326" s="308"/>
      <c r="G326" s="309"/>
      <c r="H326" s="310"/>
      <c r="I326" s="302"/>
      <c r="J326" s="311"/>
      <c r="K326" s="302"/>
      <c r="M326" s="303" t="s">
        <v>1446</v>
      </c>
      <c r="O326" s="292"/>
    </row>
    <row r="327" spans="1:15" x14ac:dyDescent="0.2">
      <c r="A327" s="301"/>
      <c r="B327" s="304"/>
      <c r="C327" s="305" t="s">
        <v>1447</v>
      </c>
      <c r="D327" s="306"/>
      <c r="E327" s="307">
        <v>3.5019999999999998</v>
      </c>
      <c r="F327" s="308"/>
      <c r="G327" s="309"/>
      <c r="H327" s="310"/>
      <c r="I327" s="302"/>
      <c r="J327" s="311"/>
      <c r="K327" s="302"/>
      <c r="M327" s="303" t="s">
        <v>1447</v>
      </c>
      <c r="O327" s="292"/>
    </row>
    <row r="328" spans="1:15" x14ac:dyDescent="0.2">
      <c r="A328" s="301"/>
      <c r="B328" s="304"/>
      <c r="C328" s="305" t="s">
        <v>1448</v>
      </c>
      <c r="D328" s="306"/>
      <c r="E328" s="307">
        <v>1.2630999999999999</v>
      </c>
      <c r="F328" s="308"/>
      <c r="G328" s="309"/>
      <c r="H328" s="310"/>
      <c r="I328" s="302"/>
      <c r="J328" s="311"/>
      <c r="K328" s="302"/>
      <c r="M328" s="303" t="s">
        <v>1448</v>
      </c>
      <c r="O328" s="292"/>
    </row>
    <row r="329" spans="1:15" x14ac:dyDescent="0.2">
      <c r="A329" s="301"/>
      <c r="B329" s="304"/>
      <c r="C329" s="305" t="s">
        <v>1449</v>
      </c>
      <c r="D329" s="306"/>
      <c r="E329" s="307">
        <v>0.85509999999999997</v>
      </c>
      <c r="F329" s="308"/>
      <c r="G329" s="309"/>
      <c r="H329" s="310"/>
      <c r="I329" s="302"/>
      <c r="J329" s="311"/>
      <c r="K329" s="302"/>
      <c r="M329" s="303" t="s">
        <v>1449</v>
      </c>
      <c r="O329" s="292"/>
    </row>
    <row r="330" spans="1:15" ht="22.5" x14ac:dyDescent="0.2">
      <c r="A330" s="301"/>
      <c r="B330" s="304"/>
      <c r="C330" s="305" t="s">
        <v>1450</v>
      </c>
      <c r="D330" s="306"/>
      <c r="E330" s="307">
        <v>5.2530000000000001</v>
      </c>
      <c r="F330" s="308"/>
      <c r="G330" s="309"/>
      <c r="H330" s="310"/>
      <c r="I330" s="302"/>
      <c r="J330" s="311"/>
      <c r="K330" s="302"/>
      <c r="M330" s="303" t="s">
        <v>1450</v>
      </c>
      <c r="O330" s="292"/>
    </row>
    <row r="331" spans="1:15" x14ac:dyDescent="0.2">
      <c r="A331" s="301"/>
      <c r="B331" s="304"/>
      <c r="C331" s="305" t="s">
        <v>1448</v>
      </c>
      <c r="D331" s="306"/>
      <c r="E331" s="307">
        <v>1.2630999999999999</v>
      </c>
      <c r="F331" s="308"/>
      <c r="G331" s="309"/>
      <c r="H331" s="310"/>
      <c r="I331" s="302"/>
      <c r="J331" s="311"/>
      <c r="K331" s="302"/>
      <c r="M331" s="303" t="s">
        <v>1448</v>
      </c>
      <c r="O331" s="292"/>
    </row>
    <row r="332" spans="1:15" ht="22.5" x14ac:dyDescent="0.2">
      <c r="A332" s="301"/>
      <c r="B332" s="304"/>
      <c r="C332" s="305" t="s">
        <v>1451</v>
      </c>
      <c r="D332" s="306"/>
      <c r="E332" s="307">
        <v>1.5079</v>
      </c>
      <c r="F332" s="308"/>
      <c r="G332" s="309"/>
      <c r="H332" s="310"/>
      <c r="I332" s="302"/>
      <c r="J332" s="311"/>
      <c r="K332" s="302"/>
      <c r="M332" s="303" t="s">
        <v>1451</v>
      </c>
      <c r="O332" s="292"/>
    </row>
    <row r="333" spans="1:15" x14ac:dyDescent="0.2">
      <c r="A333" s="301"/>
      <c r="B333" s="304"/>
      <c r="C333" s="305" t="s">
        <v>1452</v>
      </c>
      <c r="D333" s="306"/>
      <c r="E333" s="307">
        <v>5.2530000000000001</v>
      </c>
      <c r="F333" s="308"/>
      <c r="G333" s="309"/>
      <c r="H333" s="310"/>
      <c r="I333" s="302"/>
      <c r="J333" s="311"/>
      <c r="K333" s="302"/>
      <c r="M333" s="303" t="s">
        <v>1452</v>
      </c>
      <c r="O333" s="292"/>
    </row>
    <row r="334" spans="1:15" x14ac:dyDescent="0.2">
      <c r="A334" s="301"/>
      <c r="B334" s="304"/>
      <c r="C334" s="305" t="s">
        <v>1453</v>
      </c>
      <c r="D334" s="306"/>
      <c r="E334" s="307">
        <v>8.7550000000000008</v>
      </c>
      <c r="F334" s="308"/>
      <c r="G334" s="309"/>
      <c r="H334" s="310"/>
      <c r="I334" s="302"/>
      <c r="J334" s="311"/>
      <c r="K334" s="302"/>
      <c r="M334" s="303" t="s">
        <v>1453</v>
      </c>
      <c r="O334" s="292"/>
    </row>
    <row r="335" spans="1:15" x14ac:dyDescent="0.2">
      <c r="A335" s="301"/>
      <c r="B335" s="304"/>
      <c r="C335" s="305" t="s">
        <v>1448</v>
      </c>
      <c r="D335" s="306"/>
      <c r="E335" s="307">
        <v>1.2630999999999999</v>
      </c>
      <c r="F335" s="308"/>
      <c r="G335" s="309"/>
      <c r="H335" s="310"/>
      <c r="I335" s="302"/>
      <c r="J335" s="311"/>
      <c r="K335" s="302"/>
      <c r="M335" s="303" t="s">
        <v>1448</v>
      </c>
      <c r="O335" s="292"/>
    </row>
    <row r="336" spans="1:15" x14ac:dyDescent="0.2">
      <c r="A336" s="301"/>
      <c r="B336" s="304"/>
      <c r="C336" s="333" t="s">
        <v>174</v>
      </c>
      <c r="D336" s="306"/>
      <c r="E336" s="332">
        <v>36.939300000000003</v>
      </c>
      <c r="F336" s="308"/>
      <c r="G336" s="309"/>
      <c r="H336" s="310"/>
      <c r="I336" s="302"/>
      <c r="J336" s="311"/>
      <c r="K336" s="302"/>
      <c r="M336" s="303" t="s">
        <v>174</v>
      </c>
      <c r="O336" s="292"/>
    </row>
    <row r="337" spans="1:80" ht="22.5" x14ac:dyDescent="0.2">
      <c r="A337" s="301"/>
      <c r="B337" s="304"/>
      <c r="C337" s="305" t="s">
        <v>1454</v>
      </c>
      <c r="D337" s="306"/>
      <c r="E337" s="307">
        <v>31.518000000000001</v>
      </c>
      <c r="F337" s="308"/>
      <c r="G337" s="309"/>
      <c r="H337" s="310"/>
      <c r="I337" s="302"/>
      <c r="J337" s="311"/>
      <c r="K337" s="302"/>
      <c r="M337" s="303" t="s">
        <v>1454</v>
      </c>
      <c r="O337" s="292"/>
    </row>
    <row r="338" spans="1:80" ht="22.5" x14ac:dyDescent="0.2">
      <c r="A338" s="301"/>
      <c r="B338" s="304"/>
      <c r="C338" s="305" t="s">
        <v>1455</v>
      </c>
      <c r="D338" s="306"/>
      <c r="E338" s="307">
        <v>10.506</v>
      </c>
      <c r="F338" s="308"/>
      <c r="G338" s="309"/>
      <c r="H338" s="310"/>
      <c r="I338" s="302"/>
      <c r="J338" s="311"/>
      <c r="K338" s="302"/>
      <c r="M338" s="303" t="s">
        <v>1455</v>
      </c>
      <c r="O338" s="292"/>
    </row>
    <row r="339" spans="1:80" x14ac:dyDescent="0.2">
      <c r="A339" s="301"/>
      <c r="B339" s="304"/>
      <c r="C339" s="305" t="s">
        <v>1456</v>
      </c>
      <c r="D339" s="306"/>
      <c r="E339" s="307">
        <v>2.6859999999999999</v>
      </c>
      <c r="F339" s="308"/>
      <c r="G339" s="309"/>
      <c r="H339" s="310"/>
      <c r="I339" s="302"/>
      <c r="J339" s="311"/>
      <c r="K339" s="302"/>
      <c r="M339" s="303" t="s">
        <v>1456</v>
      </c>
      <c r="O339" s="292"/>
    </row>
    <row r="340" spans="1:80" x14ac:dyDescent="0.2">
      <c r="A340" s="301"/>
      <c r="B340" s="304"/>
      <c r="C340" s="305" t="s">
        <v>1457</v>
      </c>
      <c r="D340" s="306"/>
      <c r="E340" s="307">
        <v>1.224</v>
      </c>
      <c r="F340" s="308"/>
      <c r="G340" s="309"/>
      <c r="H340" s="310"/>
      <c r="I340" s="302"/>
      <c r="J340" s="311"/>
      <c r="K340" s="302"/>
      <c r="M340" s="303" t="s">
        <v>1457</v>
      </c>
      <c r="O340" s="292"/>
    </row>
    <row r="341" spans="1:80" x14ac:dyDescent="0.2">
      <c r="A341" s="301"/>
      <c r="B341" s="304"/>
      <c r="C341" s="333" t="s">
        <v>174</v>
      </c>
      <c r="D341" s="306"/>
      <c r="E341" s="332">
        <v>45.933999999999997</v>
      </c>
      <c r="F341" s="308"/>
      <c r="G341" s="309"/>
      <c r="H341" s="310"/>
      <c r="I341" s="302"/>
      <c r="J341" s="311"/>
      <c r="K341" s="302"/>
      <c r="M341" s="303" t="s">
        <v>174</v>
      </c>
      <c r="O341" s="292"/>
    </row>
    <row r="342" spans="1:80" x14ac:dyDescent="0.2">
      <c r="A342" s="301"/>
      <c r="B342" s="304"/>
      <c r="C342" s="305" t="s">
        <v>314</v>
      </c>
      <c r="D342" s="306"/>
      <c r="E342" s="307">
        <v>0</v>
      </c>
      <c r="F342" s="308"/>
      <c r="G342" s="309"/>
      <c r="H342" s="310"/>
      <c r="I342" s="302"/>
      <c r="J342" s="311"/>
      <c r="K342" s="302"/>
      <c r="M342" s="303" t="s">
        <v>314</v>
      </c>
      <c r="O342" s="292"/>
    </row>
    <row r="343" spans="1:80" ht="22.5" x14ac:dyDescent="0.2">
      <c r="A343" s="301"/>
      <c r="B343" s="304"/>
      <c r="C343" s="305" t="s">
        <v>1279</v>
      </c>
      <c r="D343" s="306"/>
      <c r="E343" s="307">
        <v>3.84</v>
      </c>
      <c r="F343" s="308"/>
      <c r="G343" s="309"/>
      <c r="H343" s="310"/>
      <c r="I343" s="302"/>
      <c r="J343" s="311"/>
      <c r="K343" s="302"/>
      <c r="M343" s="303" t="s">
        <v>1279</v>
      </c>
      <c r="O343" s="292"/>
    </row>
    <row r="344" spans="1:80" x14ac:dyDescent="0.2">
      <c r="A344" s="312"/>
      <c r="B344" s="313" t="s">
        <v>101</v>
      </c>
      <c r="C344" s="314" t="s">
        <v>167</v>
      </c>
      <c r="D344" s="315"/>
      <c r="E344" s="316"/>
      <c r="F344" s="317"/>
      <c r="G344" s="318">
        <f>SUM(G79:G343)</f>
        <v>0</v>
      </c>
      <c r="H344" s="319"/>
      <c r="I344" s="320">
        <f>SUM(I79:I343)</f>
        <v>0.16445699999999999</v>
      </c>
      <c r="J344" s="319"/>
      <c r="K344" s="320">
        <f>SUM(K79:K343)</f>
        <v>0</v>
      </c>
      <c r="O344" s="292">
        <v>4</v>
      </c>
      <c r="BA344" s="321">
        <f>SUM(BA79:BA343)</f>
        <v>0</v>
      </c>
      <c r="BB344" s="321">
        <f>SUM(BB79:BB343)</f>
        <v>0</v>
      </c>
      <c r="BC344" s="321">
        <f>SUM(BC79:BC343)</f>
        <v>0</v>
      </c>
      <c r="BD344" s="321">
        <f>SUM(BD79:BD343)</f>
        <v>0</v>
      </c>
      <c r="BE344" s="321">
        <f>SUM(BE79:BE343)</f>
        <v>0</v>
      </c>
    </row>
    <row r="345" spans="1:80" x14ac:dyDescent="0.2">
      <c r="A345" s="282" t="s">
        <v>97</v>
      </c>
      <c r="B345" s="283" t="s">
        <v>315</v>
      </c>
      <c r="C345" s="284" t="s">
        <v>316</v>
      </c>
      <c r="D345" s="285"/>
      <c r="E345" s="286"/>
      <c r="F345" s="286"/>
      <c r="G345" s="287"/>
      <c r="H345" s="288"/>
      <c r="I345" s="289"/>
      <c r="J345" s="290"/>
      <c r="K345" s="291"/>
      <c r="O345" s="292">
        <v>1</v>
      </c>
    </row>
    <row r="346" spans="1:80" x14ac:dyDescent="0.2">
      <c r="A346" s="293">
        <v>30</v>
      </c>
      <c r="B346" s="294" t="s">
        <v>318</v>
      </c>
      <c r="C346" s="295" t="s">
        <v>319</v>
      </c>
      <c r="D346" s="296" t="s">
        <v>116</v>
      </c>
      <c r="E346" s="297">
        <v>98.204400000000007</v>
      </c>
      <c r="F346" s="297">
        <v>0</v>
      </c>
      <c r="G346" s="298">
        <f>E346*F346</f>
        <v>0</v>
      </c>
      <c r="H346" s="299">
        <v>4.9840000000000002E-2</v>
      </c>
      <c r="I346" s="300">
        <f>E346*H346</f>
        <v>4.8945072960000005</v>
      </c>
      <c r="J346" s="299">
        <v>0</v>
      </c>
      <c r="K346" s="300">
        <f>E346*J346</f>
        <v>0</v>
      </c>
      <c r="O346" s="292">
        <v>2</v>
      </c>
      <c r="AA346" s="261">
        <v>1</v>
      </c>
      <c r="AB346" s="261">
        <v>1</v>
      </c>
      <c r="AC346" s="261">
        <v>1</v>
      </c>
      <c r="AZ346" s="261">
        <v>1</v>
      </c>
      <c r="BA346" s="261">
        <f>IF(AZ346=1,G346,0)</f>
        <v>0</v>
      </c>
      <c r="BB346" s="261">
        <f>IF(AZ346=2,G346,0)</f>
        <v>0</v>
      </c>
      <c r="BC346" s="261">
        <f>IF(AZ346=3,G346,0)</f>
        <v>0</v>
      </c>
      <c r="BD346" s="261">
        <f>IF(AZ346=4,G346,0)</f>
        <v>0</v>
      </c>
      <c r="BE346" s="261">
        <f>IF(AZ346=5,G346,0)</f>
        <v>0</v>
      </c>
      <c r="CA346" s="292">
        <v>1</v>
      </c>
      <c r="CB346" s="292">
        <v>1</v>
      </c>
    </row>
    <row r="347" spans="1:80" x14ac:dyDescent="0.2">
      <c r="A347" s="301"/>
      <c r="B347" s="304"/>
      <c r="C347" s="305" t="s">
        <v>271</v>
      </c>
      <c r="D347" s="306"/>
      <c r="E347" s="307">
        <v>0</v>
      </c>
      <c r="F347" s="308"/>
      <c r="G347" s="309"/>
      <c r="H347" s="310"/>
      <c r="I347" s="302"/>
      <c r="J347" s="311"/>
      <c r="K347" s="302"/>
      <c r="M347" s="303" t="s">
        <v>271</v>
      </c>
      <c r="O347" s="292"/>
    </row>
    <row r="348" spans="1:80" x14ac:dyDescent="0.2">
      <c r="A348" s="301"/>
      <c r="B348" s="304"/>
      <c r="C348" s="305" t="s">
        <v>1262</v>
      </c>
      <c r="D348" s="306"/>
      <c r="E348" s="307">
        <v>0</v>
      </c>
      <c r="F348" s="308"/>
      <c r="G348" s="309"/>
      <c r="H348" s="310"/>
      <c r="I348" s="302"/>
      <c r="J348" s="311"/>
      <c r="K348" s="302"/>
      <c r="M348" s="303" t="s">
        <v>1262</v>
      </c>
      <c r="O348" s="292"/>
    </row>
    <row r="349" spans="1:80" x14ac:dyDescent="0.2">
      <c r="A349" s="301"/>
      <c r="B349" s="304"/>
      <c r="C349" s="305" t="s">
        <v>1458</v>
      </c>
      <c r="D349" s="306"/>
      <c r="E349" s="307">
        <v>1.98</v>
      </c>
      <c r="F349" s="308"/>
      <c r="G349" s="309"/>
      <c r="H349" s="310"/>
      <c r="I349" s="302"/>
      <c r="J349" s="311"/>
      <c r="K349" s="302"/>
      <c r="M349" s="303" t="s">
        <v>1458</v>
      </c>
      <c r="O349" s="292"/>
    </row>
    <row r="350" spans="1:80" x14ac:dyDescent="0.2">
      <c r="A350" s="301"/>
      <c r="B350" s="304"/>
      <c r="C350" s="305" t="s">
        <v>1459</v>
      </c>
      <c r="D350" s="306"/>
      <c r="E350" s="307">
        <v>0.39600000000000002</v>
      </c>
      <c r="F350" s="308"/>
      <c r="G350" s="309"/>
      <c r="H350" s="310"/>
      <c r="I350" s="302"/>
      <c r="J350" s="311"/>
      <c r="K350" s="302"/>
      <c r="M350" s="303" t="s">
        <v>1459</v>
      </c>
      <c r="O350" s="292"/>
    </row>
    <row r="351" spans="1:80" x14ac:dyDescent="0.2">
      <c r="A351" s="301"/>
      <c r="B351" s="304"/>
      <c r="C351" s="305" t="s">
        <v>1460</v>
      </c>
      <c r="D351" s="306"/>
      <c r="E351" s="307">
        <v>0.54</v>
      </c>
      <c r="F351" s="308"/>
      <c r="G351" s="309"/>
      <c r="H351" s="310"/>
      <c r="I351" s="302"/>
      <c r="J351" s="311"/>
      <c r="K351" s="302"/>
      <c r="M351" s="303" t="s">
        <v>1460</v>
      </c>
      <c r="O351" s="292"/>
    </row>
    <row r="352" spans="1:80" x14ac:dyDescent="0.2">
      <c r="A352" s="301"/>
      <c r="B352" s="304"/>
      <c r="C352" s="305" t="s">
        <v>1461</v>
      </c>
      <c r="D352" s="306"/>
      <c r="E352" s="307">
        <v>1.98</v>
      </c>
      <c r="F352" s="308"/>
      <c r="G352" s="309"/>
      <c r="H352" s="310"/>
      <c r="I352" s="302"/>
      <c r="J352" s="311"/>
      <c r="K352" s="302"/>
      <c r="M352" s="303" t="s">
        <v>1461</v>
      </c>
      <c r="O352" s="292"/>
    </row>
    <row r="353" spans="1:15" x14ac:dyDescent="0.2">
      <c r="A353" s="301"/>
      <c r="B353" s="304"/>
      <c r="C353" s="333" t="s">
        <v>174</v>
      </c>
      <c r="D353" s="306"/>
      <c r="E353" s="332">
        <v>4.8959999999999999</v>
      </c>
      <c r="F353" s="308"/>
      <c r="G353" s="309"/>
      <c r="H353" s="310"/>
      <c r="I353" s="302"/>
      <c r="J353" s="311"/>
      <c r="K353" s="302"/>
      <c r="M353" s="303" t="s">
        <v>174</v>
      </c>
      <c r="O353" s="292"/>
    </row>
    <row r="354" spans="1:15" x14ac:dyDescent="0.2">
      <c r="A354" s="301"/>
      <c r="B354" s="304"/>
      <c r="C354" s="305" t="s">
        <v>1462</v>
      </c>
      <c r="D354" s="306"/>
      <c r="E354" s="307">
        <v>1.62</v>
      </c>
      <c r="F354" s="308"/>
      <c r="G354" s="309"/>
      <c r="H354" s="310"/>
      <c r="I354" s="302"/>
      <c r="J354" s="311"/>
      <c r="K354" s="302"/>
      <c r="M354" s="303" t="s">
        <v>1462</v>
      </c>
      <c r="O354" s="292"/>
    </row>
    <row r="355" spans="1:15" x14ac:dyDescent="0.2">
      <c r="A355" s="301"/>
      <c r="B355" s="304"/>
      <c r="C355" s="333" t="s">
        <v>174</v>
      </c>
      <c r="D355" s="306"/>
      <c r="E355" s="332">
        <v>1.62</v>
      </c>
      <c r="F355" s="308"/>
      <c r="G355" s="309"/>
      <c r="H355" s="310"/>
      <c r="I355" s="302"/>
      <c r="J355" s="311"/>
      <c r="K355" s="302"/>
      <c r="M355" s="303" t="s">
        <v>174</v>
      </c>
      <c r="O355" s="292"/>
    </row>
    <row r="356" spans="1:15" x14ac:dyDescent="0.2">
      <c r="A356" s="301"/>
      <c r="B356" s="304"/>
      <c r="C356" s="305" t="s">
        <v>1463</v>
      </c>
      <c r="D356" s="306"/>
      <c r="E356" s="307">
        <v>5.94</v>
      </c>
      <c r="F356" s="308"/>
      <c r="G356" s="309"/>
      <c r="H356" s="310"/>
      <c r="I356" s="302"/>
      <c r="J356" s="311"/>
      <c r="K356" s="302"/>
      <c r="M356" s="303" t="s">
        <v>1463</v>
      </c>
      <c r="O356" s="292"/>
    </row>
    <row r="357" spans="1:15" x14ac:dyDescent="0.2">
      <c r="A357" s="301"/>
      <c r="B357" s="304"/>
      <c r="C357" s="305" t="s">
        <v>1464</v>
      </c>
      <c r="D357" s="306"/>
      <c r="E357" s="307">
        <v>0.94679999999999997</v>
      </c>
      <c r="F357" s="308"/>
      <c r="G357" s="309"/>
      <c r="H357" s="310"/>
      <c r="I357" s="302"/>
      <c r="J357" s="311"/>
      <c r="K357" s="302"/>
      <c r="M357" s="303" t="s">
        <v>1464</v>
      </c>
      <c r="O357" s="292"/>
    </row>
    <row r="358" spans="1:15" ht="22.5" x14ac:dyDescent="0.2">
      <c r="A358" s="301"/>
      <c r="B358" s="304"/>
      <c r="C358" s="305" t="s">
        <v>1465</v>
      </c>
      <c r="D358" s="306"/>
      <c r="E358" s="307">
        <v>1.4652000000000001</v>
      </c>
      <c r="F358" s="308"/>
      <c r="G358" s="309"/>
      <c r="H358" s="310"/>
      <c r="I358" s="302"/>
      <c r="J358" s="311"/>
      <c r="K358" s="302"/>
      <c r="M358" s="303" t="s">
        <v>1465</v>
      </c>
      <c r="O358" s="292"/>
    </row>
    <row r="359" spans="1:15" x14ac:dyDescent="0.2">
      <c r="A359" s="301"/>
      <c r="B359" s="304"/>
      <c r="C359" s="305" t="s">
        <v>1466</v>
      </c>
      <c r="D359" s="306"/>
      <c r="E359" s="307">
        <v>3.96</v>
      </c>
      <c r="F359" s="308"/>
      <c r="G359" s="309"/>
      <c r="H359" s="310"/>
      <c r="I359" s="302"/>
      <c r="J359" s="311"/>
      <c r="K359" s="302"/>
      <c r="M359" s="303" t="s">
        <v>1466</v>
      </c>
      <c r="O359" s="292"/>
    </row>
    <row r="360" spans="1:15" x14ac:dyDescent="0.2">
      <c r="A360" s="301"/>
      <c r="B360" s="304"/>
      <c r="C360" s="305" t="s">
        <v>1467</v>
      </c>
      <c r="D360" s="306"/>
      <c r="E360" s="307">
        <v>0.94679999999999997</v>
      </c>
      <c r="F360" s="308"/>
      <c r="G360" s="309"/>
      <c r="H360" s="310"/>
      <c r="I360" s="302"/>
      <c r="J360" s="311"/>
      <c r="K360" s="302"/>
      <c r="M360" s="303" t="s">
        <v>1467</v>
      </c>
      <c r="O360" s="292"/>
    </row>
    <row r="361" spans="1:15" x14ac:dyDescent="0.2">
      <c r="A361" s="301"/>
      <c r="B361" s="304"/>
      <c r="C361" s="305" t="s">
        <v>1467</v>
      </c>
      <c r="D361" s="306"/>
      <c r="E361" s="307">
        <v>0.94679999999999997</v>
      </c>
      <c r="F361" s="308"/>
      <c r="G361" s="309"/>
      <c r="H361" s="310"/>
      <c r="I361" s="302"/>
      <c r="J361" s="311"/>
      <c r="K361" s="302"/>
      <c r="M361" s="303" t="s">
        <v>1467</v>
      </c>
      <c r="O361" s="292"/>
    </row>
    <row r="362" spans="1:15" x14ac:dyDescent="0.2">
      <c r="A362" s="301"/>
      <c r="B362" s="304"/>
      <c r="C362" s="305" t="s">
        <v>1468</v>
      </c>
      <c r="D362" s="306"/>
      <c r="E362" s="307">
        <v>5.94</v>
      </c>
      <c r="F362" s="308"/>
      <c r="G362" s="309"/>
      <c r="H362" s="310"/>
      <c r="I362" s="302"/>
      <c r="J362" s="311"/>
      <c r="K362" s="302"/>
      <c r="M362" s="303" t="s">
        <v>1468</v>
      </c>
      <c r="O362" s="292"/>
    </row>
    <row r="363" spans="1:15" x14ac:dyDescent="0.2">
      <c r="A363" s="301"/>
      <c r="B363" s="304"/>
      <c r="C363" s="305" t="s">
        <v>1467</v>
      </c>
      <c r="D363" s="306"/>
      <c r="E363" s="307">
        <v>0.94679999999999997</v>
      </c>
      <c r="F363" s="308"/>
      <c r="G363" s="309"/>
      <c r="H363" s="310"/>
      <c r="I363" s="302"/>
      <c r="J363" s="311"/>
      <c r="K363" s="302"/>
      <c r="M363" s="303" t="s">
        <v>1467</v>
      </c>
      <c r="O363" s="292"/>
    </row>
    <row r="364" spans="1:15" x14ac:dyDescent="0.2">
      <c r="A364" s="301"/>
      <c r="B364" s="304"/>
      <c r="C364" s="305" t="s">
        <v>1469</v>
      </c>
      <c r="D364" s="306"/>
      <c r="E364" s="307">
        <v>1.4652000000000001</v>
      </c>
      <c r="F364" s="308"/>
      <c r="G364" s="309"/>
      <c r="H364" s="310"/>
      <c r="I364" s="302"/>
      <c r="J364" s="311"/>
      <c r="K364" s="302"/>
      <c r="M364" s="303" t="s">
        <v>1469</v>
      </c>
      <c r="O364" s="292"/>
    </row>
    <row r="365" spans="1:15" x14ac:dyDescent="0.2">
      <c r="A365" s="301"/>
      <c r="B365" s="304"/>
      <c r="C365" s="305" t="s">
        <v>1470</v>
      </c>
      <c r="D365" s="306"/>
      <c r="E365" s="307">
        <v>5.94</v>
      </c>
      <c r="F365" s="308"/>
      <c r="G365" s="309"/>
      <c r="H365" s="310"/>
      <c r="I365" s="302"/>
      <c r="J365" s="311"/>
      <c r="K365" s="302"/>
      <c r="M365" s="303" t="s">
        <v>1470</v>
      </c>
      <c r="O365" s="292"/>
    </row>
    <row r="366" spans="1:15" x14ac:dyDescent="0.2">
      <c r="A366" s="301"/>
      <c r="B366" s="304"/>
      <c r="C366" s="305" t="s">
        <v>1471</v>
      </c>
      <c r="D366" s="306"/>
      <c r="E366" s="307">
        <v>9.9</v>
      </c>
      <c r="F366" s="308"/>
      <c r="G366" s="309"/>
      <c r="H366" s="310"/>
      <c r="I366" s="302"/>
      <c r="J366" s="311"/>
      <c r="K366" s="302"/>
      <c r="M366" s="303" t="s">
        <v>1471</v>
      </c>
      <c r="O366" s="292"/>
    </row>
    <row r="367" spans="1:15" x14ac:dyDescent="0.2">
      <c r="A367" s="301"/>
      <c r="B367" s="304"/>
      <c r="C367" s="305" t="s">
        <v>1467</v>
      </c>
      <c r="D367" s="306"/>
      <c r="E367" s="307">
        <v>0.94679999999999997</v>
      </c>
      <c r="F367" s="308"/>
      <c r="G367" s="309"/>
      <c r="H367" s="310"/>
      <c r="I367" s="302"/>
      <c r="J367" s="311"/>
      <c r="K367" s="302"/>
      <c r="M367" s="303" t="s">
        <v>1467</v>
      </c>
      <c r="O367" s="292"/>
    </row>
    <row r="368" spans="1:15" x14ac:dyDescent="0.2">
      <c r="A368" s="301"/>
      <c r="B368" s="304"/>
      <c r="C368" s="333" t="s">
        <v>174</v>
      </c>
      <c r="D368" s="306"/>
      <c r="E368" s="332">
        <v>39.344400000000007</v>
      </c>
      <c r="F368" s="308"/>
      <c r="G368" s="309"/>
      <c r="H368" s="310"/>
      <c r="I368" s="302"/>
      <c r="J368" s="311"/>
      <c r="K368" s="302"/>
      <c r="M368" s="303" t="s">
        <v>174</v>
      </c>
      <c r="O368" s="292"/>
    </row>
    <row r="369" spans="1:80" x14ac:dyDescent="0.2">
      <c r="A369" s="301"/>
      <c r="B369" s="304"/>
      <c r="C369" s="305" t="s">
        <v>1472</v>
      </c>
      <c r="D369" s="306"/>
      <c r="E369" s="307">
        <v>35.64</v>
      </c>
      <c r="F369" s="308"/>
      <c r="G369" s="309"/>
      <c r="H369" s="310"/>
      <c r="I369" s="302"/>
      <c r="J369" s="311"/>
      <c r="K369" s="302"/>
      <c r="M369" s="303" t="s">
        <v>1472</v>
      </c>
      <c r="O369" s="292"/>
    </row>
    <row r="370" spans="1:80" ht="22.5" x14ac:dyDescent="0.2">
      <c r="A370" s="301"/>
      <c r="B370" s="304"/>
      <c r="C370" s="305" t="s">
        <v>1473</v>
      </c>
      <c r="D370" s="306"/>
      <c r="E370" s="307">
        <v>11.88</v>
      </c>
      <c r="F370" s="308"/>
      <c r="G370" s="309"/>
      <c r="H370" s="310"/>
      <c r="I370" s="302"/>
      <c r="J370" s="311"/>
      <c r="K370" s="302"/>
      <c r="M370" s="303" t="s">
        <v>1473</v>
      </c>
      <c r="O370" s="292"/>
    </row>
    <row r="371" spans="1:80" x14ac:dyDescent="0.2">
      <c r="A371" s="301"/>
      <c r="B371" s="304"/>
      <c r="C371" s="305" t="s">
        <v>1474</v>
      </c>
      <c r="D371" s="306"/>
      <c r="E371" s="307">
        <v>3.96</v>
      </c>
      <c r="F371" s="308"/>
      <c r="G371" s="309"/>
      <c r="H371" s="310"/>
      <c r="I371" s="302"/>
      <c r="J371" s="311"/>
      <c r="K371" s="302"/>
      <c r="M371" s="303" t="s">
        <v>1474</v>
      </c>
      <c r="O371" s="292"/>
    </row>
    <row r="372" spans="1:80" x14ac:dyDescent="0.2">
      <c r="A372" s="301"/>
      <c r="B372" s="304"/>
      <c r="C372" s="305" t="s">
        <v>1475</v>
      </c>
      <c r="D372" s="306"/>
      <c r="E372" s="307">
        <v>0.86399999999999999</v>
      </c>
      <c r="F372" s="308"/>
      <c r="G372" s="309"/>
      <c r="H372" s="310"/>
      <c r="I372" s="302"/>
      <c r="J372" s="311"/>
      <c r="K372" s="302"/>
      <c r="M372" s="303" t="s">
        <v>1475</v>
      </c>
      <c r="O372" s="292"/>
    </row>
    <row r="373" spans="1:80" x14ac:dyDescent="0.2">
      <c r="A373" s="301"/>
      <c r="B373" s="304"/>
      <c r="C373" s="333" t="s">
        <v>174</v>
      </c>
      <c r="D373" s="306"/>
      <c r="E373" s="332">
        <v>52.344000000000001</v>
      </c>
      <c r="F373" s="308"/>
      <c r="G373" s="309"/>
      <c r="H373" s="310"/>
      <c r="I373" s="302"/>
      <c r="J373" s="311"/>
      <c r="K373" s="302"/>
      <c r="M373" s="303" t="s">
        <v>174</v>
      </c>
      <c r="O373" s="292"/>
    </row>
    <row r="374" spans="1:80" x14ac:dyDescent="0.2">
      <c r="A374" s="301"/>
      <c r="B374" s="304"/>
      <c r="C374" s="333" t="s">
        <v>174</v>
      </c>
      <c r="D374" s="306"/>
      <c r="E374" s="332">
        <v>0</v>
      </c>
      <c r="F374" s="308"/>
      <c r="G374" s="309"/>
      <c r="H374" s="310"/>
      <c r="I374" s="302"/>
      <c r="J374" s="311"/>
      <c r="K374" s="302"/>
      <c r="M374" s="303" t="s">
        <v>174</v>
      </c>
      <c r="O374" s="292"/>
    </row>
    <row r="375" spans="1:80" x14ac:dyDescent="0.2">
      <c r="A375" s="293">
        <v>31</v>
      </c>
      <c r="B375" s="294" t="s">
        <v>1476</v>
      </c>
      <c r="C375" s="295" t="s">
        <v>1477</v>
      </c>
      <c r="D375" s="296" t="s">
        <v>116</v>
      </c>
      <c r="E375" s="297">
        <v>2.88</v>
      </c>
      <c r="F375" s="297">
        <v>0</v>
      </c>
      <c r="G375" s="298">
        <f>E375*F375</f>
        <v>0</v>
      </c>
      <c r="H375" s="299">
        <v>7.4260000000000007E-2</v>
      </c>
      <c r="I375" s="300">
        <f>E375*H375</f>
        <v>0.2138688</v>
      </c>
      <c r="J375" s="299">
        <v>0</v>
      </c>
      <c r="K375" s="300">
        <f>E375*J375</f>
        <v>0</v>
      </c>
      <c r="O375" s="292">
        <v>2</v>
      </c>
      <c r="AA375" s="261">
        <v>1</v>
      </c>
      <c r="AB375" s="261">
        <v>1</v>
      </c>
      <c r="AC375" s="261">
        <v>1</v>
      </c>
      <c r="AZ375" s="261">
        <v>1</v>
      </c>
      <c r="BA375" s="261">
        <f>IF(AZ375=1,G375,0)</f>
        <v>0</v>
      </c>
      <c r="BB375" s="261">
        <f>IF(AZ375=2,G375,0)</f>
        <v>0</v>
      </c>
      <c r="BC375" s="261">
        <f>IF(AZ375=3,G375,0)</f>
        <v>0</v>
      </c>
      <c r="BD375" s="261">
        <f>IF(AZ375=4,G375,0)</f>
        <v>0</v>
      </c>
      <c r="BE375" s="261">
        <f>IF(AZ375=5,G375,0)</f>
        <v>0</v>
      </c>
      <c r="CA375" s="292">
        <v>1</v>
      </c>
      <c r="CB375" s="292">
        <v>1</v>
      </c>
    </row>
    <row r="376" spans="1:80" x14ac:dyDescent="0.2">
      <c r="A376" s="301"/>
      <c r="B376" s="304"/>
      <c r="C376" s="305" t="s">
        <v>1478</v>
      </c>
      <c r="D376" s="306"/>
      <c r="E376" s="307">
        <v>2.88</v>
      </c>
      <c r="F376" s="308"/>
      <c r="G376" s="309"/>
      <c r="H376" s="310"/>
      <c r="I376" s="302"/>
      <c r="J376" s="311"/>
      <c r="K376" s="302"/>
      <c r="M376" s="303" t="s">
        <v>1478</v>
      </c>
      <c r="O376" s="292"/>
    </row>
    <row r="377" spans="1:80" x14ac:dyDescent="0.2">
      <c r="A377" s="312"/>
      <c r="B377" s="313" t="s">
        <v>101</v>
      </c>
      <c r="C377" s="314" t="s">
        <v>317</v>
      </c>
      <c r="D377" s="315"/>
      <c r="E377" s="316"/>
      <c r="F377" s="317"/>
      <c r="G377" s="318">
        <f>SUM(G345:G376)</f>
        <v>0</v>
      </c>
      <c r="H377" s="319"/>
      <c r="I377" s="320">
        <f>SUM(I345:I376)</f>
        <v>5.1083760960000006</v>
      </c>
      <c r="J377" s="319"/>
      <c r="K377" s="320">
        <f>SUM(K345:K376)</f>
        <v>0</v>
      </c>
      <c r="O377" s="292">
        <v>4</v>
      </c>
      <c r="BA377" s="321">
        <f>SUM(BA345:BA376)</f>
        <v>0</v>
      </c>
      <c r="BB377" s="321">
        <f>SUM(BB345:BB376)</f>
        <v>0</v>
      </c>
      <c r="BC377" s="321">
        <f>SUM(BC345:BC376)</f>
        <v>0</v>
      </c>
      <c r="BD377" s="321">
        <f>SUM(BD345:BD376)</f>
        <v>0</v>
      </c>
      <c r="BE377" s="321">
        <f>SUM(BE345:BE376)</f>
        <v>0</v>
      </c>
    </row>
    <row r="378" spans="1:80" x14ac:dyDescent="0.2">
      <c r="A378" s="282" t="s">
        <v>97</v>
      </c>
      <c r="B378" s="283" t="s">
        <v>334</v>
      </c>
      <c r="C378" s="284" t="s">
        <v>335</v>
      </c>
      <c r="D378" s="285"/>
      <c r="E378" s="286"/>
      <c r="F378" s="286"/>
      <c r="G378" s="287"/>
      <c r="H378" s="288"/>
      <c r="I378" s="289"/>
      <c r="J378" s="290"/>
      <c r="K378" s="291"/>
      <c r="O378" s="292">
        <v>1</v>
      </c>
    </row>
    <row r="379" spans="1:80" x14ac:dyDescent="0.2">
      <c r="A379" s="293">
        <v>32</v>
      </c>
      <c r="B379" s="294" t="s">
        <v>345</v>
      </c>
      <c r="C379" s="295" t="s">
        <v>346</v>
      </c>
      <c r="D379" s="296" t="s">
        <v>347</v>
      </c>
      <c r="E379" s="297">
        <v>2</v>
      </c>
      <c r="F379" s="297">
        <v>0</v>
      </c>
      <c r="G379" s="298">
        <f>E379*F379</f>
        <v>0</v>
      </c>
      <c r="H379" s="299">
        <v>0</v>
      </c>
      <c r="I379" s="300">
        <f>E379*H379</f>
        <v>0</v>
      </c>
      <c r="J379" s="299">
        <v>-8.9999999999999993E-3</v>
      </c>
      <c r="K379" s="300">
        <f>E379*J379</f>
        <v>-1.7999999999999999E-2</v>
      </c>
      <c r="O379" s="292">
        <v>2</v>
      </c>
      <c r="AA379" s="261">
        <v>1</v>
      </c>
      <c r="AB379" s="261">
        <v>1</v>
      </c>
      <c r="AC379" s="261">
        <v>1</v>
      </c>
      <c r="AZ379" s="261">
        <v>1</v>
      </c>
      <c r="BA379" s="261">
        <f>IF(AZ379=1,G379,0)</f>
        <v>0</v>
      </c>
      <c r="BB379" s="261">
        <f>IF(AZ379=2,G379,0)</f>
        <v>0</v>
      </c>
      <c r="BC379" s="261">
        <f>IF(AZ379=3,G379,0)</f>
        <v>0</v>
      </c>
      <c r="BD379" s="261">
        <f>IF(AZ379=4,G379,0)</f>
        <v>0</v>
      </c>
      <c r="BE379" s="261">
        <f>IF(AZ379=5,G379,0)</f>
        <v>0</v>
      </c>
      <c r="CA379" s="292">
        <v>1</v>
      </c>
      <c r="CB379" s="292">
        <v>1</v>
      </c>
    </row>
    <row r="380" spans="1:80" x14ac:dyDescent="0.2">
      <c r="A380" s="293">
        <v>33</v>
      </c>
      <c r="B380" s="294" t="s">
        <v>349</v>
      </c>
      <c r="C380" s="295" t="s">
        <v>350</v>
      </c>
      <c r="D380" s="296" t="s">
        <v>116</v>
      </c>
      <c r="E380" s="297">
        <v>1083.5626999999999</v>
      </c>
      <c r="F380" s="297">
        <v>0</v>
      </c>
      <c r="G380" s="298">
        <f>E380*F380</f>
        <v>0</v>
      </c>
      <c r="H380" s="299">
        <v>0</v>
      </c>
      <c r="I380" s="300">
        <f>E380*H380</f>
        <v>0</v>
      </c>
      <c r="J380" s="299">
        <v>-1.6E-2</v>
      </c>
      <c r="K380" s="300">
        <f>E380*J380</f>
        <v>-17.337003199999998</v>
      </c>
      <c r="O380" s="292">
        <v>2</v>
      </c>
      <c r="AA380" s="261">
        <v>1</v>
      </c>
      <c r="AB380" s="261">
        <v>1</v>
      </c>
      <c r="AC380" s="261">
        <v>1</v>
      </c>
      <c r="AZ380" s="261">
        <v>1</v>
      </c>
      <c r="BA380" s="261">
        <f>IF(AZ380=1,G380,0)</f>
        <v>0</v>
      </c>
      <c r="BB380" s="261">
        <f>IF(AZ380=2,G380,0)</f>
        <v>0</v>
      </c>
      <c r="BC380" s="261">
        <f>IF(AZ380=3,G380,0)</f>
        <v>0</v>
      </c>
      <c r="BD380" s="261">
        <f>IF(AZ380=4,G380,0)</f>
        <v>0</v>
      </c>
      <c r="BE380" s="261">
        <f>IF(AZ380=5,G380,0)</f>
        <v>0</v>
      </c>
      <c r="CA380" s="292">
        <v>1</v>
      </c>
      <c r="CB380" s="292">
        <v>1</v>
      </c>
    </row>
    <row r="381" spans="1:80" x14ac:dyDescent="0.2">
      <c r="A381" s="301"/>
      <c r="B381" s="304"/>
      <c r="C381" s="305" t="s">
        <v>351</v>
      </c>
      <c r="D381" s="306"/>
      <c r="E381" s="307">
        <v>1083.5626999999999</v>
      </c>
      <c r="F381" s="308"/>
      <c r="G381" s="309"/>
      <c r="H381" s="310"/>
      <c r="I381" s="302"/>
      <c r="J381" s="311"/>
      <c r="K381" s="302"/>
      <c r="M381" s="303" t="s">
        <v>351</v>
      </c>
      <c r="O381" s="292"/>
    </row>
    <row r="382" spans="1:80" x14ac:dyDescent="0.2">
      <c r="A382" s="293">
        <v>34</v>
      </c>
      <c r="B382" s="294" t="s">
        <v>352</v>
      </c>
      <c r="C382" s="295" t="s">
        <v>353</v>
      </c>
      <c r="D382" s="296" t="s">
        <v>116</v>
      </c>
      <c r="E382" s="297">
        <v>3.84</v>
      </c>
      <c r="F382" s="297">
        <v>0</v>
      </c>
      <c r="G382" s="298">
        <f>E382*F382</f>
        <v>0</v>
      </c>
      <c r="H382" s="299">
        <v>0</v>
      </c>
      <c r="I382" s="300">
        <f>E382*H382</f>
        <v>0</v>
      </c>
      <c r="J382" s="299">
        <v>-0.05</v>
      </c>
      <c r="K382" s="300">
        <f>E382*J382</f>
        <v>-0.192</v>
      </c>
      <c r="O382" s="292">
        <v>2</v>
      </c>
      <c r="AA382" s="261">
        <v>1</v>
      </c>
      <c r="AB382" s="261">
        <v>1</v>
      </c>
      <c r="AC382" s="261">
        <v>1</v>
      </c>
      <c r="AZ382" s="261">
        <v>1</v>
      </c>
      <c r="BA382" s="261">
        <f>IF(AZ382=1,G382,0)</f>
        <v>0</v>
      </c>
      <c r="BB382" s="261">
        <f>IF(AZ382=2,G382,0)</f>
        <v>0</v>
      </c>
      <c r="BC382" s="261">
        <f>IF(AZ382=3,G382,0)</f>
        <v>0</v>
      </c>
      <c r="BD382" s="261">
        <f>IF(AZ382=4,G382,0)</f>
        <v>0</v>
      </c>
      <c r="BE382" s="261">
        <f>IF(AZ382=5,G382,0)</f>
        <v>0</v>
      </c>
      <c r="CA382" s="292">
        <v>1</v>
      </c>
      <c r="CB382" s="292">
        <v>1</v>
      </c>
    </row>
    <row r="383" spans="1:80" x14ac:dyDescent="0.2">
      <c r="A383" s="301"/>
      <c r="B383" s="304"/>
      <c r="C383" s="305" t="s">
        <v>354</v>
      </c>
      <c r="D383" s="306"/>
      <c r="E383" s="307">
        <v>0</v>
      </c>
      <c r="F383" s="308"/>
      <c r="G383" s="309"/>
      <c r="H383" s="310"/>
      <c r="I383" s="302"/>
      <c r="J383" s="311"/>
      <c r="K383" s="302"/>
      <c r="M383" s="303" t="s">
        <v>354</v>
      </c>
      <c r="O383" s="292"/>
    </row>
    <row r="384" spans="1:80" ht="22.5" x14ac:dyDescent="0.2">
      <c r="A384" s="301"/>
      <c r="B384" s="304"/>
      <c r="C384" s="305" t="s">
        <v>1279</v>
      </c>
      <c r="D384" s="306"/>
      <c r="E384" s="307">
        <v>3.84</v>
      </c>
      <c r="F384" s="308"/>
      <c r="G384" s="309"/>
      <c r="H384" s="310"/>
      <c r="I384" s="302"/>
      <c r="J384" s="311"/>
      <c r="K384" s="302"/>
      <c r="M384" s="303" t="s">
        <v>1279</v>
      </c>
      <c r="O384" s="292"/>
    </row>
    <row r="385" spans="1:80" x14ac:dyDescent="0.2">
      <c r="A385" s="293">
        <v>35</v>
      </c>
      <c r="B385" s="294" t="s">
        <v>355</v>
      </c>
      <c r="C385" s="295" t="s">
        <v>356</v>
      </c>
      <c r="D385" s="296" t="s">
        <v>116</v>
      </c>
      <c r="E385" s="297">
        <v>51.442999999999998</v>
      </c>
      <c r="F385" s="297">
        <v>0</v>
      </c>
      <c r="G385" s="298">
        <f>E385*F385</f>
        <v>0</v>
      </c>
      <c r="H385" s="299">
        <v>0</v>
      </c>
      <c r="I385" s="300">
        <f>E385*H385</f>
        <v>0</v>
      </c>
      <c r="J385" s="299">
        <v>-0.16900000000000001</v>
      </c>
      <c r="K385" s="300">
        <f>E385*J385</f>
        <v>-8.6938670000000009</v>
      </c>
      <c r="O385" s="292">
        <v>2</v>
      </c>
      <c r="AA385" s="261">
        <v>1</v>
      </c>
      <c r="AB385" s="261">
        <v>1</v>
      </c>
      <c r="AC385" s="261">
        <v>1</v>
      </c>
      <c r="AZ385" s="261">
        <v>1</v>
      </c>
      <c r="BA385" s="261">
        <f>IF(AZ385=1,G385,0)</f>
        <v>0</v>
      </c>
      <c r="BB385" s="261">
        <f>IF(AZ385=2,G385,0)</f>
        <v>0</v>
      </c>
      <c r="BC385" s="261">
        <f>IF(AZ385=3,G385,0)</f>
        <v>0</v>
      </c>
      <c r="BD385" s="261">
        <f>IF(AZ385=4,G385,0)</f>
        <v>0</v>
      </c>
      <c r="BE385" s="261">
        <f>IF(AZ385=5,G385,0)</f>
        <v>0</v>
      </c>
      <c r="CA385" s="292">
        <v>1</v>
      </c>
      <c r="CB385" s="292">
        <v>1</v>
      </c>
    </row>
    <row r="386" spans="1:80" x14ac:dyDescent="0.2">
      <c r="A386" s="301"/>
      <c r="B386" s="304"/>
      <c r="C386" s="305" t="s">
        <v>1289</v>
      </c>
      <c r="D386" s="306"/>
      <c r="E386" s="307">
        <v>0</v>
      </c>
      <c r="F386" s="308"/>
      <c r="G386" s="309"/>
      <c r="H386" s="310"/>
      <c r="I386" s="302"/>
      <c r="J386" s="311"/>
      <c r="K386" s="302"/>
      <c r="M386" s="303" t="s">
        <v>1289</v>
      </c>
      <c r="O386" s="292"/>
    </row>
    <row r="387" spans="1:80" x14ac:dyDescent="0.2">
      <c r="A387" s="301"/>
      <c r="B387" s="304"/>
      <c r="C387" s="305" t="s">
        <v>1325</v>
      </c>
      <c r="D387" s="306"/>
      <c r="E387" s="307">
        <v>3.5594999999999999</v>
      </c>
      <c r="F387" s="308"/>
      <c r="G387" s="309"/>
      <c r="H387" s="310"/>
      <c r="I387" s="302"/>
      <c r="J387" s="311"/>
      <c r="K387" s="302"/>
      <c r="M387" s="303" t="s">
        <v>1325</v>
      </c>
      <c r="O387" s="292"/>
    </row>
    <row r="388" spans="1:80" x14ac:dyDescent="0.2">
      <c r="A388" s="301"/>
      <c r="B388" s="304"/>
      <c r="C388" s="305" t="s">
        <v>1326</v>
      </c>
      <c r="D388" s="306"/>
      <c r="E388" s="307">
        <v>8.9160000000000004</v>
      </c>
      <c r="F388" s="308"/>
      <c r="G388" s="309"/>
      <c r="H388" s="310"/>
      <c r="I388" s="302"/>
      <c r="J388" s="311"/>
      <c r="K388" s="302"/>
      <c r="M388" s="303" t="s">
        <v>1326</v>
      </c>
      <c r="O388" s="292"/>
    </row>
    <row r="389" spans="1:80" x14ac:dyDescent="0.2">
      <c r="A389" s="301"/>
      <c r="B389" s="304"/>
      <c r="C389" s="305" t="s">
        <v>1327</v>
      </c>
      <c r="D389" s="306"/>
      <c r="E389" s="307">
        <v>13.3795</v>
      </c>
      <c r="F389" s="308"/>
      <c r="G389" s="309"/>
      <c r="H389" s="310"/>
      <c r="I389" s="302"/>
      <c r="J389" s="311"/>
      <c r="K389" s="302"/>
      <c r="M389" s="303" t="s">
        <v>1327</v>
      </c>
      <c r="O389" s="292"/>
    </row>
    <row r="390" spans="1:80" x14ac:dyDescent="0.2">
      <c r="A390" s="301"/>
      <c r="B390" s="304"/>
      <c r="C390" s="305" t="s">
        <v>1329</v>
      </c>
      <c r="D390" s="306"/>
      <c r="E390" s="307">
        <v>25.588000000000001</v>
      </c>
      <c r="F390" s="308"/>
      <c r="G390" s="309"/>
      <c r="H390" s="310"/>
      <c r="I390" s="302"/>
      <c r="J390" s="311"/>
      <c r="K390" s="302"/>
      <c r="M390" s="303" t="s">
        <v>1329</v>
      </c>
      <c r="O390" s="292"/>
    </row>
    <row r="391" spans="1:80" ht="22.5" x14ac:dyDescent="0.2">
      <c r="A391" s="293">
        <v>36</v>
      </c>
      <c r="B391" s="294" t="s">
        <v>364</v>
      </c>
      <c r="C391" s="295" t="s">
        <v>365</v>
      </c>
      <c r="D391" s="296" t="s">
        <v>366</v>
      </c>
      <c r="E391" s="297">
        <v>1</v>
      </c>
      <c r="F391" s="297">
        <v>0</v>
      </c>
      <c r="G391" s="298">
        <f>E391*F391</f>
        <v>0</v>
      </c>
      <c r="H391" s="299">
        <v>0</v>
      </c>
      <c r="I391" s="300">
        <f>E391*H391</f>
        <v>0</v>
      </c>
      <c r="J391" s="299"/>
      <c r="K391" s="300">
        <f>E391*J391</f>
        <v>0</v>
      </c>
      <c r="O391" s="292">
        <v>2</v>
      </c>
      <c r="AA391" s="261">
        <v>12</v>
      </c>
      <c r="AB391" s="261">
        <v>0</v>
      </c>
      <c r="AC391" s="261">
        <v>97</v>
      </c>
      <c r="AZ391" s="261">
        <v>1</v>
      </c>
      <c r="BA391" s="261">
        <f>IF(AZ391=1,G391,0)</f>
        <v>0</v>
      </c>
      <c r="BB391" s="261">
        <f>IF(AZ391=2,G391,0)</f>
        <v>0</v>
      </c>
      <c r="BC391" s="261">
        <f>IF(AZ391=3,G391,0)</f>
        <v>0</v>
      </c>
      <c r="BD391" s="261">
        <f>IF(AZ391=4,G391,0)</f>
        <v>0</v>
      </c>
      <c r="BE391" s="261">
        <f>IF(AZ391=5,G391,0)</f>
        <v>0</v>
      </c>
      <c r="CA391" s="292">
        <v>12</v>
      </c>
      <c r="CB391" s="292">
        <v>0</v>
      </c>
    </row>
    <row r="392" spans="1:80" x14ac:dyDescent="0.2">
      <c r="A392" s="293">
        <v>37</v>
      </c>
      <c r="B392" s="294" t="s">
        <v>367</v>
      </c>
      <c r="C392" s="295" t="s">
        <v>368</v>
      </c>
      <c r="D392" s="296" t="s">
        <v>369</v>
      </c>
      <c r="E392" s="297">
        <v>26.2408702</v>
      </c>
      <c r="F392" s="297">
        <v>0</v>
      </c>
      <c r="G392" s="298">
        <f>E392*F392</f>
        <v>0</v>
      </c>
      <c r="H392" s="299">
        <v>0</v>
      </c>
      <c r="I392" s="300">
        <f>E392*H392</f>
        <v>0</v>
      </c>
      <c r="J392" s="299"/>
      <c r="K392" s="300">
        <f>E392*J392</f>
        <v>0</v>
      </c>
      <c r="O392" s="292">
        <v>2</v>
      </c>
      <c r="AA392" s="261">
        <v>8</v>
      </c>
      <c r="AB392" s="261">
        <v>0</v>
      </c>
      <c r="AC392" s="261">
        <v>3</v>
      </c>
      <c r="AZ392" s="261">
        <v>1</v>
      </c>
      <c r="BA392" s="261">
        <f>IF(AZ392=1,G392,0)</f>
        <v>0</v>
      </c>
      <c r="BB392" s="261">
        <f>IF(AZ392=2,G392,0)</f>
        <v>0</v>
      </c>
      <c r="BC392" s="261">
        <f>IF(AZ392=3,G392,0)</f>
        <v>0</v>
      </c>
      <c r="BD392" s="261">
        <f>IF(AZ392=4,G392,0)</f>
        <v>0</v>
      </c>
      <c r="BE392" s="261">
        <f>IF(AZ392=5,G392,0)</f>
        <v>0</v>
      </c>
      <c r="CA392" s="292">
        <v>8</v>
      </c>
      <c r="CB392" s="292">
        <v>0</v>
      </c>
    </row>
    <row r="393" spans="1:80" x14ac:dyDescent="0.2">
      <c r="A393" s="293">
        <v>38</v>
      </c>
      <c r="B393" s="294" t="s">
        <v>1103</v>
      </c>
      <c r="C393" s="295" t="s">
        <v>1104</v>
      </c>
      <c r="D393" s="296" t="s">
        <v>369</v>
      </c>
      <c r="E393" s="297">
        <v>26.2408702</v>
      </c>
      <c r="F393" s="297">
        <v>0</v>
      </c>
      <c r="G393" s="298">
        <f>E393*F393</f>
        <v>0</v>
      </c>
      <c r="H393" s="299">
        <v>0</v>
      </c>
      <c r="I393" s="300">
        <f>E393*H393</f>
        <v>0</v>
      </c>
      <c r="J393" s="299"/>
      <c r="K393" s="300">
        <f>E393*J393</f>
        <v>0</v>
      </c>
      <c r="O393" s="292">
        <v>2</v>
      </c>
      <c r="AA393" s="261">
        <v>8</v>
      </c>
      <c r="AB393" s="261">
        <v>0</v>
      </c>
      <c r="AC393" s="261">
        <v>3</v>
      </c>
      <c r="AZ393" s="261">
        <v>1</v>
      </c>
      <c r="BA393" s="261">
        <f>IF(AZ393=1,G393,0)</f>
        <v>0</v>
      </c>
      <c r="BB393" s="261">
        <f>IF(AZ393=2,G393,0)</f>
        <v>0</v>
      </c>
      <c r="BC393" s="261">
        <f>IF(AZ393=3,G393,0)</f>
        <v>0</v>
      </c>
      <c r="BD393" s="261">
        <f>IF(AZ393=4,G393,0)</f>
        <v>0</v>
      </c>
      <c r="BE393" s="261">
        <f>IF(AZ393=5,G393,0)</f>
        <v>0</v>
      </c>
      <c r="CA393" s="292">
        <v>8</v>
      </c>
      <c r="CB393" s="292">
        <v>0</v>
      </c>
    </row>
    <row r="394" spans="1:80" x14ac:dyDescent="0.2">
      <c r="A394" s="293">
        <v>39</v>
      </c>
      <c r="B394" s="294" t="s">
        <v>370</v>
      </c>
      <c r="C394" s="295" t="s">
        <v>371</v>
      </c>
      <c r="D394" s="296" t="s">
        <v>369</v>
      </c>
      <c r="E394" s="297">
        <v>26.2408702</v>
      </c>
      <c r="F394" s="297">
        <v>0</v>
      </c>
      <c r="G394" s="298">
        <f>E394*F394</f>
        <v>0</v>
      </c>
      <c r="H394" s="299">
        <v>0</v>
      </c>
      <c r="I394" s="300">
        <f>E394*H394</f>
        <v>0</v>
      </c>
      <c r="J394" s="299"/>
      <c r="K394" s="300">
        <f>E394*J394</f>
        <v>0</v>
      </c>
      <c r="O394" s="292">
        <v>2</v>
      </c>
      <c r="AA394" s="261">
        <v>8</v>
      </c>
      <c r="AB394" s="261">
        <v>1</v>
      </c>
      <c r="AC394" s="261">
        <v>3</v>
      </c>
      <c r="AZ394" s="261">
        <v>1</v>
      </c>
      <c r="BA394" s="261">
        <f>IF(AZ394=1,G394,0)</f>
        <v>0</v>
      </c>
      <c r="BB394" s="261">
        <f>IF(AZ394=2,G394,0)</f>
        <v>0</v>
      </c>
      <c r="BC394" s="261">
        <f>IF(AZ394=3,G394,0)</f>
        <v>0</v>
      </c>
      <c r="BD394" s="261">
        <f>IF(AZ394=4,G394,0)</f>
        <v>0</v>
      </c>
      <c r="BE394" s="261">
        <f>IF(AZ394=5,G394,0)</f>
        <v>0</v>
      </c>
      <c r="CA394" s="292">
        <v>8</v>
      </c>
      <c r="CB394" s="292">
        <v>1</v>
      </c>
    </row>
    <row r="395" spans="1:80" x14ac:dyDescent="0.2">
      <c r="A395" s="293">
        <v>40</v>
      </c>
      <c r="B395" s="294" t="s">
        <v>372</v>
      </c>
      <c r="C395" s="295" t="s">
        <v>373</v>
      </c>
      <c r="D395" s="296" t="s">
        <v>369</v>
      </c>
      <c r="E395" s="297">
        <v>262.40870200000001</v>
      </c>
      <c r="F395" s="297">
        <v>0</v>
      </c>
      <c r="G395" s="298">
        <f>E395*F395</f>
        <v>0</v>
      </c>
      <c r="H395" s="299">
        <v>0</v>
      </c>
      <c r="I395" s="300">
        <f>E395*H395</f>
        <v>0</v>
      </c>
      <c r="J395" s="299"/>
      <c r="K395" s="300">
        <f>E395*J395</f>
        <v>0</v>
      </c>
      <c r="O395" s="292">
        <v>2</v>
      </c>
      <c r="AA395" s="261">
        <v>8</v>
      </c>
      <c r="AB395" s="261">
        <v>1</v>
      </c>
      <c r="AC395" s="261">
        <v>3</v>
      </c>
      <c r="AZ395" s="261">
        <v>1</v>
      </c>
      <c r="BA395" s="261">
        <f>IF(AZ395=1,G395,0)</f>
        <v>0</v>
      </c>
      <c r="BB395" s="261">
        <f>IF(AZ395=2,G395,0)</f>
        <v>0</v>
      </c>
      <c r="BC395" s="261">
        <f>IF(AZ395=3,G395,0)</f>
        <v>0</v>
      </c>
      <c r="BD395" s="261">
        <f>IF(AZ395=4,G395,0)</f>
        <v>0</v>
      </c>
      <c r="BE395" s="261">
        <f>IF(AZ395=5,G395,0)</f>
        <v>0</v>
      </c>
      <c r="CA395" s="292">
        <v>8</v>
      </c>
      <c r="CB395" s="292">
        <v>1</v>
      </c>
    </row>
    <row r="396" spans="1:80" x14ac:dyDescent="0.2">
      <c r="A396" s="293">
        <v>41</v>
      </c>
      <c r="B396" s="294" t="s">
        <v>374</v>
      </c>
      <c r="C396" s="295" t="s">
        <v>375</v>
      </c>
      <c r="D396" s="296" t="s">
        <v>369</v>
      </c>
      <c r="E396" s="297">
        <v>26.2408702</v>
      </c>
      <c r="F396" s="297">
        <v>0</v>
      </c>
      <c r="G396" s="298">
        <f>E396*F396</f>
        <v>0</v>
      </c>
      <c r="H396" s="299">
        <v>0</v>
      </c>
      <c r="I396" s="300">
        <f>E396*H396</f>
        <v>0</v>
      </c>
      <c r="J396" s="299"/>
      <c r="K396" s="300">
        <f>E396*J396</f>
        <v>0</v>
      </c>
      <c r="O396" s="292">
        <v>2</v>
      </c>
      <c r="AA396" s="261">
        <v>8</v>
      </c>
      <c r="AB396" s="261">
        <v>1</v>
      </c>
      <c r="AC396" s="261">
        <v>3</v>
      </c>
      <c r="AZ396" s="261">
        <v>1</v>
      </c>
      <c r="BA396" s="261">
        <f>IF(AZ396=1,G396,0)</f>
        <v>0</v>
      </c>
      <c r="BB396" s="261">
        <f>IF(AZ396=2,G396,0)</f>
        <v>0</v>
      </c>
      <c r="BC396" s="261">
        <f>IF(AZ396=3,G396,0)</f>
        <v>0</v>
      </c>
      <c r="BD396" s="261">
        <f>IF(AZ396=4,G396,0)</f>
        <v>0</v>
      </c>
      <c r="BE396" s="261">
        <f>IF(AZ396=5,G396,0)</f>
        <v>0</v>
      </c>
      <c r="CA396" s="292">
        <v>8</v>
      </c>
      <c r="CB396" s="292">
        <v>1</v>
      </c>
    </row>
    <row r="397" spans="1:80" x14ac:dyDescent="0.2">
      <c r="A397" s="293">
        <v>42</v>
      </c>
      <c r="B397" s="294" t="s">
        <v>376</v>
      </c>
      <c r="C397" s="295" t="s">
        <v>377</v>
      </c>
      <c r="D397" s="296" t="s">
        <v>369</v>
      </c>
      <c r="E397" s="297">
        <v>78.722610599999996</v>
      </c>
      <c r="F397" s="297">
        <v>0</v>
      </c>
      <c r="G397" s="298">
        <f>E397*F397</f>
        <v>0</v>
      </c>
      <c r="H397" s="299">
        <v>0</v>
      </c>
      <c r="I397" s="300">
        <f>E397*H397</f>
        <v>0</v>
      </c>
      <c r="J397" s="299"/>
      <c r="K397" s="300">
        <f>E397*J397</f>
        <v>0</v>
      </c>
      <c r="O397" s="292">
        <v>2</v>
      </c>
      <c r="AA397" s="261">
        <v>8</v>
      </c>
      <c r="AB397" s="261">
        <v>1</v>
      </c>
      <c r="AC397" s="261">
        <v>3</v>
      </c>
      <c r="AZ397" s="261">
        <v>1</v>
      </c>
      <c r="BA397" s="261">
        <f>IF(AZ397=1,G397,0)</f>
        <v>0</v>
      </c>
      <c r="BB397" s="261">
        <f>IF(AZ397=2,G397,0)</f>
        <v>0</v>
      </c>
      <c r="BC397" s="261">
        <f>IF(AZ397=3,G397,0)</f>
        <v>0</v>
      </c>
      <c r="BD397" s="261">
        <f>IF(AZ397=4,G397,0)</f>
        <v>0</v>
      </c>
      <c r="BE397" s="261">
        <f>IF(AZ397=5,G397,0)</f>
        <v>0</v>
      </c>
      <c r="CA397" s="292">
        <v>8</v>
      </c>
      <c r="CB397" s="292">
        <v>1</v>
      </c>
    </row>
    <row r="398" spans="1:80" x14ac:dyDescent="0.2">
      <c r="A398" s="293">
        <v>43</v>
      </c>
      <c r="B398" s="294" t="s">
        <v>378</v>
      </c>
      <c r="C398" s="295" t="s">
        <v>379</v>
      </c>
      <c r="D398" s="296" t="s">
        <v>369</v>
      </c>
      <c r="E398" s="297">
        <v>26.2408702</v>
      </c>
      <c r="F398" s="297">
        <v>0</v>
      </c>
      <c r="G398" s="298">
        <f>E398*F398</f>
        <v>0</v>
      </c>
      <c r="H398" s="299">
        <v>0</v>
      </c>
      <c r="I398" s="300">
        <f>E398*H398</f>
        <v>0</v>
      </c>
      <c r="J398" s="299"/>
      <c r="K398" s="300">
        <f>E398*J398</f>
        <v>0</v>
      </c>
      <c r="O398" s="292">
        <v>2</v>
      </c>
      <c r="AA398" s="261">
        <v>8</v>
      </c>
      <c r="AB398" s="261">
        <v>0</v>
      </c>
      <c r="AC398" s="261">
        <v>3</v>
      </c>
      <c r="AZ398" s="261">
        <v>1</v>
      </c>
      <c r="BA398" s="261">
        <f>IF(AZ398=1,G398,0)</f>
        <v>0</v>
      </c>
      <c r="BB398" s="261">
        <f>IF(AZ398=2,G398,0)</f>
        <v>0</v>
      </c>
      <c r="BC398" s="261">
        <f>IF(AZ398=3,G398,0)</f>
        <v>0</v>
      </c>
      <c r="BD398" s="261">
        <f>IF(AZ398=4,G398,0)</f>
        <v>0</v>
      </c>
      <c r="BE398" s="261">
        <f>IF(AZ398=5,G398,0)</f>
        <v>0</v>
      </c>
      <c r="CA398" s="292">
        <v>8</v>
      </c>
      <c r="CB398" s="292">
        <v>0</v>
      </c>
    </row>
    <row r="399" spans="1:80" x14ac:dyDescent="0.2">
      <c r="A399" s="312"/>
      <c r="B399" s="313" t="s">
        <v>101</v>
      </c>
      <c r="C399" s="314" t="s">
        <v>336</v>
      </c>
      <c r="D399" s="315"/>
      <c r="E399" s="316"/>
      <c r="F399" s="317"/>
      <c r="G399" s="318">
        <f>SUM(G378:G398)</f>
        <v>0</v>
      </c>
      <c r="H399" s="319"/>
      <c r="I399" s="320">
        <f>SUM(I378:I398)</f>
        <v>0</v>
      </c>
      <c r="J399" s="319"/>
      <c r="K399" s="320">
        <f>SUM(K378:K398)</f>
        <v>-26.2408702</v>
      </c>
      <c r="O399" s="292">
        <v>4</v>
      </c>
      <c r="BA399" s="321">
        <f>SUM(BA378:BA398)</f>
        <v>0</v>
      </c>
      <c r="BB399" s="321">
        <f>SUM(BB378:BB398)</f>
        <v>0</v>
      </c>
      <c r="BC399" s="321">
        <f>SUM(BC378:BC398)</f>
        <v>0</v>
      </c>
      <c r="BD399" s="321">
        <f>SUM(BD378:BD398)</f>
        <v>0</v>
      </c>
      <c r="BE399" s="321">
        <f>SUM(BE378:BE398)</f>
        <v>0</v>
      </c>
    </row>
    <row r="400" spans="1:80" x14ac:dyDescent="0.2">
      <c r="A400" s="282" t="s">
        <v>97</v>
      </c>
      <c r="B400" s="283" t="s">
        <v>380</v>
      </c>
      <c r="C400" s="284" t="s">
        <v>381</v>
      </c>
      <c r="D400" s="285"/>
      <c r="E400" s="286"/>
      <c r="F400" s="286"/>
      <c r="G400" s="287"/>
      <c r="H400" s="288"/>
      <c r="I400" s="289"/>
      <c r="J400" s="290"/>
      <c r="K400" s="291"/>
      <c r="O400" s="292">
        <v>1</v>
      </c>
    </row>
    <row r="401" spans="1:80" x14ac:dyDescent="0.2">
      <c r="A401" s="293">
        <v>44</v>
      </c>
      <c r="B401" s="294" t="s">
        <v>383</v>
      </c>
      <c r="C401" s="295" t="s">
        <v>384</v>
      </c>
      <c r="D401" s="296" t="s">
        <v>116</v>
      </c>
      <c r="E401" s="297">
        <v>1488.1665</v>
      </c>
      <c r="F401" s="297">
        <v>0</v>
      </c>
      <c r="G401" s="298">
        <f>E401*F401</f>
        <v>0</v>
      </c>
      <c r="H401" s="299">
        <v>0</v>
      </c>
      <c r="I401" s="300">
        <f>E401*H401</f>
        <v>0</v>
      </c>
      <c r="J401" s="299">
        <v>0</v>
      </c>
      <c r="K401" s="300">
        <f>E401*J401</f>
        <v>0</v>
      </c>
      <c r="O401" s="292">
        <v>2</v>
      </c>
      <c r="AA401" s="261">
        <v>1</v>
      </c>
      <c r="AB401" s="261">
        <v>1</v>
      </c>
      <c r="AC401" s="261">
        <v>1</v>
      </c>
      <c r="AZ401" s="261">
        <v>1</v>
      </c>
      <c r="BA401" s="261">
        <f>IF(AZ401=1,G401,0)</f>
        <v>0</v>
      </c>
      <c r="BB401" s="261">
        <f>IF(AZ401=2,G401,0)</f>
        <v>0</v>
      </c>
      <c r="BC401" s="261">
        <f>IF(AZ401=3,G401,0)</f>
        <v>0</v>
      </c>
      <c r="BD401" s="261">
        <f>IF(AZ401=4,G401,0)</f>
        <v>0</v>
      </c>
      <c r="BE401" s="261">
        <f>IF(AZ401=5,G401,0)</f>
        <v>0</v>
      </c>
      <c r="CA401" s="292">
        <v>1</v>
      </c>
      <c r="CB401" s="292">
        <v>1</v>
      </c>
    </row>
    <row r="402" spans="1:80" x14ac:dyDescent="0.2">
      <c r="A402" s="301"/>
      <c r="B402" s="304"/>
      <c r="C402" s="305" t="s">
        <v>1262</v>
      </c>
      <c r="D402" s="306"/>
      <c r="E402" s="307">
        <v>0</v>
      </c>
      <c r="F402" s="308"/>
      <c r="G402" s="309"/>
      <c r="H402" s="310"/>
      <c r="I402" s="302"/>
      <c r="J402" s="311"/>
      <c r="K402" s="302"/>
      <c r="M402" s="303" t="s">
        <v>1262</v>
      </c>
      <c r="O402" s="292"/>
    </row>
    <row r="403" spans="1:80" ht="22.5" x14ac:dyDescent="0.2">
      <c r="A403" s="301"/>
      <c r="B403" s="304"/>
      <c r="C403" s="305" t="s">
        <v>1479</v>
      </c>
      <c r="D403" s="306"/>
      <c r="E403" s="307">
        <v>0</v>
      </c>
      <c r="F403" s="308"/>
      <c r="G403" s="309"/>
      <c r="H403" s="310"/>
      <c r="I403" s="302"/>
      <c r="J403" s="311"/>
      <c r="K403" s="302"/>
      <c r="M403" s="303" t="s">
        <v>1479</v>
      </c>
      <c r="O403" s="292"/>
    </row>
    <row r="404" spans="1:80" x14ac:dyDescent="0.2">
      <c r="A404" s="301"/>
      <c r="B404" s="304"/>
      <c r="C404" s="305" t="s">
        <v>1480</v>
      </c>
      <c r="D404" s="306"/>
      <c r="E404" s="307">
        <v>121.10250000000001</v>
      </c>
      <c r="F404" s="308"/>
      <c r="G404" s="309"/>
      <c r="H404" s="310"/>
      <c r="I404" s="302"/>
      <c r="J404" s="311"/>
      <c r="K404" s="302"/>
      <c r="M404" s="303" t="s">
        <v>1480</v>
      </c>
      <c r="O404" s="292"/>
    </row>
    <row r="405" spans="1:80" x14ac:dyDescent="0.2">
      <c r="A405" s="301"/>
      <c r="B405" s="304"/>
      <c r="C405" s="305" t="s">
        <v>1481</v>
      </c>
      <c r="D405" s="306"/>
      <c r="E405" s="307">
        <v>108.342</v>
      </c>
      <c r="F405" s="308"/>
      <c r="G405" s="309"/>
      <c r="H405" s="310"/>
      <c r="I405" s="302"/>
      <c r="J405" s="311"/>
      <c r="K405" s="302"/>
      <c r="M405" s="303" t="s">
        <v>1481</v>
      </c>
      <c r="O405" s="292"/>
    </row>
    <row r="406" spans="1:80" x14ac:dyDescent="0.2">
      <c r="A406" s="301"/>
      <c r="B406" s="304"/>
      <c r="C406" s="305" t="s">
        <v>1482</v>
      </c>
      <c r="D406" s="306"/>
      <c r="E406" s="307">
        <v>19.8</v>
      </c>
      <c r="F406" s="308"/>
      <c r="G406" s="309"/>
      <c r="H406" s="310"/>
      <c r="I406" s="302"/>
      <c r="J406" s="311"/>
      <c r="K406" s="302"/>
      <c r="M406" s="303" t="s">
        <v>1482</v>
      </c>
      <c r="O406" s="292"/>
    </row>
    <row r="407" spans="1:80" x14ac:dyDescent="0.2">
      <c r="A407" s="301"/>
      <c r="B407" s="304"/>
      <c r="C407" s="305" t="s">
        <v>1483</v>
      </c>
      <c r="D407" s="306"/>
      <c r="E407" s="307">
        <v>251.7525</v>
      </c>
      <c r="F407" s="308"/>
      <c r="G407" s="309"/>
      <c r="H407" s="310"/>
      <c r="I407" s="302"/>
      <c r="J407" s="311"/>
      <c r="K407" s="302"/>
      <c r="M407" s="303" t="s">
        <v>1483</v>
      </c>
      <c r="O407" s="292"/>
    </row>
    <row r="408" spans="1:80" x14ac:dyDescent="0.2">
      <c r="A408" s="301"/>
      <c r="B408" s="304"/>
      <c r="C408" s="305" t="s">
        <v>1484</v>
      </c>
      <c r="D408" s="306"/>
      <c r="E408" s="307">
        <v>387.327</v>
      </c>
      <c r="F408" s="308"/>
      <c r="G408" s="309"/>
      <c r="H408" s="310"/>
      <c r="I408" s="302"/>
      <c r="J408" s="311"/>
      <c r="K408" s="302"/>
      <c r="M408" s="303" t="s">
        <v>1484</v>
      </c>
      <c r="O408" s="292"/>
    </row>
    <row r="409" spans="1:80" x14ac:dyDescent="0.2">
      <c r="A409" s="301"/>
      <c r="B409" s="304"/>
      <c r="C409" s="305" t="s">
        <v>1485</v>
      </c>
      <c r="D409" s="306"/>
      <c r="E409" s="307">
        <v>0</v>
      </c>
      <c r="F409" s="308"/>
      <c r="G409" s="309"/>
      <c r="H409" s="310"/>
      <c r="I409" s="302"/>
      <c r="J409" s="311"/>
      <c r="K409" s="302"/>
      <c r="M409" s="303" t="s">
        <v>1485</v>
      </c>
      <c r="O409" s="292"/>
    </row>
    <row r="410" spans="1:80" x14ac:dyDescent="0.2">
      <c r="A410" s="301"/>
      <c r="B410" s="304"/>
      <c r="C410" s="305" t="s">
        <v>130</v>
      </c>
      <c r="D410" s="306"/>
      <c r="E410" s="307">
        <v>0</v>
      </c>
      <c r="F410" s="308"/>
      <c r="G410" s="309"/>
      <c r="H410" s="310"/>
      <c r="I410" s="302"/>
      <c r="J410" s="311"/>
      <c r="K410" s="302"/>
      <c r="M410" s="303">
        <v>0</v>
      </c>
      <c r="O410" s="292"/>
    </row>
    <row r="411" spans="1:80" x14ac:dyDescent="0.2">
      <c r="A411" s="301"/>
      <c r="B411" s="304"/>
      <c r="C411" s="305" t="s">
        <v>1486</v>
      </c>
      <c r="D411" s="306"/>
      <c r="E411" s="307">
        <v>0</v>
      </c>
      <c r="F411" s="308"/>
      <c r="G411" s="309"/>
      <c r="H411" s="310"/>
      <c r="I411" s="302"/>
      <c r="J411" s="311"/>
      <c r="K411" s="302"/>
      <c r="M411" s="303" t="s">
        <v>1486</v>
      </c>
      <c r="O411" s="292"/>
    </row>
    <row r="412" spans="1:80" x14ac:dyDescent="0.2">
      <c r="A412" s="301"/>
      <c r="B412" s="304"/>
      <c r="C412" s="305" t="s">
        <v>1487</v>
      </c>
      <c r="D412" s="306"/>
      <c r="E412" s="307">
        <v>17.513999999999999</v>
      </c>
      <c r="F412" s="308"/>
      <c r="G412" s="309"/>
      <c r="H412" s="310"/>
      <c r="I412" s="302"/>
      <c r="J412" s="311"/>
      <c r="K412" s="302"/>
      <c r="M412" s="303" t="s">
        <v>1487</v>
      </c>
      <c r="O412" s="292"/>
    </row>
    <row r="413" spans="1:80" x14ac:dyDescent="0.2">
      <c r="A413" s="301"/>
      <c r="B413" s="304"/>
      <c r="C413" s="305" t="s">
        <v>1488</v>
      </c>
      <c r="D413" s="306"/>
      <c r="E413" s="307">
        <v>16.974</v>
      </c>
      <c r="F413" s="308"/>
      <c r="G413" s="309"/>
      <c r="H413" s="310"/>
      <c r="I413" s="302"/>
      <c r="J413" s="311"/>
      <c r="K413" s="302"/>
      <c r="M413" s="303" t="s">
        <v>1488</v>
      </c>
      <c r="O413" s="292"/>
    </row>
    <row r="414" spans="1:80" x14ac:dyDescent="0.2">
      <c r="A414" s="301"/>
      <c r="B414" s="304"/>
      <c r="C414" s="305" t="s">
        <v>1489</v>
      </c>
      <c r="D414" s="306"/>
      <c r="E414" s="307">
        <v>29.806999999999999</v>
      </c>
      <c r="F414" s="308"/>
      <c r="G414" s="309"/>
      <c r="H414" s="310"/>
      <c r="I414" s="302"/>
      <c r="J414" s="311"/>
      <c r="K414" s="302"/>
      <c r="M414" s="303" t="s">
        <v>1489</v>
      </c>
      <c r="O414" s="292"/>
    </row>
    <row r="415" spans="1:80" x14ac:dyDescent="0.2">
      <c r="A415" s="301"/>
      <c r="B415" s="304"/>
      <c r="C415" s="305" t="s">
        <v>130</v>
      </c>
      <c r="D415" s="306"/>
      <c r="E415" s="307">
        <v>0</v>
      </c>
      <c r="F415" s="308"/>
      <c r="G415" s="309"/>
      <c r="H415" s="310"/>
      <c r="I415" s="302"/>
      <c r="J415" s="311"/>
      <c r="K415" s="302"/>
      <c r="M415" s="303">
        <v>0</v>
      </c>
      <c r="O415" s="292"/>
    </row>
    <row r="416" spans="1:80" x14ac:dyDescent="0.2">
      <c r="A416" s="301"/>
      <c r="B416" s="304"/>
      <c r="C416" s="305" t="s">
        <v>1490</v>
      </c>
      <c r="D416" s="306"/>
      <c r="E416" s="307">
        <v>0</v>
      </c>
      <c r="F416" s="308"/>
      <c r="G416" s="309"/>
      <c r="H416" s="310"/>
      <c r="I416" s="302"/>
      <c r="J416" s="311"/>
      <c r="K416" s="302"/>
      <c r="M416" s="303" t="s">
        <v>1490</v>
      </c>
      <c r="O416" s="292"/>
    </row>
    <row r="417" spans="1:80" x14ac:dyDescent="0.2">
      <c r="A417" s="301"/>
      <c r="B417" s="304"/>
      <c r="C417" s="305" t="s">
        <v>1491</v>
      </c>
      <c r="D417" s="306"/>
      <c r="E417" s="307">
        <v>78.302999999999997</v>
      </c>
      <c r="F417" s="308"/>
      <c r="G417" s="309"/>
      <c r="H417" s="310"/>
      <c r="I417" s="302"/>
      <c r="J417" s="311"/>
      <c r="K417" s="302"/>
      <c r="M417" s="303" t="s">
        <v>1491</v>
      </c>
      <c r="O417" s="292"/>
    </row>
    <row r="418" spans="1:80" x14ac:dyDescent="0.2">
      <c r="A418" s="301"/>
      <c r="B418" s="304"/>
      <c r="C418" s="305" t="s">
        <v>1492</v>
      </c>
      <c r="D418" s="306"/>
      <c r="E418" s="307">
        <v>12.9</v>
      </c>
      <c r="F418" s="308"/>
      <c r="G418" s="309"/>
      <c r="H418" s="310"/>
      <c r="I418" s="302"/>
      <c r="J418" s="311"/>
      <c r="K418" s="302"/>
      <c r="M418" s="303" t="s">
        <v>1492</v>
      </c>
      <c r="O418" s="292"/>
    </row>
    <row r="419" spans="1:80" x14ac:dyDescent="0.2">
      <c r="A419" s="301"/>
      <c r="B419" s="304"/>
      <c r="C419" s="305" t="s">
        <v>1493</v>
      </c>
      <c r="D419" s="306"/>
      <c r="E419" s="307">
        <v>73.792000000000002</v>
      </c>
      <c r="F419" s="308"/>
      <c r="G419" s="309"/>
      <c r="H419" s="310"/>
      <c r="I419" s="302"/>
      <c r="J419" s="311"/>
      <c r="K419" s="302"/>
      <c r="M419" s="303" t="s">
        <v>1493</v>
      </c>
      <c r="O419" s="292"/>
    </row>
    <row r="420" spans="1:80" x14ac:dyDescent="0.2">
      <c r="A420" s="301"/>
      <c r="B420" s="304"/>
      <c r="C420" s="305" t="s">
        <v>1494</v>
      </c>
      <c r="D420" s="306"/>
      <c r="E420" s="307">
        <v>154.80000000000001</v>
      </c>
      <c r="F420" s="308"/>
      <c r="G420" s="309"/>
      <c r="H420" s="310"/>
      <c r="I420" s="302"/>
      <c r="J420" s="311"/>
      <c r="K420" s="302"/>
      <c r="M420" s="303" t="s">
        <v>1494</v>
      </c>
      <c r="O420" s="292"/>
    </row>
    <row r="421" spans="1:80" x14ac:dyDescent="0.2">
      <c r="A421" s="301"/>
      <c r="B421" s="304"/>
      <c r="C421" s="305" t="s">
        <v>1495</v>
      </c>
      <c r="D421" s="306"/>
      <c r="E421" s="307">
        <v>25.8</v>
      </c>
      <c r="F421" s="308"/>
      <c r="G421" s="309"/>
      <c r="H421" s="310"/>
      <c r="I421" s="302"/>
      <c r="J421" s="311"/>
      <c r="K421" s="302"/>
      <c r="M421" s="303" t="s">
        <v>1495</v>
      </c>
      <c r="O421" s="292"/>
    </row>
    <row r="422" spans="1:80" x14ac:dyDescent="0.2">
      <c r="A422" s="301"/>
      <c r="B422" s="304"/>
      <c r="C422" s="305" t="s">
        <v>1496</v>
      </c>
      <c r="D422" s="306"/>
      <c r="E422" s="307">
        <v>177.05250000000001</v>
      </c>
      <c r="F422" s="308"/>
      <c r="G422" s="309"/>
      <c r="H422" s="310"/>
      <c r="I422" s="302"/>
      <c r="J422" s="311"/>
      <c r="K422" s="302"/>
      <c r="M422" s="303" t="s">
        <v>1496</v>
      </c>
      <c r="O422" s="292"/>
    </row>
    <row r="423" spans="1:80" x14ac:dyDescent="0.2">
      <c r="A423" s="301"/>
      <c r="B423" s="304"/>
      <c r="C423" s="305" t="s">
        <v>1492</v>
      </c>
      <c r="D423" s="306"/>
      <c r="E423" s="307">
        <v>12.9</v>
      </c>
      <c r="F423" s="308"/>
      <c r="G423" s="309"/>
      <c r="H423" s="310"/>
      <c r="I423" s="302"/>
      <c r="J423" s="311"/>
      <c r="K423" s="302"/>
      <c r="M423" s="303" t="s">
        <v>1492</v>
      </c>
      <c r="O423" s="292"/>
    </row>
    <row r="424" spans="1:80" x14ac:dyDescent="0.2">
      <c r="A424" s="293">
        <v>45</v>
      </c>
      <c r="B424" s="294" t="s">
        <v>393</v>
      </c>
      <c r="C424" s="295" t="s">
        <v>394</v>
      </c>
      <c r="D424" s="296" t="s">
        <v>116</v>
      </c>
      <c r="E424" s="297">
        <v>2976.3330000000001</v>
      </c>
      <c r="F424" s="297">
        <v>0</v>
      </c>
      <c r="G424" s="298">
        <f>E424*F424</f>
        <v>0</v>
      </c>
      <c r="H424" s="299">
        <v>0</v>
      </c>
      <c r="I424" s="300">
        <f>E424*H424</f>
        <v>0</v>
      </c>
      <c r="J424" s="299">
        <v>0</v>
      </c>
      <c r="K424" s="300">
        <f>E424*J424</f>
        <v>0</v>
      </c>
      <c r="O424" s="292">
        <v>2</v>
      </c>
      <c r="AA424" s="261">
        <v>1</v>
      </c>
      <c r="AB424" s="261">
        <v>1</v>
      </c>
      <c r="AC424" s="261">
        <v>1</v>
      </c>
      <c r="AZ424" s="261">
        <v>1</v>
      </c>
      <c r="BA424" s="261">
        <f>IF(AZ424=1,G424,0)</f>
        <v>0</v>
      </c>
      <c r="BB424" s="261">
        <f>IF(AZ424=2,G424,0)</f>
        <v>0</v>
      </c>
      <c r="BC424" s="261">
        <f>IF(AZ424=3,G424,0)</f>
        <v>0</v>
      </c>
      <c r="BD424" s="261">
        <f>IF(AZ424=4,G424,0)</f>
        <v>0</v>
      </c>
      <c r="BE424" s="261">
        <f>IF(AZ424=5,G424,0)</f>
        <v>0</v>
      </c>
      <c r="CA424" s="292">
        <v>1</v>
      </c>
      <c r="CB424" s="292">
        <v>1</v>
      </c>
    </row>
    <row r="425" spans="1:80" x14ac:dyDescent="0.2">
      <c r="A425" s="301"/>
      <c r="B425" s="304"/>
      <c r="C425" s="305" t="s">
        <v>395</v>
      </c>
      <c r="D425" s="306"/>
      <c r="E425" s="307">
        <v>2976.3330000000001</v>
      </c>
      <c r="F425" s="308"/>
      <c r="G425" s="309"/>
      <c r="H425" s="310"/>
      <c r="I425" s="302"/>
      <c r="J425" s="311"/>
      <c r="K425" s="302"/>
      <c r="M425" s="303" t="s">
        <v>395</v>
      </c>
      <c r="O425" s="292"/>
    </row>
    <row r="426" spans="1:80" x14ac:dyDescent="0.2">
      <c r="A426" s="293">
        <v>46</v>
      </c>
      <c r="B426" s="294" t="s">
        <v>396</v>
      </c>
      <c r="C426" s="295" t="s">
        <v>397</v>
      </c>
      <c r="D426" s="296" t="s">
        <v>116</v>
      </c>
      <c r="E426" s="297">
        <v>1488.1665</v>
      </c>
      <c r="F426" s="297">
        <v>0</v>
      </c>
      <c r="G426" s="298">
        <f>E426*F426</f>
        <v>0</v>
      </c>
      <c r="H426" s="299">
        <v>0</v>
      </c>
      <c r="I426" s="300">
        <f>E426*H426</f>
        <v>0</v>
      </c>
      <c r="J426" s="299">
        <v>0</v>
      </c>
      <c r="K426" s="300">
        <f>E426*J426</f>
        <v>0</v>
      </c>
      <c r="O426" s="292">
        <v>2</v>
      </c>
      <c r="AA426" s="261">
        <v>1</v>
      </c>
      <c r="AB426" s="261">
        <v>1</v>
      </c>
      <c r="AC426" s="261">
        <v>1</v>
      </c>
      <c r="AZ426" s="261">
        <v>1</v>
      </c>
      <c r="BA426" s="261">
        <f>IF(AZ426=1,G426,0)</f>
        <v>0</v>
      </c>
      <c r="BB426" s="261">
        <f>IF(AZ426=2,G426,0)</f>
        <v>0</v>
      </c>
      <c r="BC426" s="261">
        <f>IF(AZ426=3,G426,0)</f>
        <v>0</v>
      </c>
      <c r="BD426" s="261">
        <f>IF(AZ426=4,G426,0)</f>
        <v>0</v>
      </c>
      <c r="BE426" s="261">
        <f>IF(AZ426=5,G426,0)</f>
        <v>0</v>
      </c>
      <c r="CA426" s="292">
        <v>1</v>
      </c>
      <c r="CB426" s="292">
        <v>1</v>
      </c>
    </row>
    <row r="427" spans="1:80" x14ac:dyDescent="0.2">
      <c r="A427" s="301"/>
      <c r="B427" s="304"/>
      <c r="C427" s="305" t="s">
        <v>398</v>
      </c>
      <c r="D427" s="306"/>
      <c r="E427" s="307">
        <v>1488.1665</v>
      </c>
      <c r="F427" s="308"/>
      <c r="G427" s="309"/>
      <c r="H427" s="310"/>
      <c r="I427" s="302"/>
      <c r="J427" s="311"/>
      <c r="K427" s="302"/>
      <c r="M427" s="303" t="s">
        <v>398</v>
      </c>
      <c r="O427" s="292"/>
    </row>
    <row r="428" spans="1:80" x14ac:dyDescent="0.2">
      <c r="A428" s="293">
        <v>47</v>
      </c>
      <c r="B428" s="294" t="s">
        <v>404</v>
      </c>
      <c r="C428" s="295" t="s">
        <v>405</v>
      </c>
      <c r="D428" s="296" t="s">
        <v>116</v>
      </c>
      <c r="E428" s="297">
        <v>1488.1665</v>
      </c>
      <c r="F428" s="297">
        <v>0</v>
      </c>
      <c r="G428" s="298">
        <f>E428*F428</f>
        <v>0</v>
      </c>
      <c r="H428" s="299">
        <v>0</v>
      </c>
      <c r="I428" s="300">
        <f>E428*H428</f>
        <v>0</v>
      </c>
      <c r="J428" s="299">
        <v>0</v>
      </c>
      <c r="K428" s="300">
        <f>E428*J428</f>
        <v>0</v>
      </c>
      <c r="O428" s="292">
        <v>2</v>
      </c>
      <c r="AA428" s="261">
        <v>1</v>
      </c>
      <c r="AB428" s="261">
        <v>0</v>
      </c>
      <c r="AC428" s="261">
        <v>0</v>
      </c>
      <c r="AZ428" s="261">
        <v>1</v>
      </c>
      <c r="BA428" s="261">
        <f>IF(AZ428=1,G428,0)</f>
        <v>0</v>
      </c>
      <c r="BB428" s="261">
        <f>IF(AZ428=2,G428,0)</f>
        <v>0</v>
      </c>
      <c r="BC428" s="261">
        <f>IF(AZ428=3,G428,0)</f>
        <v>0</v>
      </c>
      <c r="BD428" s="261">
        <f>IF(AZ428=4,G428,0)</f>
        <v>0</v>
      </c>
      <c r="BE428" s="261">
        <f>IF(AZ428=5,G428,0)</f>
        <v>0</v>
      </c>
      <c r="CA428" s="292">
        <v>1</v>
      </c>
      <c r="CB428" s="292">
        <v>0</v>
      </c>
    </row>
    <row r="429" spans="1:80" x14ac:dyDescent="0.2">
      <c r="A429" s="301"/>
      <c r="B429" s="304"/>
      <c r="C429" s="305" t="s">
        <v>1497</v>
      </c>
      <c r="D429" s="306"/>
      <c r="E429" s="307">
        <v>1488.1665</v>
      </c>
      <c r="F429" s="308"/>
      <c r="G429" s="309"/>
      <c r="H429" s="310"/>
      <c r="I429" s="302"/>
      <c r="J429" s="311"/>
      <c r="K429" s="302"/>
      <c r="M429" s="303" t="s">
        <v>1497</v>
      </c>
      <c r="O429" s="292"/>
    </row>
    <row r="430" spans="1:80" x14ac:dyDescent="0.2">
      <c r="A430" s="293">
        <v>48</v>
      </c>
      <c r="B430" s="294" t="s">
        <v>407</v>
      </c>
      <c r="C430" s="295" t="s">
        <v>408</v>
      </c>
      <c r="D430" s="296" t="s">
        <v>116</v>
      </c>
      <c r="E430" s="297">
        <v>2976.3330000000001</v>
      </c>
      <c r="F430" s="297">
        <v>0</v>
      </c>
      <c r="G430" s="298">
        <f>E430*F430</f>
        <v>0</v>
      </c>
      <c r="H430" s="299">
        <v>0</v>
      </c>
      <c r="I430" s="300">
        <f>E430*H430</f>
        <v>0</v>
      </c>
      <c r="J430" s="299">
        <v>0</v>
      </c>
      <c r="K430" s="300">
        <f>E430*J430</f>
        <v>0</v>
      </c>
      <c r="O430" s="292">
        <v>2</v>
      </c>
      <c r="AA430" s="261">
        <v>1</v>
      </c>
      <c r="AB430" s="261">
        <v>1</v>
      </c>
      <c r="AC430" s="261">
        <v>1</v>
      </c>
      <c r="AZ430" s="261">
        <v>1</v>
      </c>
      <c r="BA430" s="261">
        <f>IF(AZ430=1,G430,0)</f>
        <v>0</v>
      </c>
      <c r="BB430" s="261">
        <f>IF(AZ430=2,G430,0)</f>
        <v>0</v>
      </c>
      <c r="BC430" s="261">
        <f>IF(AZ430=3,G430,0)</f>
        <v>0</v>
      </c>
      <c r="BD430" s="261">
        <f>IF(AZ430=4,G430,0)</f>
        <v>0</v>
      </c>
      <c r="BE430" s="261">
        <f>IF(AZ430=5,G430,0)</f>
        <v>0</v>
      </c>
      <c r="CA430" s="292">
        <v>1</v>
      </c>
      <c r="CB430" s="292">
        <v>1</v>
      </c>
    </row>
    <row r="431" spans="1:80" x14ac:dyDescent="0.2">
      <c r="A431" s="301"/>
      <c r="B431" s="304"/>
      <c r="C431" s="305" t="s">
        <v>395</v>
      </c>
      <c r="D431" s="306"/>
      <c r="E431" s="307">
        <v>2976.3330000000001</v>
      </c>
      <c r="F431" s="308"/>
      <c r="G431" s="309"/>
      <c r="H431" s="310"/>
      <c r="I431" s="302"/>
      <c r="J431" s="311"/>
      <c r="K431" s="302"/>
      <c r="M431" s="303" t="s">
        <v>395</v>
      </c>
      <c r="O431" s="292"/>
    </row>
    <row r="432" spans="1:80" x14ac:dyDescent="0.2">
      <c r="A432" s="293">
        <v>49</v>
      </c>
      <c r="B432" s="294" t="s">
        <v>409</v>
      </c>
      <c r="C432" s="295" t="s">
        <v>410</v>
      </c>
      <c r="D432" s="296" t="s">
        <v>116</v>
      </c>
      <c r="E432" s="297">
        <v>1488.1665</v>
      </c>
      <c r="F432" s="297">
        <v>0</v>
      </c>
      <c r="G432" s="298">
        <f>E432*F432</f>
        <v>0</v>
      </c>
      <c r="H432" s="299">
        <v>0</v>
      </c>
      <c r="I432" s="300">
        <f>E432*H432</f>
        <v>0</v>
      </c>
      <c r="J432" s="299">
        <v>0</v>
      </c>
      <c r="K432" s="300">
        <f>E432*J432</f>
        <v>0</v>
      </c>
      <c r="O432" s="292">
        <v>2</v>
      </c>
      <c r="AA432" s="261">
        <v>1</v>
      </c>
      <c r="AB432" s="261">
        <v>1</v>
      </c>
      <c r="AC432" s="261">
        <v>1</v>
      </c>
      <c r="AZ432" s="261">
        <v>1</v>
      </c>
      <c r="BA432" s="261">
        <f>IF(AZ432=1,G432,0)</f>
        <v>0</v>
      </c>
      <c r="BB432" s="261">
        <f>IF(AZ432=2,G432,0)</f>
        <v>0</v>
      </c>
      <c r="BC432" s="261">
        <f>IF(AZ432=3,G432,0)</f>
        <v>0</v>
      </c>
      <c r="BD432" s="261">
        <f>IF(AZ432=4,G432,0)</f>
        <v>0</v>
      </c>
      <c r="BE432" s="261">
        <f>IF(AZ432=5,G432,0)</f>
        <v>0</v>
      </c>
      <c r="CA432" s="292">
        <v>1</v>
      </c>
      <c r="CB432" s="292">
        <v>1</v>
      </c>
    </row>
    <row r="433" spans="1:80" x14ac:dyDescent="0.2">
      <c r="A433" s="301"/>
      <c r="B433" s="304"/>
      <c r="C433" s="305" t="s">
        <v>1497</v>
      </c>
      <c r="D433" s="306"/>
      <c r="E433" s="307">
        <v>1488.1665</v>
      </c>
      <c r="F433" s="308"/>
      <c r="G433" s="309"/>
      <c r="H433" s="310"/>
      <c r="I433" s="302"/>
      <c r="J433" s="311"/>
      <c r="K433" s="302"/>
      <c r="M433" s="303" t="s">
        <v>1497</v>
      </c>
      <c r="O433" s="292"/>
    </row>
    <row r="434" spans="1:80" x14ac:dyDescent="0.2">
      <c r="A434" s="312"/>
      <c r="B434" s="313" t="s">
        <v>101</v>
      </c>
      <c r="C434" s="314" t="s">
        <v>382</v>
      </c>
      <c r="D434" s="315"/>
      <c r="E434" s="316"/>
      <c r="F434" s="317"/>
      <c r="G434" s="318">
        <f>SUM(G400:G433)</f>
        <v>0</v>
      </c>
      <c r="H434" s="319"/>
      <c r="I434" s="320">
        <f>SUM(I400:I433)</f>
        <v>0</v>
      </c>
      <c r="J434" s="319"/>
      <c r="K434" s="320">
        <f>SUM(K400:K433)</f>
        <v>0</v>
      </c>
      <c r="O434" s="292">
        <v>4</v>
      </c>
      <c r="BA434" s="321">
        <f>SUM(BA400:BA433)</f>
        <v>0</v>
      </c>
      <c r="BB434" s="321">
        <f>SUM(BB400:BB433)</f>
        <v>0</v>
      </c>
      <c r="BC434" s="321">
        <f>SUM(BC400:BC433)</f>
        <v>0</v>
      </c>
      <c r="BD434" s="321">
        <f>SUM(BD400:BD433)</f>
        <v>0</v>
      </c>
      <c r="BE434" s="321">
        <f>SUM(BE400:BE433)</f>
        <v>0</v>
      </c>
    </row>
    <row r="435" spans="1:80" x14ac:dyDescent="0.2">
      <c r="A435" s="282" t="s">
        <v>97</v>
      </c>
      <c r="B435" s="283" t="s">
        <v>412</v>
      </c>
      <c r="C435" s="284" t="s">
        <v>413</v>
      </c>
      <c r="D435" s="285"/>
      <c r="E435" s="286"/>
      <c r="F435" s="286"/>
      <c r="G435" s="287"/>
      <c r="H435" s="288"/>
      <c r="I435" s="289"/>
      <c r="J435" s="290"/>
      <c r="K435" s="291"/>
      <c r="O435" s="292">
        <v>1</v>
      </c>
    </row>
    <row r="436" spans="1:80" x14ac:dyDescent="0.2">
      <c r="A436" s="293">
        <v>50</v>
      </c>
      <c r="B436" s="294" t="s">
        <v>415</v>
      </c>
      <c r="C436" s="295" t="s">
        <v>416</v>
      </c>
      <c r="D436" s="296" t="s">
        <v>347</v>
      </c>
      <c r="E436" s="297">
        <v>2</v>
      </c>
      <c r="F436" s="297">
        <v>0</v>
      </c>
      <c r="G436" s="298">
        <f>E436*F436</f>
        <v>0</v>
      </c>
      <c r="H436" s="299">
        <v>1.17E-2</v>
      </c>
      <c r="I436" s="300">
        <f>E436*H436</f>
        <v>2.3400000000000001E-2</v>
      </c>
      <c r="J436" s="299">
        <v>0</v>
      </c>
      <c r="K436" s="300">
        <f>E436*J436</f>
        <v>0</v>
      </c>
      <c r="O436" s="292">
        <v>2</v>
      </c>
      <c r="AA436" s="261">
        <v>1</v>
      </c>
      <c r="AB436" s="261">
        <v>1</v>
      </c>
      <c r="AC436" s="261">
        <v>1</v>
      </c>
      <c r="AZ436" s="261">
        <v>1</v>
      </c>
      <c r="BA436" s="261">
        <f>IF(AZ436=1,G436,0)</f>
        <v>0</v>
      </c>
      <c r="BB436" s="261">
        <f>IF(AZ436=2,G436,0)</f>
        <v>0</v>
      </c>
      <c r="BC436" s="261">
        <f>IF(AZ436=3,G436,0)</f>
        <v>0</v>
      </c>
      <c r="BD436" s="261">
        <f>IF(AZ436=4,G436,0)</f>
        <v>0</v>
      </c>
      <c r="BE436" s="261">
        <f>IF(AZ436=5,G436,0)</f>
        <v>0</v>
      </c>
      <c r="CA436" s="292">
        <v>1</v>
      </c>
      <c r="CB436" s="292">
        <v>1</v>
      </c>
    </row>
    <row r="437" spans="1:80" x14ac:dyDescent="0.2">
      <c r="A437" s="293">
        <v>51</v>
      </c>
      <c r="B437" s="294" t="s">
        <v>417</v>
      </c>
      <c r="C437" s="295" t="s">
        <v>418</v>
      </c>
      <c r="D437" s="296" t="s">
        <v>347</v>
      </c>
      <c r="E437" s="297">
        <v>2</v>
      </c>
      <c r="F437" s="297">
        <v>0</v>
      </c>
      <c r="G437" s="298">
        <f>E437*F437</f>
        <v>0</v>
      </c>
      <c r="H437" s="299">
        <v>0</v>
      </c>
      <c r="I437" s="300">
        <f>E437*H437</f>
        <v>0</v>
      </c>
      <c r="J437" s="299"/>
      <c r="K437" s="300">
        <f>E437*J437</f>
        <v>0</v>
      </c>
      <c r="O437" s="292">
        <v>2</v>
      </c>
      <c r="AA437" s="261">
        <v>11</v>
      </c>
      <c r="AB437" s="261">
        <v>0</v>
      </c>
      <c r="AC437" s="261">
        <v>101</v>
      </c>
      <c r="AZ437" s="261">
        <v>1</v>
      </c>
      <c r="BA437" s="261">
        <f>IF(AZ437=1,G437,0)</f>
        <v>0</v>
      </c>
      <c r="BB437" s="261">
        <f>IF(AZ437=2,G437,0)</f>
        <v>0</v>
      </c>
      <c r="BC437" s="261">
        <f>IF(AZ437=3,G437,0)</f>
        <v>0</v>
      </c>
      <c r="BD437" s="261">
        <f>IF(AZ437=4,G437,0)</f>
        <v>0</v>
      </c>
      <c r="BE437" s="261">
        <f>IF(AZ437=5,G437,0)</f>
        <v>0</v>
      </c>
      <c r="CA437" s="292">
        <v>11</v>
      </c>
      <c r="CB437" s="292">
        <v>0</v>
      </c>
    </row>
    <row r="438" spans="1:80" x14ac:dyDescent="0.2">
      <c r="A438" s="312"/>
      <c r="B438" s="313" t="s">
        <v>101</v>
      </c>
      <c r="C438" s="314" t="s">
        <v>414</v>
      </c>
      <c r="D438" s="315"/>
      <c r="E438" s="316"/>
      <c r="F438" s="317"/>
      <c r="G438" s="318">
        <f>SUM(G435:G437)</f>
        <v>0</v>
      </c>
      <c r="H438" s="319"/>
      <c r="I438" s="320">
        <f>SUM(I435:I437)</f>
        <v>2.3400000000000001E-2</v>
      </c>
      <c r="J438" s="319"/>
      <c r="K438" s="320">
        <f>SUM(K435:K437)</f>
        <v>0</v>
      </c>
      <c r="O438" s="292">
        <v>4</v>
      </c>
      <c r="BA438" s="321">
        <f>SUM(BA435:BA437)</f>
        <v>0</v>
      </c>
      <c r="BB438" s="321">
        <f>SUM(BB435:BB437)</f>
        <v>0</v>
      </c>
      <c r="BC438" s="321">
        <f>SUM(BC435:BC437)</f>
        <v>0</v>
      </c>
      <c r="BD438" s="321">
        <f>SUM(BD435:BD437)</f>
        <v>0</v>
      </c>
      <c r="BE438" s="321">
        <f>SUM(BE435:BE437)</f>
        <v>0</v>
      </c>
    </row>
    <row r="439" spans="1:80" x14ac:dyDescent="0.2">
      <c r="A439" s="282" t="s">
        <v>97</v>
      </c>
      <c r="B439" s="283" t="s">
        <v>419</v>
      </c>
      <c r="C439" s="284" t="s">
        <v>420</v>
      </c>
      <c r="D439" s="285"/>
      <c r="E439" s="286"/>
      <c r="F439" s="286"/>
      <c r="G439" s="287"/>
      <c r="H439" s="288"/>
      <c r="I439" s="289"/>
      <c r="J439" s="290"/>
      <c r="K439" s="291"/>
      <c r="O439" s="292">
        <v>1</v>
      </c>
    </row>
    <row r="440" spans="1:80" x14ac:dyDescent="0.2">
      <c r="A440" s="293">
        <v>52</v>
      </c>
      <c r="B440" s="294" t="s">
        <v>422</v>
      </c>
      <c r="C440" s="295" t="s">
        <v>423</v>
      </c>
      <c r="D440" s="296" t="s">
        <v>369</v>
      </c>
      <c r="E440" s="297">
        <v>17.814602409999999</v>
      </c>
      <c r="F440" s="297">
        <v>0</v>
      </c>
      <c r="G440" s="298">
        <f>E440*F440</f>
        <v>0</v>
      </c>
      <c r="H440" s="299">
        <v>0</v>
      </c>
      <c r="I440" s="300">
        <f>E440*H440</f>
        <v>0</v>
      </c>
      <c r="J440" s="299"/>
      <c r="K440" s="300">
        <f>E440*J440</f>
        <v>0</v>
      </c>
      <c r="O440" s="292">
        <v>2</v>
      </c>
      <c r="AA440" s="261">
        <v>7</v>
      </c>
      <c r="AB440" s="261">
        <v>1</v>
      </c>
      <c r="AC440" s="261">
        <v>2</v>
      </c>
      <c r="AZ440" s="261">
        <v>1</v>
      </c>
      <c r="BA440" s="261">
        <f>IF(AZ440=1,G440,0)</f>
        <v>0</v>
      </c>
      <c r="BB440" s="261">
        <f>IF(AZ440=2,G440,0)</f>
        <v>0</v>
      </c>
      <c r="BC440" s="261">
        <f>IF(AZ440=3,G440,0)</f>
        <v>0</v>
      </c>
      <c r="BD440" s="261">
        <f>IF(AZ440=4,G440,0)</f>
        <v>0</v>
      </c>
      <c r="BE440" s="261">
        <f>IF(AZ440=5,G440,0)</f>
        <v>0</v>
      </c>
      <c r="CA440" s="292">
        <v>7</v>
      </c>
      <c r="CB440" s="292">
        <v>1</v>
      </c>
    </row>
    <row r="441" spans="1:80" x14ac:dyDescent="0.2">
      <c r="A441" s="312"/>
      <c r="B441" s="313" t="s">
        <v>101</v>
      </c>
      <c r="C441" s="314" t="s">
        <v>421</v>
      </c>
      <c r="D441" s="315"/>
      <c r="E441" s="316"/>
      <c r="F441" s="317"/>
      <c r="G441" s="318">
        <f>SUM(G439:G440)</f>
        <v>0</v>
      </c>
      <c r="H441" s="319"/>
      <c r="I441" s="320">
        <f>SUM(I439:I440)</f>
        <v>0</v>
      </c>
      <c r="J441" s="319"/>
      <c r="K441" s="320">
        <f>SUM(K439:K440)</f>
        <v>0</v>
      </c>
      <c r="O441" s="292">
        <v>4</v>
      </c>
      <c r="BA441" s="321">
        <f>SUM(BA439:BA440)</f>
        <v>0</v>
      </c>
      <c r="BB441" s="321">
        <f>SUM(BB439:BB440)</f>
        <v>0</v>
      </c>
      <c r="BC441" s="321">
        <f>SUM(BC439:BC440)</f>
        <v>0</v>
      </c>
      <c r="BD441" s="321">
        <f>SUM(BD439:BD440)</f>
        <v>0</v>
      </c>
      <c r="BE441" s="321">
        <f>SUM(BE439:BE440)</f>
        <v>0</v>
      </c>
    </row>
    <row r="442" spans="1:80" x14ac:dyDescent="0.2">
      <c r="A442" s="282" t="s">
        <v>97</v>
      </c>
      <c r="B442" s="283" t="s">
        <v>869</v>
      </c>
      <c r="C442" s="284" t="s">
        <v>870</v>
      </c>
      <c r="D442" s="285"/>
      <c r="E442" s="286"/>
      <c r="F442" s="286"/>
      <c r="G442" s="287"/>
      <c r="H442" s="288"/>
      <c r="I442" s="289"/>
      <c r="J442" s="290"/>
      <c r="K442" s="291"/>
      <c r="O442" s="292">
        <v>1</v>
      </c>
    </row>
    <row r="443" spans="1:80" ht="22.5" x14ac:dyDescent="0.2">
      <c r="A443" s="293">
        <v>53</v>
      </c>
      <c r="B443" s="294" t="s">
        <v>872</v>
      </c>
      <c r="C443" s="295" t="s">
        <v>873</v>
      </c>
      <c r="D443" s="296" t="s">
        <v>116</v>
      </c>
      <c r="E443" s="297">
        <v>47.229500000000002</v>
      </c>
      <c r="F443" s="297">
        <v>0</v>
      </c>
      <c r="G443" s="298">
        <f>E443*F443</f>
        <v>0</v>
      </c>
      <c r="H443" s="299">
        <v>6.8000000000000005E-4</v>
      </c>
      <c r="I443" s="300">
        <f>E443*H443</f>
        <v>3.2116060000000002E-2</v>
      </c>
      <c r="J443" s="299">
        <v>0</v>
      </c>
      <c r="K443" s="300">
        <f>E443*J443</f>
        <v>0</v>
      </c>
      <c r="O443" s="292">
        <v>2</v>
      </c>
      <c r="AA443" s="261">
        <v>1</v>
      </c>
      <c r="AB443" s="261">
        <v>7</v>
      </c>
      <c r="AC443" s="261">
        <v>7</v>
      </c>
      <c r="AZ443" s="261">
        <v>2</v>
      </c>
      <c r="BA443" s="261">
        <f>IF(AZ443=1,G443,0)</f>
        <v>0</v>
      </c>
      <c r="BB443" s="261">
        <f>IF(AZ443=2,G443,0)</f>
        <v>0</v>
      </c>
      <c r="BC443" s="261">
        <f>IF(AZ443=3,G443,0)</f>
        <v>0</v>
      </c>
      <c r="BD443" s="261">
        <f>IF(AZ443=4,G443,0)</f>
        <v>0</v>
      </c>
      <c r="BE443" s="261">
        <f>IF(AZ443=5,G443,0)</f>
        <v>0</v>
      </c>
      <c r="CA443" s="292">
        <v>1</v>
      </c>
      <c r="CB443" s="292">
        <v>7</v>
      </c>
    </row>
    <row r="444" spans="1:80" x14ac:dyDescent="0.2">
      <c r="A444" s="301"/>
      <c r="B444" s="304"/>
      <c r="C444" s="305" t="s">
        <v>1498</v>
      </c>
      <c r="D444" s="306"/>
      <c r="E444" s="307">
        <v>0</v>
      </c>
      <c r="F444" s="308"/>
      <c r="G444" s="309"/>
      <c r="H444" s="310"/>
      <c r="I444" s="302"/>
      <c r="J444" s="311"/>
      <c r="K444" s="302"/>
      <c r="M444" s="303" t="s">
        <v>1498</v>
      </c>
      <c r="O444" s="292"/>
    </row>
    <row r="445" spans="1:80" x14ac:dyDescent="0.2">
      <c r="A445" s="301"/>
      <c r="B445" s="304"/>
      <c r="C445" s="305" t="s">
        <v>1112</v>
      </c>
      <c r="D445" s="306"/>
      <c r="E445" s="307">
        <v>0</v>
      </c>
      <c r="F445" s="308"/>
      <c r="G445" s="309"/>
      <c r="H445" s="310"/>
      <c r="I445" s="302"/>
      <c r="J445" s="311"/>
      <c r="K445" s="302"/>
      <c r="M445" s="303" t="s">
        <v>1112</v>
      </c>
      <c r="O445" s="292"/>
    </row>
    <row r="446" spans="1:80" x14ac:dyDescent="0.2">
      <c r="A446" s="301"/>
      <c r="B446" s="304"/>
      <c r="C446" s="305" t="s">
        <v>1499</v>
      </c>
      <c r="D446" s="306"/>
      <c r="E446" s="307">
        <v>5.5119999999999996</v>
      </c>
      <c r="F446" s="308"/>
      <c r="G446" s="309"/>
      <c r="H446" s="310"/>
      <c r="I446" s="302"/>
      <c r="J446" s="311"/>
      <c r="K446" s="302"/>
      <c r="M446" s="303" t="s">
        <v>1499</v>
      </c>
      <c r="O446" s="292"/>
    </row>
    <row r="447" spans="1:80" x14ac:dyDescent="0.2">
      <c r="A447" s="301"/>
      <c r="B447" s="304"/>
      <c r="C447" s="305" t="s">
        <v>1500</v>
      </c>
      <c r="D447" s="306"/>
      <c r="E447" s="307">
        <v>6.6870000000000003</v>
      </c>
      <c r="F447" s="308"/>
      <c r="G447" s="309"/>
      <c r="H447" s="310"/>
      <c r="I447" s="302"/>
      <c r="J447" s="311"/>
      <c r="K447" s="302"/>
      <c r="M447" s="303" t="s">
        <v>1500</v>
      </c>
      <c r="O447" s="292"/>
    </row>
    <row r="448" spans="1:80" x14ac:dyDescent="0.2">
      <c r="A448" s="301"/>
      <c r="B448" s="304"/>
      <c r="C448" s="305" t="s">
        <v>1501</v>
      </c>
      <c r="D448" s="306"/>
      <c r="E448" s="307">
        <v>15.839499999999999</v>
      </c>
      <c r="F448" s="308"/>
      <c r="G448" s="309"/>
      <c r="H448" s="310"/>
      <c r="I448" s="302"/>
      <c r="J448" s="311"/>
      <c r="K448" s="302"/>
      <c r="M448" s="303" t="s">
        <v>1501</v>
      </c>
      <c r="O448" s="292"/>
    </row>
    <row r="449" spans="1:80" x14ac:dyDescent="0.2">
      <c r="A449" s="301"/>
      <c r="B449" s="304"/>
      <c r="C449" s="305" t="s">
        <v>1502</v>
      </c>
      <c r="D449" s="306"/>
      <c r="E449" s="307">
        <v>19.190999999999999</v>
      </c>
      <c r="F449" s="308"/>
      <c r="G449" s="309"/>
      <c r="H449" s="310"/>
      <c r="I449" s="302"/>
      <c r="J449" s="311"/>
      <c r="K449" s="302"/>
      <c r="M449" s="303" t="s">
        <v>1502</v>
      </c>
      <c r="O449" s="292"/>
    </row>
    <row r="450" spans="1:80" ht="22.5" x14ac:dyDescent="0.2">
      <c r="A450" s="293">
        <v>54</v>
      </c>
      <c r="B450" s="294" t="s">
        <v>1503</v>
      </c>
      <c r="C450" s="295" t="s">
        <v>1504</v>
      </c>
      <c r="D450" s="296" t="s">
        <v>116</v>
      </c>
      <c r="E450" s="297">
        <v>2.88</v>
      </c>
      <c r="F450" s="297">
        <v>0</v>
      </c>
      <c r="G450" s="298">
        <f>E450*F450</f>
        <v>0</v>
      </c>
      <c r="H450" s="299">
        <v>1E-4</v>
      </c>
      <c r="I450" s="300">
        <f>E450*H450</f>
        <v>2.8800000000000001E-4</v>
      </c>
      <c r="J450" s="299">
        <v>0</v>
      </c>
      <c r="K450" s="300">
        <f>E450*J450</f>
        <v>0</v>
      </c>
      <c r="O450" s="292">
        <v>2</v>
      </c>
      <c r="AA450" s="261">
        <v>1</v>
      </c>
      <c r="AB450" s="261">
        <v>7</v>
      </c>
      <c r="AC450" s="261">
        <v>7</v>
      </c>
      <c r="AZ450" s="261">
        <v>2</v>
      </c>
      <c r="BA450" s="261">
        <f>IF(AZ450=1,G450,0)</f>
        <v>0</v>
      </c>
      <c r="BB450" s="261">
        <f>IF(AZ450=2,G450,0)</f>
        <v>0</v>
      </c>
      <c r="BC450" s="261">
        <f>IF(AZ450=3,G450,0)</f>
        <v>0</v>
      </c>
      <c r="BD450" s="261">
        <f>IF(AZ450=4,G450,0)</f>
        <v>0</v>
      </c>
      <c r="BE450" s="261">
        <f>IF(AZ450=5,G450,0)</f>
        <v>0</v>
      </c>
      <c r="CA450" s="292">
        <v>1</v>
      </c>
      <c r="CB450" s="292">
        <v>7</v>
      </c>
    </row>
    <row r="451" spans="1:80" x14ac:dyDescent="0.2">
      <c r="A451" s="301"/>
      <c r="B451" s="304"/>
      <c r="C451" s="305" t="s">
        <v>1478</v>
      </c>
      <c r="D451" s="306"/>
      <c r="E451" s="307">
        <v>2.88</v>
      </c>
      <c r="F451" s="308"/>
      <c r="G451" s="309"/>
      <c r="H451" s="310"/>
      <c r="I451" s="302"/>
      <c r="J451" s="311"/>
      <c r="K451" s="302"/>
      <c r="M451" s="303" t="s">
        <v>1478</v>
      </c>
      <c r="O451" s="292"/>
    </row>
    <row r="452" spans="1:80" x14ac:dyDescent="0.2">
      <c r="A452" s="293">
        <v>55</v>
      </c>
      <c r="B452" s="294" t="s">
        <v>877</v>
      </c>
      <c r="C452" s="295" t="s">
        <v>878</v>
      </c>
      <c r="D452" s="296" t="s">
        <v>12</v>
      </c>
      <c r="E452" s="297"/>
      <c r="F452" s="297">
        <v>0</v>
      </c>
      <c r="G452" s="298">
        <f>E452*F452</f>
        <v>0</v>
      </c>
      <c r="H452" s="299">
        <v>0</v>
      </c>
      <c r="I452" s="300">
        <f>E452*H452</f>
        <v>0</v>
      </c>
      <c r="J452" s="299"/>
      <c r="K452" s="300">
        <f>E452*J452</f>
        <v>0</v>
      </c>
      <c r="O452" s="292">
        <v>2</v>
      </c>
      <c r="AA452" s="261">
        <v>7</v>
      </c>
      <c r="AB452" s="261">
        <v>1002</v>
      </c>
      <c r="AC452" s="261">
        <v>5</v>
      </c>
      <c r="AZ452" s="261">
        <v>2</v>
      </c>
      <c r="BA452" s="261">
        <f>IF(AZ452=1,G452,0)</f>
        <v>0</v>
      </c>
      <c r="BB452" s="261">
        <f>IF(AZ452=2,G452,0)</f>
        <v>0</v>
      </c>
      <c r="BC452" s="261">
        <f>IF(AZ452=3,G452,0)</f>
        <v>0</v>
      </c>
      <c r="BD452" s="261">
        <f>IF(AZ452=4,G452,0)</f>
        <v>0</v>
      </c>
      <c r="BE452" s="261">
        <f>IF(AZ452=5,G452,0)</f>
        <v>0</v>
      </c>
      <c r="CA452" s="292">
        <v>7</v>
      </c>
      <c r="CB452" s="292">
        <v>1002</v>
      </c>
    </row>
    <row r="453" spans="1:80" x14ac:dyDescent="0.2">
      <c r="A453" s="312"/>
      <c r="B453" s="313" t="s">
        <v>101</v>
      </c>
      <c r="C453" s="314" t="s">
        <v>871</v>
      </c>
      <c r="D453" s="315"/>
      <c r="E453" s="316"/>
      <c r="F453" s="317"/>
      <c r="G453" s="318">
        <f>SUM(G442:G452)</f>
        <v>0</v>
      </c>
      <c r="H453" s="319"/>
      <c r="I453" s="320">
        <f>SUM(I442:I452)</f>
        <v>3.2404059999999998E-2</v>
      </c>
      <c r="J453" s="319"/>
      <c r="K453" s="320">
        <f>SUM(K442:K452)</f>
        <v>0</v>
      </c>
      <c r="O453" s="292">
        <v>4</v>
      </c>
      <c r="BA453" s="321">
        <f>SUM(BA442:BA452)</f>
        <v>0</v>
      </c>
      <c r="BB453" s="321">
        <f>SUM(BB442:BB452)</f>
        <v>0</v>
      </c>
      <c r="BC453" s="321">
        <f>SUM(BC442:BC452)</f>
        <v>0</v>
      </c>
      <c r="BD453" s="321">
        <f>SUM(BD442:BD452)</f>
        <v>0</v>
      </c>
      <c r="BE453" s="321">
        <f>SUM(BE442:BE452)</f>
        <v>0</v>
      </c>
    </row>
    <row r="454" spans="1:80" x14ac:dyDescent="0.2">
      <c r="A454" s="282" t="s">
        <v>97</v>
      </c>
      <c r="B454" s="283" t="s">
        <v>433</v>
      </c>
      <c r="C454" s="284" t="s">
        <v>434</v>
      </c>
      <c r="D454" s="285"/>
      <c r="E454" s="286"/>
      <c r="F454" s="286"/>
      <c r="G454" s="287"/>
      <c r="H454" s="288"/>
      <c r="I454" s="289"/>
      <c r="J454" s="290"/>
      <c r="K454" s="291"/>
      <c r="O454" s="292">
        <v>1</v>
      </c>
    </row>
    <row r="455" spans="1:80" x14ac:dyDescent="0.2">
      <c r="A455" s="293">
        <v>56</v>
      </c>
      <c r="B455" s="294" t="s">
        <v>1505</v>
      </c>
      <c r="C455" s="295" t="s">
        <v>1506</v>
      </c>
      <c r="D455" s="296" t="s">
        <v>116</v>
      </c>
      <c r="E455" s="297">
        <v>2.88</v>
      </c>
      <c r="F455" s="297">
        <v>0</v>
      </c>
      <c r="G455" s="298">
        <f>E455*F455</f>
        <v>0</v>
      </c>
      <c r="H455" s="299">
        <v>0</v>
      </c>
      <c r="I455" s="300">
        <f>E455*H455</f>
        <v>0</v>
      </c>
      <c r="J455" s="299">
        <v>-7.3200000000000001E-3</v>
      </c>
      <c r="K455" s="300">
        <f>E455*J455</f>
        <v>-2.1081599999999999E-2</v>
      </c>
      <c r="O455" s="292">
        <v>2</v>
      </c>
      <c r="AA455" s="261">
        <v>1</v>
      </c>
      <c r="AB455" s="261">
        <v>7</v>
      </c>
      <c r="AC455" s="261">
        <v>7</v>
      </c>
      <c r="AZ455" s="261">
        <v>2</v>
      </c>
      <c r="BA455" s="261">
        <f>IF(AZ455=1,G455,0)</f>
        <v>0</v>
      </c>
      <c r="BB455" s="261">
        <f>IF(AZ455=2,G455,0)</f>
        <v>0</v>
      </c>
      <c r="BC455" s="261">
        <f>IF(AZ455=3,G455,0)</f>
        <v>0</v>
      </c>
      <c r="BD455" s="261">
        <f>IF(AZ455=4,G455,0)</f>
        <v>0</v>
      </c>
      <c r="BE455" s="261">
        <f>IF(AZ455=5,G455,0)</f>
        <v>0</v>
      </c>
      <c r="CA455" s="292">
        <v>1</v>
      </c>
      <c r="CB455" s="292">
        <v>7</v>
      </c>
    </row>
    <row r="456" spans="1:80" x14ac:dyDescent="0.2">
      <c r="A456" s="301"/>
      <c r="B456" s="304"/>
      <c r="C456" s="305" t="s">
        <v>1478</v>
      </c>
      <c r="D456" s="306"/>
      <c r="E456" s="307">
        <v>2.88</v>
      </c>
      <c r="F456" s="308"/>
      <c r="G456" s="309"/>
      <c r="H456" s="310"/>
      <c r="I456" s="302"/>
      <c r="J456" s="311"/>
      <c r="K456" s="302"/>
      <c r="M456" s="303" t="s">
        <v>1478</v>
      </c>
      <c r="O456" s="292"/>
    </row>
    <row r="457" spans="1:80" ht="22.5" x14ac:dyDescent="0.2">
      <c r="A457" s="293">
        <v>57</v>
      </c>
      <c r="B457" s="294" t="s">
        <v>436</v>
      </c>
      <c r="C457" s="295" t="s">
        <v>437</v>
      </c>
      <c r="D457" s="296" t="s">
        <v>170</v>
      </c>
      <c r="E457" s="297">
        <v>272.79000000000002</v>
      </c>
      <c r="F457" s="297">
        <v>0</v>
      </c>
      <c r="G457" s="298">
        <f>E457*F457</f>
        <v>0</v>
      </c>
      <c r="H457" s="299">
        <v>4.3699999999999998E-3</v>
      </c>
      <c r="I457" s="300">
        <f>E457*H457</f>
        <v>1.1920923000000001</v>
      </c>
      <c r="J457" s="299">
        <v>0</v>
      </c>
      <c r="K457" s="300">
        <f>E457*J457</f>
        <v>0</v>
      </c>
      <c r="O457" s="292">
        <v>2</v>
      </c>
      <c r="AA457" s="261">
        <v>1</v>
      </c>
      <c r="AB457" s="261">
        <v>7</v>
      </c>
      <c r="AC457" s="261">
        <v>7</v>
      </c>
      <c r="AZ457" s="261">
        <v>2</v>
      </c>
      <c r="BA457" s="261">
        <f>IF(AZ457=1,G457,0)</f>
        <v>0</v>
      </c>
      <c r="BB457" s="261">
        <f>IF(AZ457=2,G457,0)</f>
        <v>0</v>
      </c>
      <c r="BC457" s="261">
        <f>IF(AZ457=3,G457,0)</f>
        <v>0</v>
      </c>
      <c r="BD457" s="261">
        <f>IF(AZ457=4,G457,0)</f>
        <v>0</v>
      </c>
      <c r="BE457" s="261">
        <f>IF(AZ457=5,G457,0)</f>
        <v>0</v>
      </c>
      <c r="CA457" s="292">
        <v>1</v>
      </c>
      <c r="CB457" s="292">
        <v>7</v>
      </c>
    </row>
    <row r="458" spans="1:80" x14ac:dyDescent="0.2">
      <c r="A458" s="301"/>
      <c r="B458" s="304"/>
      <c r="C458" s="305" t="s">
        <v>271</v>
      </c>
      <c r="D458" s="306"/>
      <c r="E458" s="307">
        <v>0</v>
      </c>
      <c r="F458" s="308"/>
      <c r="G458" s="309"/>
      <c r="H458" s="310"/>
      <c r="I458" s="302"/>
      <c r="J458" s="311"/>
      <c r="K458" s="302"/>
      <c r="M458" s="303" t="s">
        <v>271</v>
      </c>
      <c r="O458" s="292"/>
    </row>
    <row r="459" spans="1:80" x14ac:dyDescent="0.2">
      <c r="A459" s="301"/>
      <c r="B459" s="304"/>
      <c r="C459" s="305" t="s">
        <v>1262</v>
      </c>
      <c r="D459" s="306"/>
      <c r="E459" s="307">
        <v>0</v>
      </c>
      <c r="F459" s="308"/>
      <c r="G459" s="309"/>
      <c r="H459" s="310"/>
      <c r="I459" s="302"/>
      <c r="J459" s="311"/>
      <c r="K459" s="302"/>
      <c r="M459" s="303" t="s">
        <v>1262</v>
      </c>
      <c r="O459" s="292"/>
    </row>
    <row r="460" spans="1:80" x14ac:dyDescent="0.2">
      <c r="A460" s="301"/>
      <c r="B460" s="304"/>
      <c r="C460" s="305" t="s">
        <v>1386</v>
      </c>
      <c r="D460" s="306"/>
      <c r="E460" s="307">
        <v>5.5</v>
      </c>
      <c r="F460" s="308"/>
      <c r="G460" s="309"/>
      <c r="H460" s="310"/>
      <c r="I460" s="302"/>
      <c r="J460" s="311"/>
      <c r="K460" s="302"/>
      <c r="M460" s="303" t="s">
        <v>1386</v>
      </c>
      <c r="O460" s="292"/>
    </row>
    <row r="461" spans="1:80" x14ac:dyDescent="0.2">
      <c r="A461" s="301"/>
      <c r="B461" s="304"/>
      <c r="C461" s="305" t="s">
        <v>1387</v>
      </c>
      <c r="D461" s="306"/>
      <c r="E461" s="307">
        <v>1.1000000000000001</v>
      </c>
      <c r="F461" s="308"/>
      <c r="G461" s="309"/>
      <c r="H461" s="310"/>
      <c r="I461" s="302"/>
      <c r="J461" s="311"/>
      <c r="K461" s="302"/>
      <c r="M461" s="303" t="s">
        <v>1387</v>
      </c>
      <c r="O461" s="292"/>
    </row>
    <row r="462" spans="1:80" x14ac:dyDescent="0.2">
      <c r="A462" s="301"/>
      <c r="B462" s="304"/>
      <c r="C462" s="305" t="s">
        <v>1389</v>
      </c>
      <c r="D462" s="306"/>
      <c r="E462" s="307">
        <v>1.5</v>
      </c>
      <c r="F462" s="308"/>
      <c r="G462" s="309"/>
      <c r="H462" s="310"/>
      <c r="I462" s="302"/>
      <c r="J462" s="311"/>
      <c r="K462" s="302"/>
      <c r="M462" s="303" t="s">
        <v>1389</v>
      </c>
      <c r="O462" s="292"/>
    </row>
    <row r="463" spans="1:80" x14ac:dyDescent="0.2">
      <c r="A463" s="301"/>
      <c r="B463" s="304"/>
      <c r="C463" s="305" t="s">
        <v>1390</v>
      </c>
      <c r="D463" s="306"/>
      <c r="E463" s="307">
        <v>5.5</v>
      </c>
      <c r="F463" s="308"/>
      <c r="G463" s="309"/>
      <c r="H463" s="310"/>
      <c r="I463" s="302"/>
      <c r="J463" s="311"/>
      <c r="K463" s="302"/>
      <c r="M463" s="303" t="s">
        <v>1390</v>
      </c>
      <c r="O463" s="292"/>
    </row>
    <row r="464" spans="1:80" x14ac:dyDescent="0.2">
      <c r="A464" s="301"/>
      <c r="B464" s="304"/>
      <c r="C464" s="333" t="s">
        <v>174</v>
      </c>
      <c r="D464" s="306"/>
      <c r="E464" s="332">
        <v>13.6</v>
      </c>
      <c r="F464" s="308"/>
      <c r="G464" s="309"/>
      <c r="H464" s="310"/>
      <c r="I464" s="302"/>
      <c r="J464" s="311"/>
      <c r="K464" s="302"/>
      <c r="M464" s="303" t="s">
        <v>174</v>
      </c>
      <c r="O464" s="292"/>
    </row>
    <row r="465" spans="1:15" x14ac:dyDescent="0.2">
      <c r="A465" s="301"/>
      <c r="B465" s="304"/>
      <c r="C465" s="305" t="s">
        <v>1392</v>
      </c>
      <c r="D465" s="306"/>
      <c r="E465" s="307">
        <v>4.5</v>
      </c>
      <c r="F465" s="308"/>
      <c r="G465" s="309"/>
      <c r="H465" s="310"/>
      <c r="I465" s="302"/>
      <c r="J465" s="311"/>
      <c r="K465" s="302"/>
      <c r="M465" s="303" t="s">
        <v>1392</v>
      </c>
      <c r="O465" s="292"/>
    </row>
    <row r="466" spans="1:15" x14ac:dyDescent="0.2">
      <c r="A466" s="301"/>
      <c r="B466" s="304"/>
      <c r="C466" s="333" t="s">
        <v>174</v>
      </c>
      <c r="D466" s="306"/>
      <c r="E466" s="332">
        <v>4.5</v>
      </c>
      <c r="F466" s="308"/>
      <c r="G466" s="309"/>
      <c r="H466" s="310"/>
      <c r="I466" s="302"/>
      <c r="J466" s="311"/>
      <c r="K466" s="302"/>
      <c r="M466" s="303" t="s">
        <v>174</v>
      </c>
      <c r="O466" s="292"/>
    </row>
    <row r="467" spans="1:15" x14ac:dyDescent="0.2">
      <c r="A467" s="301"/>
      <c r="B467" s="304"/>
      <c r="C467" s="305" t="s">
        <v>1393</v>
      </c>
      <c r="D467" s="306"/>
      <c r="E467" s="307">
        <v>16.5</v>
      </c>
      <c r="F467" s="308"/>
      <c r="G467" s="309"/>
      <c r="H467" s="310"/>
      <c r="I467" s="302"/>
      <c r="J467" s="311"/>
      <c r="K467" s="302"/>
      <c r="M467" s="303" t="s">
        <v>1393</v>
      </c>
      <c r="O467" s="292"/>
    </row>
    <row r="468" spans="1:15" x14ac:dyDescent="0.2">
      <c r="A468" s="301"/>
      <c r="B468" s="304"/>
      <c r="C468" s="305" t="s">
        <v>1394</v>
      </c>
      <c r="D468" s="306"/>
      <c r="E468" s="307">
        <v>2.63</v>
      </c>
      <c r="F468" s="308"/>
      <c r="G468" s="309"/>
      <c r="H468" s="310"/>
      <c r="I468" s="302"/>
      <c r="J468" s="311"/>
      <c r="K468" s="302"/>
      <c r="M468" s="303" t="s">
        <v>1394</v>
      </c>
      <c r="O468" s="292"/>
    </row>
    <row r="469" spans="1:15" x14ac:dyDescent="0.2">
      <c r="A469" s="301"/>
      <c r="B469" s="304"/>
      <c r="C469" s="305" t="s">
        <v>1395</v>
      </c>
      <c r="D469" s="306"/>
      <c r="E469" s="307">
        <v>4.07</v>
      </c>
      <c r="F469" s="308"/>
      <c r="G469" s="309"/>
      <c r="H469" s="310"/>
      <c r="I469" s="302"/>
      <c r="J469" s="311"/>
      <c r="K469" s="302"/>
      <c r="M469" s="303" t="s">
        <v>1395</v>
      </c>
      <c r="O469" s="292"/>
    </row>
    <row r="470" spans="1:15" x14ac:dyDescent="0.2">
      <c r="A470" s="301"/>
      <c r="B470" s="304"/>
      <c r="C470" s="305" t="s">
        <v>1396</v>
      </c>
      <c r="D470" s="306"/>
      <c r="E470" s="307">
        <v>11</v>
      </c>
      <c r="F470" s="308"/>
      <c r="G470" s="309"/>
      <c r="H470" s="310"/>
      <c r="I470" s="302"/>
      <c r="J470" s="311"/>
      <c r="K470" s="302"/>
      <c r="M470" s="303" t="s">
        <v>1396</v>
      </c>
      <c r="O470" s="292"/>
    </row>
    <row r="471" spans="1:15" x14ac:dyDescent="0.2">
      <c r="A471" s="301"/>
      <c r="B471" s="304"/>
      <c r="C471" s="305" t="s">
        <v>1397</v>
      </c>
      <c r="D471" s="306"/>
      <c r="E471" s="307">
        <v>2.63</v>
      </c>
      <c r="F471" s="308"/>
      <c r="G471" s="309"/>
      <c r="H471" s="310"/>
      <c r="I471" s="302"/>
      <c r="J471" s="311"/>
      <c r="K471" s="302"/>
      <c r="M471" s="303" t="s">
        <v>1397</v>
      </c>
      <c r="O471" s="292"/>
    </row>
    <row r="472" spans="1:15" x14ac:dyDescent="0.2">
      <c r="A472" s="301"/>
      <c r="B472" s="304"/>
      <c r="C472" s="305" t="s">
        <v>1397</v>
      </c>
      <c r="D472" s="306"/>
      <c r="E472" s="307">
        <v>2.63</v>
      </c>
      <c r="F472" s="308"/>
      <c r="G472" s="309"/>
      <c r="H472" s="310"/>
      <c r="I472" s="302"/>
      <c r="J472" s="311"/>
      <c r="K472" s="302"/>
      <c r="M472" s="303" t="s">
        <v>1397</v>
      </c>
      <c r="O472" s="292"/>
    </row>
    <row r="473" spans="1:15" x14ac:dyDescent="0.2">
      <c r="A473" s="301"/>
      <c r="B473" s="304"/>
      <c r="C473" s="305" t="s">
        <v>1398</v>
      </c>
      <c r="D473" s="306"/>
      <c r="E473" s="307">
        <v>16.5</v>
      </c>
      <c r="F473" s="308"/>
      <c r="G473" s="309"/>
      <c r="H473" s="310"/>
      <c r="I473" s="302"/>
      <c r="J473" s="311"/>
      <c r="K473" s="302"/>
      <c r="M473" s="303" t="s">
        <v>1398</v>
      </c>
      <c r="O473" s="292"/>
    </row>
    <row r="474" spans="1:15" x14ac:dyDescent="0.2">
      <c r="A474" s="301"/>
      <c r="B474" s="304"/>
      <c r="C474" s="305" t="s">
        <v>1397</v>
      </c>
      <c r="D474" s="306"/>
      <c r="E474" s="307">
        <v>2.63</v>
      </c>
      <c r="F474" s="308"/>
      <c r="G474" s="309"/>
      <c r="H474" s="310"/>
      <c r="I474" s="302"/>
      <c r="J474" s="311"/>
      <c r="K474" s="302"/>
      <c r="M474" s="303" t="s">
        <v>1397</v>
      </c>
      <c r="O474" s="292"/>
    </row>
    <row r="475" spans="1:15" x14ac:dyDescent="0.2">
      <c r="A475" s="301"/>
      <c r="B475" s="304"/>
      <c r="C475" s="305" t="s">
        <v>1399</v>
      </c>
      <c r="D475" s="306"/>
      <c r="E475" s="307">
        <v>4.07</v>
      </c>
      <c r="F475" s="308"/>
      <c r="G475" s="309"/>
      <c r="H475" s="310"/>
      <c r="I475" s="302"/>
      <c r="J475" s="311"/>
      <c r="K475" s="302"/>
      <c r="M475" s="303" t="s">
        <v>1399</v>
      </c>
      <c r="O475" s="292"/>
    </row>
    <row r="476" spans="1:15" x14ac:dyDescent="0.2">
      <c r="A476" s="301"/>
      <c r="B476" s="304"/>
      <c r="C476" s="305" t="s">
        <v>1400</v>
      </c>
      <c r="D476" s="306"/>
      <c r="E476" s="307">
        <v>16.5</v>
      </c>
      <c r="F476" s="308"/>
      <c r="G476" s="309"/>
      <c r="H476" s="310"/>
      <c r="I476" s="302"/>
      <c r="J476" s="311"/>
      <c r="K476" s="302"/>
      <c r="M476" s="303" t="s">
        <v>1400</v>
      </c>
      <c r="O476" s="292"/>
    </row>
    <row r="477" spans="1:15" x14ac:dyDescent="0.2">
      <c r="A477" s="301"/>
      <c r="B477" s="304"/>
      <c r="C477" s="305" t="s">
        <v>1401</v>
      </c>
      <c r="D477" s="306"/>
      <c r="E477" s="307">
        <v>27.5</v>
      </c>
      <c r="F477" s="308"/>
      <c r="G477" s="309"/>
      <c r="H477" s="310"/>
      <c r="I477" s="302"/>
      <c r="J477" s="311"/>
      <c r="K477" s="302"/>
      <c r="M477" s="303" t="s">
        <v>1401</v>
      </c>
      <c r="O477" s="292"/>
    </row>
    <row r="478" spans="1:15" x14ac:dyDescent="0.2">
      <c r="A478" s="301"/>
      <c r="B478" s="304"/>
      <c r="C478" s="305" t="s">
        <v>1397</v>
      </c>
      <c r="D478" s="306"/>
      <c r="E478" s="307">
        <v>2.63</v>
      </c>
      <c r="F478" s="308"/>
      <c r="G478" s="309"/>
      <c r="H478" s="310"/>
      <c r="I478" s="302"/>
      <c r="J478" s="311"/>
      <c r="K478" s="302"/>
      <c r="M478" s="303" t="s">
        <v>1397</v>
      </c>
      <c r="O478" s="292"/>
    </row>
    <row r="479" spans="1:15" x14ac:dyDescent="0.2">
      <c r="A479" s="301"/>
      <c r="B479" s="304"/>
      <c r="C479" s="333" t="s">
        <v>174</v>
      </c>
      <c r="D479" s="306"/>
      <c r="E479" s="332">
        <v>109.29</v>
      </c>
      <c r="F479" s="308"/>
      <c r="G479" s="309"/>
      <c r="H479" s="310"/>
      <c r="I479" s="302"/>
      <c r="J479" s="311"/>
      <c r="K479" s="302"/>
      <c r="M479" s="303" t="s">
        <v>174</v>
      </c>
      <c r="O479" s="292"/>
    </row>
    <row r="480" spans="1:15" x14ac:dyDescent="0.2">
      <c r="A480" s="301"/>
      <c r="B480" s="304"/>
      <c r="C480" s="305" t="s">
        <v>1402</v>
      </c>
      <c r="D480" s="306"/>
      <c r="E480" s="307">
        <v>99</v>
      </c>
      <c r="F480" s="308"/>
      <c r="G480" s="309"/>
      <c r="H480" s="310"/>
      <c r="I480" s="302"/>
      <c r="J480" s="311"/>
      <c r="K480" s="302"/>
      <c r="M480" s="303" t="s">
        <v>1402</v>
      </c>
      <c r="O480" s="292"/>
    </row>
    <row r="481" spans="1:80" x14ac:dyDescent="0.2">
      <c r="A481" s="301"/>
      <c r="B481" s="304"/>
      <c r="C481" s="305" t="s">
        <v>1403</v>
      </c>
      <c r="D481" s="306"/>
      <c r="E481" s="307">
        <v>33</v>
      </c>
      <c r="F481" s="308"/>
      <c r="G481" s="309"/>
      <c r="H481" s="310"/>
      <c r="I481" s="302"/>
      <c r="J481" s="311"/>
      <c r="K481" s="302"/>
      <c r="M481" s="303" t="s">
        <v>1403</v>
      </c>
      <c r="O481" s="292"/>
    </row>
    <row r="482" spans="1:80" x14ac:dyDescent="0.2">
      <c r="A482" s="301"/>
      <c r="B482" s="304"/>
      <c r="C482" s="305" t="s">
        <v>1404</v>
      </c>
      <c r="D482" s="306"/>
      <c r="E482" s="307">
        <v>11</v>
      </c>
      <c r="F482" s="308"/>
      <c r="G482" s="309"/>
      <c r="H482" s="310"/>
      <c r="I482" s="302"/>
      <c r="J482" s="311"/>
      <c r="K482" s="302"/>
      <c r="M482" s="303" t="s">
        <v>1404</v>
      </c>
      <c r="O482" s="292"/>
    </row>
    <row r="483" spans="1:80" x14ac:dyDescent="0.2">
      <c r="A483" s="301"/>
      <c r="B483" s="304"/>
      <c r="C483" s="305" t="s">
        <v>1405</v>
      </c>
      <c r="D483" s="306"/>
      <c r="E483" s="307">
        <v>2.4</v>
      </c>
      <c r="F483" s="308"/>
      <c r="G483" s="309"/>
      <c r="H483" s="310"/>
      <c r="I483" s="302"/>
      <c r="J483" s="311"/>
      <c r="K483" s="302"/>
      <c r="M483" s="303" t="s">
        <v>1405</v>
      </c>
      <c r="O483" s="292"/>
    </row>
    <row r="484" spans="1:80" x14ac:dyDescent="0.2">
      <c r="A484" s="301"/>
      <c r="B484" s="304"/>
      <c r="C484" s="333" t="s">
        <v>174</v>
      </c>
      <c r="D484" s="306"/>
      <c r="E484" s="332">
        <v>145.4</v>
      </c>
      <c r="F484" s="308"/>
      <c r="G484" s="309"/>
      <c r="H484" s="310"/>
      <c r="I484" s="302"/>
      <c r="J484" s="311"/>
      <c r="K484" s="302"/>
      <c r="M484" s="303" t="s">
        <v>174</v>
      </c>
      <c r="O484" s="292"/>
    </row>
    <row r="485" spans="1:80" x14ac:dyDescent="0.2">
      <c r="A485" s="301"/>
      <c r="B485" s="304"/>
      <c r="C485" s="333" t="s">
        <v>174</v>
      </c>
      <c r="D485" s="306"/>
      <c r="E485" s="332">
        <v>0</v>
      </c>
      <c r="F485" s="308"/>
      <c r="G485" s="309"/>
      <c r="H485" s="310"/>
      <c r="I485" s="302"/>
      <c r="J485" s="311"/>
      <c r="K485" s="302"/>
      <c r="M485" s="303" t="s">
        <v>174</v>
      </c>
      <c r="O485" s="292"/>
    </row>
    <row r="486" spans="1:80" x14ac:dyDescent="0.2">
      <c r="A486" s="293">
        <v>58</v>
      </c>
      <c r="B486" s="294" t="s">
        <v>442</v>
      </c>
      <c r="C486" s="295" t="s">
        <v>443</v>
      </c>
      <c r="D486" s="296" t="s">
        <v>170</v>
      </c>
      <c r="E486" s="297">
        <v>272.79000000000002</v>
      </c>
      <c r="F486" s="297">
        <v>0</v>
      </c>
      <c r="G486" s="298">
        <f>E486*F486</f>
        <v>0</v>
      </c>
      <c r="H486" s="299">
        <v>0</v>
      </c>
      <c r="I486" s="300">
        <f>E486*H486</f>
        <v>0</v>
      </c>
      <c r="J486" s="299">
        <v>-1.3500000000000001E-3</v>
      </c>
      <c r="K486" s="300">
        <f>E486*J486</f>
        <v>-0.36826650000000005</v>
      </c>
      <c r="O486" s="292">
        <v>2</v>
      </c>
      <c r="AA486" s="261">
        <v>1</v>
      </c>
      <c r="AB486" s="261">
        <v>7</v>
      </c>
      <c r="AC486" s="261">
        <v>7</v>
      </c>
      <c r="AZ486" s="261">
        <v>2</v>
      </c>
      <c r="BA486" s="261">
        <f>IF(AZ486=1,G486,0)</f>
        <v>0</v>
      </c>
      <c r="BB486" s="261">
        <f>IF(AZ486=2,G486,0)</f>
        <v>0</v>
      </c>
      <c r="BC486" s="261">
        <f>IF(AZ486=3,G486,0)</f>
        <v>0</v>
      </c>
      <c r="BD486" s="261">
        <f>IF(AZ486=4,G486,0)</f>
        <v>0</v>
      </c>
      <c r="BE486" s="261">
        <f>IF(AZ486=5,G486,0)</f>
        <v>0</v>
      </c>
      <c r="CA486" s="292">
        <v>1</v>
      </c>
      <c r="CB486" s="292">
        <v>7</v>
      </c>
    </row>
    <row r="487" spans="1:80" x14ac:dyDescent="0.2">
      <c r="A487" s="301"/>
      <c r="B487" s="304"/>
      <c r="C487" s="305" t="s">
        <v>271</v>
      </c>
      <c r="D487" s="306"/>
      <c r="E487" s="307">
        <v>0</v>
      </c>
      <c r="F487" s="308"/>
      <c r="G487" s="309"/>
      <c r="H487" s="310"/>
      <c r="I487" s="302"/>
      <c r="J487" s="311"/>
      <c r="K487" s="302"/>
      <c r="M487" s="303" t="s">
        <v>271</v>
      </c>
      <c r="O487" s="292"/>
    </row>
    <row r="488" spans="1:80" x14ac:dyDescent="0.2">
      <c r="A488" s="301"/>
      <c r="B488" s="304"/>
      <c r="C488" s="305" t="s">
        <v>1262</v>
      </c>
      <c r="D488" s="306"/>
      <c r="E488" s="307">
        <v>0</v>
      </c>
      <c r="F488" s="308"/>
      <c r="G488" s="309"/>
      <c r="H488" s="310"/>
      <c r="I488" s="302"/>
      <c r="J488" s="311"/>
      <c r="K488" s="302"/>
      <c r="M488" s="303" t="s">
        <v>1262</v>
      </c>
      <c r="O488" s="292"/>
    </row>
    <row r="489" spans="1:80" x14ac:dyDescent="0.2">
      <c r="A489" s="301"/>
      <c r="B489" s="304"/>
      <c r="C489" s="305" t="s">
        <v>1386</v>
      </c>
      <c r="D489" s="306"/>
      <c r="E489" s="307">
        <v>5.5</v>
      </c>
      <c r="F489" s="308"/>
      <c r="G489" s="309"/>
      <c r="H489" s="310"/>
      <c r="I489" s="302"/>
      <c r="J489" s="311"/>
      <c r="K489" s="302"/>
      <c r="M489" s="303" t="s">
        <v>1386</v>
      </c>
      <c r="O489" s="292"/>
    </row>
    <row r="490" spans="1:80" x14ac:dyDescent="0.2">
      <c r="A490" s="301"/>
      <c r="B490" s="304"/>
      <c r="C490" s="305" t="s">
        <v>1387</v>
      </c>
      <c r="D490" s="306"/>
      <c r="E490" s="307">
        <v>1.1000000000000001</v>
      </c>
      <c r="F490" s="308"/>
      <c r="G490" s="309"/>
      <c r="H490" s="310"/>
      <c r="I490" s="302"/>
      <c r="J490" s="311"/>
      <c r="K490" s="302"/>
      <c r="M490" s="303" t="s">
        <v>1387</v>
      </c>
      <c r="O490" s="292"/>
    </row>
    <row r="491" spans="1:80" x14ac:dyDescent="0.2">
      <c r="A491" s="301"/>
      <c r="B491" s="304"/>
      <c r="C491" s="305" t="s">
        <v>1389</v>
      </c>
      <c r="D491" s="306"/>
      <c r="E491" s="307">
        <v>1.5</v>
      </c>
      <c r="F491" s="308"/>
      <c r="G491" s="309"/>
      <c r="H491" s="310"/>
      <c r="I491" s="302"/>
      <c r="J491" s="311"/>
      <c r="K491" s="302"/>
      <c r="M491" s="303" t="s">
        <v>1389</v>
      </c>
      <c r="O491" s="292"/>
    </row>
    <row r="492" spans="1:80" x14ac:dyDescent="0.2">
      <c r="A492" s="301"/>
      <c r="B492" s="304"/>
      <c r="C492" s="305" t="s">
        <v>1390</v>
      </c>
      <c r="D492" s="306"/>
      <c r="E492" s="307">
        <v>5.5</v>
      </c>
      <c r="F492" s="308"/>
      <c r="G492" s="309"/>
      <c r="H492" s="310"/>
      <c r="I492" s="302"/>
      <c r="J492" s="311"/>
      <c r="K492" s="302"/>
      <c r="M492" s="303" t="s">
        <v>1390</v>
      </c>
      <c r="O492" s="292"/>
    </row>
    <row r="493" spans="1:80" x14ac:dyDescent="0.2">
      <c r="A493" s="301"/>
      <c r="B493" s="304"/>
      <c r="C493" s="333" t="s">
        <v>174</v>
      </c>
      <c r="D493" s="306"/>
      <c r="E493" s="332">
        <v>13.6</v>
      </c>
      <c r="F493" s="308"/>
      <c r="G493" s="309"/>
      <c r="H493" s="310"/>
      <c r="I493" s="302"/>
      <c r="J493" s="311"/>
      <c r="K493" s="302"/>
      <c r="M493" s="303" t="s">
        <v>174</v>
      </c>
      <c r="O493" s="292"/>
    </row>
    <row r="494" spans="1:80" x14ac:dyDescent="0.2">
      <c r="A494" s="301"/>
      <c r="B494" s="304"/>
      <c r="C494" s="305" t="s">
        <v>1392</v>
      </c>
      <c r="D494" s="306"/>
      <c r="E494" s="307">
        <v>4.5</v>
      </c>
      <c r="F494" s="308"/>
      <c r="G494" s="309"/>
      <c r="H494" s="310"/>
      <c r="I494" s="302"/>
      <c r="J494" s="311"/>
      <c r="K494" s="302"/>
      <c r="M494" s="303" t="s">
        <v>1392</v>
      </c>
      <c r="O494" s="292"/>
    </row>
    <row r="495" spans="1:80" x14ac:dyDescent="0.2">
      <c r="A495" s="301"/>
      <c r="B495" s="304"/>
      <c r="C495" s="333" t="s">
        <v>174</v>
      </c>
      <c r="D495" s="306"/>
      <c r="E495" s="332">
        <v>4.5</v>
      </c>
      <c r="F495" s="308"/>
      <c r="G495" s="309"/>
      <c r="H495" s="310"/>
      <c r="I495" s="302"/>
      <c r="J495" s="311"/>
      <c r="K495" s="302"/>
      <c r="M495" s="303" t="s">
        <v>174</v>
      </c>
      <c r="O495" s="292"/>
    </row>
    <row r="496" spans="1:80" x14ac:dyDescent="0.2">
      <c r="A496" s="301"/>
      <c r="B496" s="304"/>
      <c r="C496" s="305" t="s">
        <v>1393</v>
      </c>
      <c r="D496" s="306"/>
      <c r="E496" s="307">
        <v>16.5</v>
      </c>
      <c r="F496" s="308"/>
      <c r="G496" s="309"/>
      <c r="H496" s="310"/>
      <c r="I496" s="302"/>
      <c r="J496" s="311"/>
      <c r="K496" s="302"/>
      <c r="M496" s="303" t="s">
        <v>1393</v>
      </c>
      <c r="O496" s="292"/>
    </row>
    <row r="497" spans="1:15" x14ac:dyDescent="0.2">
      <c r="A497" s="301"/>
      <c r="B497" s="304"/>
      <c r="C497" s="305" t="s">
        <v>1394</v>
      </c>
      <c r="D497" s="306"/>
      <c r="E497" s="307">
        <v>2.63</v>
      </c>
      <c r="F497" s="308"/>
      <c r="G497" s="309"/>
      <c r="H497" s="310"/>
      <c r="I497" s="302"/>
      <c r="J497" s="311"/>
      <c r="K497" s="302"/>
      <c r="M497" s="303" t="s">
        <v>1394</v>
      </c>
      <c r="O497" s="292"/>
    </row>
    <row r="498" spans="1:15" x14ac:dyDescent="0.2">
      <c r="A498" s="301"/>
      <c r="B498" s="304"/>
      <c r="C498" s="305" t="s">
        <v>1395</v>
      </c>
      <c r="D498" s="306"/>
      <c r="E498" s="307">
        <v>4.07</v>
      </c>
      <c r="F498" s="308"/>
      <c r="G498" s="309"/>
      <c r="H498" s="310"/>
      <c r="I498" s="302"/>
      <c r="J498" s="311"/>
      <c r="K498" s="302"/>
      <c r="M498" s="303" t="s">
        <v>1395</v>
      </c>
      <c r="O498" s="292"/>
    </row>
    <row r="499" spans="1:15" x14ac:dyDescent="0.2">
      <c r="A499" s="301"/>
      <c r="B499" s="304"/>
      <c r="C499" s="305" t="s">
        <v>1396</v>
      </c>
      <c r="D499" s="306"/>
      <c r="E499" s="307">
        <v>11</v>
      </c>
      <c r="F499" s="308"/>
      <c r="G499" s="309"/>
      <c r="H499" s="310"/>
      <c r="I499" s="302"/>
      <c r="J499" s="311"/>
      <c r="K499" s="302"/>
      <c r="M499" s="303" t="s">
        <v>1396</v>
      </c>
      <c r="O499" s="292"/>
    </row>
    <row r="500" spans="1:15" x14ac:dyDescent="0.2">
      <c r="A500" s="301"/>
      <c r="B500" s="304"/>
      <c r="C500" s="305" t="s">
        <v>1397</v>
      </c>
      <c r="D500" s="306"/>
      <c r="E500" s="307">
        <v>2.63</v>
      </c>
      <c r="F500" s="308"/>
      <c r="G500" s="309"/>
      <c r="H500" s="310"/>
      <c r="I500" s="302"/>
      <c r="J500" s="311"/>
      <c r="K500" s="302"/>
      <c r="M500" s="303" t="s">
        <v>1397</v>
      </c>
      <c r="O500" s="292"/>
    </row>
    <row r="501" spans="1:15" x14ac:dyDescent="0.2">
      <c r="A501" s="301"/>
      <c r="B501" s="304"/>
      <c r="C501" s="305" t="s">
        <v>1397</v>
      </c>
      <c r="D501" s="306"/>
      <c r="E501" s="307">
        <v>2.63</v>
      </c>
      <c r="F501" s="308"/>
      <c r="G501" s="309"/>
      <c r="H501" s="310"/>
      <c r="I501" s="302"/>
      <c r="J501" s="311"/>
      <c r="K501" s="302"/>
      <c r="M501" s="303" t="s">
        <v>1397</v>
      </c>
      <c r="O501" s="292"/>
    </row>
    <row r="502" spans="1:15" x14ac:dyDescent="0.2">
      <c r="A502" s="301"/>
      <c r="B502" s="304"/>
      <c r="C502" s="305" t="s">
        <v>1398</v>
      </c>
      <c r="D502" s="306"/>
      <c r="E502" s="307">
        <v>16.5</v>
      </c>
      <c r="F502" s="308"/>
      <c r="G502" s="309"/>
      <c r="H502" s="310"/>
      <c r="I502" s="302"/>
      <c r="J502" s="311"/>
      <c r="K502" s="302"/>
      <c r="M502" s="303" t="s">
        <v>1398</v>
      </c>
      <c r="O502" s="292"/>
    </row>
    <row r="503" spans="1:15" x14ac:dyDescent="0.2">
      <c r="A503" s="301"/>
      <c r="B503" s="304"/>
      <c r="C503" s="305" t="s">
        <v>1397</v>
      </c>
      <c r="D503" s="306"/>
      <c r="E503" s="307">
        <v>2.63</v>
      </c>
      <c r="F503" s="308"/>
      <c r="G503" s="309"/>
      <c r="H503" s="310"/>
      <c r="I503" s="302"/>
      <c r="J503" s="311"/>
      <c r="K503" s="302"/>
      <c r="M503" s="303" t="s">
        <v>1397</v>
      </c>
      <c r="O503" s="292"/>
    </row>
    <row r="504" spans="1:15" x14ac:dyDescent="0.2">
      <c r="A504" s="301"/>
      <c r="B504" s="304"/>
      <c r="C504" s="305" t="s">
        <v>1399</v>
      </c>
      <c r="D504" s="306"/>
      <c r="E504" s="307">
        <v>4.07</v>
      </c>
      <c r="F504" s="308"/>
      <c r="G504" s="309"/>
      <c r="H504" s="310"/>
      <c r="I504" s="302"/>
      <c r="J504" s="311"/>
      <c r="K504" s="302"/>
      <c r="M504" s="303" t="s">
        <v>1399</v>
      </c>
      <c r="O504" s="292"/>
    </row>
    <row r="505" spans="1:15" x14ac:dyDescent="0.2">
      <c r="A505" s="301"/>
      <c r="B505" s="304"/>
      <c r="C505" s="305" t="s">
        <v>1400</v>
      </c>
      <c r="D505" s="306"/>
      <c r="E505" s="307">
        <v>16.5</v>
      </c>
      <c r="F505" s="308"/>
      <c r="G505" s="309"/>
      <c r="H505" s="310"/>
      <c r="I505" s="302"/>
      <c r="J505" s="311"/>
      <c r="K505" s="302"/>
      <c r="M505" s="303" t="s">
        <v>1400</v>
      </c>
      <c r="O505" s="292"/>
    </row>
    <row r="506" spans="1:15" x14ac:dyDescent="0.2">
      <c r="A506" s="301"/>
      <c r="B506" s="304"/>
      <c r="C506" s="305" t="s">
        <v>1401</v>
      </c>
      <c r="D506" s="306"/>
      <c r="E506" s="307">
        <v>27.5</v>
      </c>
      <c r="F506" s="308"/>
      <c r="G506" s="309"/>
      <c r="H506" s="310"/>
      <c r="I506" s="302"/>
      <c r="J506" s="311"/>
      <c r="K506" s="302"/>
      <c r="M506" s="303" t="s">
        <v>1401</v>
      </c>
      <c r="O506" s="292"/>
    </row>
    <row r="507" spans="1:15" x14ac:dyDescent="0.2">
      <c r="A507" s="301"/>
      <c r="B507" s="304"/>
      <c r="C507" s="305" t="s">
        <v>1397</v>
      </c>
      <c r="D507" s="306"/>
      <c r="E507" s="307">
        <v>2.63</v>
      </c>
      <c r="F507" s="308"/>
      <c r="G507" s="309"/>
      <c r="H507" s="310"/>
      <c r="I507" s="302"/>
      <c r="J507" s="311"/>
      <c r="K507" s="302"/>
      <c r="M507" s="303" t="s">
        <v>1397</v>
      </c>
      <c r="O507" s="292"/>
    </row>
    <row r="508" spans="1:15" x14ac:dyDescent="0.2">
      <c r="A508" s="301"/>
      <c r="B508" s="304"/>
      <c r="C508" s="333" t="s">
        <v>174</v>
      </c>
      <c r="D508" s="306"/>
      <c r="E508" s="332">
        <v>109.29</v>
      </c>
      <c r="F508" s="308"/>
      <c r="G508" s="309"/>
      <c r="H508" s="310"/>
      <c r="I508" s="302"/>
      <c r="J508" s="311"/>
      <c r="K508" s="302"/>
      <c r="M508" s="303" t="s">
        <v>174</v>
      </c>
      <c r="O508" s="292"/>
    </row>
    <row r="509" spans="1:15" x14ac:dyDescent="0.2">
      <c r="A509" s="301"/>
      <c r="B509" s="304"/>
      <c r="C509" s="305" t="s">
        <v>1402</v>
      </c>
      <c r="D509" s="306"/>
      <c r="E509" s="307">
        <v>99</v>
      </c>
      <c r="F509" s="308"/>
      <c r="G509" s="309"/>
      <c r="H509" s="310"/>
      <c r="I509" s="302"/>
      <c r="J509" s="311"/>
      <c r="K509" s="302"/>
      <c r="M509" s="303" t="s">
        <v>1402</v>
      </c>
      <c r="O509" s="292"/>
    </row>
    <row r="510" spans="1:15" x14ac:dyDescent="0.2">
      <c r="A510" s="301"/>
      <c r="B510" s="304"/>
      <c r="C510" s="305" t="s">
        <v>1403</v>
      </c>
      <c r="D510" s="306"/>
      <c r="E510" s="307">
        <v>33</v>
      </c>
      <c r="F510" s="308"/>
      <c r="G510" s="309"/>
      <c r="H510" s="310"/>
      <c r="I510" s="302"/>
      <c r="J510" s="311"/>
      <c r="K510" s="302"/>
      <c r="M510" s="303" t="s">
        <v>1403</v>
      </c>
      <c r="O510" s="292"/>
    </row>
    <row r="511" spans="1:15" x14ac:dyDescent="0.2">
      <c r="A511" s="301"/>
      <c r="B511" s="304"/>
      <c r="C511" s="305" t="s">
        <v>1404</v>
      </c>
      <c r="D511" s="306"/>
      <c r="E511" s="307">
        <v>11</v>
      </c>
      <c r="F511" s="308"/>
      <c r="G511" s="309"/>
      <c r="H511" s="310"/>
      <c r="I511" s="302"/>
      <c r="J511" s="311"/>
      <c r="K511" s="302"/>
      <c r="M511" s="303" t="s">
        <v>1404</v>
      </c>
      <c r="O511" s="292"/>
    </row>
    <row r="512" spans="1:15" x14ac:dyDescent="0.2">
      <c r="A512" s="301"/>
      <c r="B512" s="304"/>
      <c r="C512" s="305" t="s">
        <v>1405</v>
      </c>
      <c r="D512" s="306"/>
      <c r="E512" s="307">
        <v>2.4</v>
      </c>
      <c r="F512" s="308"/>
      <c r="G512" s="309"/>
      <c r="H512" s="310"/>
      <c r="I512" s="302"/>
      <c r="J512" s="311"/>
      <c r="K512" s="302"/>
      <c r="M512" s="303" t="s">
        <v>1405</v>
      </c>
      <c r="O512" s="292"/>
    </row>
    <row r="513" spans="1:80" x14ac:dyDescent="0.2">
      <c r="A513" s="301"/>
      <c r="B513" s="304"/>
      <c r="C513" s="333" t="s">
        <v>174</v>
      </c>
      <c r="D513" s="306"/>
      <c r="E513" s="332">
        <v>145.4</v>
      </c>
      <c r="F513" s="308"/>
      <c r="G513" s="309"/>
      <c r="H513" s="310"/>
      <c r="I513" s="302"/>
      <c r="J513" s="311"/>
      <c r="K513" s="302"/>
      <c r="M513" s="303" t="s">
        <v>174</v>
      </c>
      <c r="O513" s="292"/>
    </row>
    <row r="514" spans="1:80" x14ac:dyDescent="0.2">
      <c r="A514" s="301"/>
      <c r="B514" s="304"/>
      <c r="C514" s="333" t="s">
        <v>174</v>
      </c>
      <c r="D514" s="306"/>
      <c r="E514" s="332">
        <v>0</v>
      </c>
      <c r="F514" s="308"/>
      <c r="G514" s="309"/>
      <c r="H514" s="310"/>
      <c r="I514" s="302"/>
      <c r="J514" s="311"/>
      <c r="K514" s="302"/>
      <c r="M514" s="303" t="s">
        <v>174</v>
      </c>
      <c r="O514" s="292"/>
    </row>
    <row r="515" spans="1:80" x14ac:dyDescent="0.2">
      <c r="A515" s="293">
        <v>59</v>
      </c>
      <c r="B515" s="294" t="s">
        <v>1507</v>
      </c>
      <c r="C515" s="295" t="s">
        <v>1508</v>
      </c>
      <c r="D515" s="296" t="s">
        <v>116</v>
      </c>
      <c r="E515" s="297">
        <v>2.88</v>
      </c>
      <c r="F515" s="297">
        <v>0</v>
      </c>
      <c r="G515" s="298">
        <f>E515*F515</f>
        <v>0</v>
      </c>
      <c r="H515" s="299">
        <v>2.4250000000000001E-2</v>
      </c>
      <c r="I515" s="300">
        <f>E515*H515</f>
        <v>6.9839999999999999E-2</v>
      </c>
      <c r="J515" s="299"/>
      <c r="K515" s="300">
        <f>E515*J515</f>
        <v>0</v>
      </c>
      <c r="O515" s="292">
        <v>2</v>
      </c>
      <c r="AA515" s="261">
        <v>12</v>
      </c>
      <c r="AB515" s="261">
        <v>0</v>
      </c>
      <c r="AC515" s="261">
        <v>87</v>
      </c>
      <c r="AZ515" s="261">
        <v>2</v>
      </c>
      <c r="BA515" s="261">
        <f>IF(AZ515=1,G515,0)</f>
        <v>0</v>
      </c>
      <c r="BB515" s="261">
        <f>IF(AZ515=2,G515,0)</f>
        <v>0</v>
      </c>
      <c r="BC515" s="261">
        <f>IF(AZ515=3,G515,0)</f>
        <v>0</v>
      </c>
      <c r="BD515" s="261">
        <f>IF(AZ515=4,G515,0)</f>
        <v>0</v>
      </c>
      <c r="BE515" s="261">
        <f>IF(AZ515=5,G515,0)</f>
        <v>0</v>
      </c>
      <c r="CA515" s="292">
        <v>12</v>
      </c>
      <c r="CB515" s="292">
        <v>0</v>
      </c>
    </row>
    <row r="516" spans="1:80" x14ac:dyDescent="0.2">
      <c r="A516" s="301"/>
      <c r="B516" s="304"/>
      <c r="C516" s="305" t="s">
        <v>1478</v>
      </c>
      <c r="D516" s="306"/>
      <c r="E516" s="307">
        <v>2.88</v>
      </c>
      <c r="F516" s="308"/>
      <c r="G516" s="309"/>
      <c r="H516" s="310"/>
      <c r="I516" s="302"/>
      <c r="J516" s="311"/>
      <c r="K516" s="302"/>
      <c r="M516" s="303" t="s">
        <v>1478</v>
      </c>
      <c r="O516" s="292"/>
    </row>
    <row r="517" spans="1:80" ht="22.5" x14ac:dyDescent="0.2">
      <c r="A517" s="293">
        <v>60</v>
      </c>
      <c r="B517" s="294" t="s">
        <v>1509</v>
      </c>
      <c r="C517" s="295" t="s">
        <v>1510</v>
      </c>
      <c r="D517" s="296" t="s">
        <v>170</v>
      </c>
      <c r="E517" s="297">
        <v>4.8</v>
      </c>
      <c r="F517" s="297">
        <v>0</v>
      </c>
      <c r="G517" s="298">
        <f>E517*F517</f>
        <v>0</v>
      </c>
      <c r="H517" s="299">
        <v>3.0000000000000001E-3</v>
      </c>
      <c r="I517" s="300">
        <f>E517*H517</f>
        <v>1.44E-2</v>
      </c>
      <c r="J517" s="299"/>
      <c r="K517" s="300">
        <f>E517*J517</f>
        <v>0</v>
      </c>
      <c r="O517" s="292">
        <v>2</v>
      </c>
      <c r="AA517" s="261">
        <v>12</v>
      </c>
      <c r="AB517" s="261">
        <v>0</v>
      </c>
      <c r="AC517" s="261">
        <v>88</v>
      </c>
      <c r="AZ517" s="261">
        <v>2</v>
      </c>
      <c r="BA517" s="261">
        <f>IF(AZ517=1,G517,0)</f>
        <v>0</v>
      </c>
      <c r="BB517" s="261">
        <f>IF(AZ517=2,G517,0)</f>
        <v>0</v>
      </c>
      <c r="BC517" s="261">
        <f>IF(AZ517=3,G517,0)</f>
        <v>0</v>
      </c>
      <c r="BD517" s="261">
        <f>IF(AZ517=4,G517,0)</f>
        <v>0</v>
      </c>
      <c r="BE517" s="261">
        <f>IF(AZ517=5,G517,0)</f>
        <v>0</v>
      </c>
      <c r="CA517" s="292">
        <v>12</v>
      </c>
      <c r="CB517" s="292">
        <v>0</v>
      </c>
    </row>
    <row r="518" spans="1:80" x14ac:dyDescent="0.2">
      <c r="A518" s="301"/>
      <c r="B518" s="304"/>
      <c r="C518" s="305" t="s">
        <v>1511</v>
      </c>
      <c r="D518" s="306"/>
      <c r="E518" s="307">
        <v>4.8</v>
      </c>
      <c r="F518" s="308"/>
      <c r="G518" s="309"/>
      <c r="H518" s="310"/>
      <c r="I518" s="302"/>
      <c r="J518" s="311"/>
      <c r="K518" s="302"/>
      <c r="M518" s="303" t="s">
        <v>1511</v>
      </c>
      <c r="O518" s="292"/>
    </row>
    <row r="519" spans="1:80" x14ac:dyDescent="0.2">
      <c r="A519" s="293">
        <v>61</v>
      </c>
      <c r="B519" s="294" t="s">
        <v>449</v>
      </c>
      <c r="C519" s="295" t="s">
        <v>450</v>
      </c>
      <c r="D519" s="296" t="s">
        <v>12</v>
      </c>
      <c r="E519" s="297"/>
      <c r="F519" s="297">
        <v>0</v>
      </c>
      <c r="G519" s="298">
        <f>E519*F519</f>
        <v>0</v>
      </c>
      <c r="H519" s="299">
        <v>0</v>
      </c>
      <c r="I519" s="300">
        <f>E519*H519</f>
        <v>0</v>
      </c>
      <c r="J519" s="299"/>
      <c r="K519" s="300">
        <f>E519*J519</f>
        <v>0</v>
      </c>
      <c r="O519" s="292">
        <v>2</v>
      </c>
      <c r="AA519" s="261">
        <v>7</v>
      </c>
      <c r="AB519" s="261">
        <v>1002</v>
      </c>
      <c r="AC519" s="261">
        <v>5</v>
      </c>
      <c r="AZ519" s="261">
        <v>2</v>
      </c>
      <c r="BA519" s="261">
        <f>IF(AZ519=1,G519,0)</f>
        <v>0</v>
      </c>
      <c r="BB519" s="261">
        <f>IF(AZ519=2,G519,0)</f>
        <v>0</v>
      </c>
      <c r="BC519" s="261">
        <f>IF(AZ519=3,G519,0)</f>
        <v>0</v>
      </c>
      <c r="BD519" s="261">
        <f>IF(AZ519=4,G519,0)</f>
        <v>0</v>
      </c>
      <c r="BE519" s="261">
        <f>IF(AZ519=5,G519,0)</f>
        <v>0</v>
      </c>
      <c r="CA519" s="292">
        <v>7</v>
      </c>
      <c r="CB519" s="292">
        <v>1002</v>
      </c>
    </row>
    <row r="520" spans="1:80" x14ac:dyDescent="0.2">
      <c r="A520" s="293">
        <v>62</v>
      </c>
      <c r="B520" s="294" t="s">
        <v>367</v>
      </c>
      <c r="C520" s="295" t="s">
        <v>368</v>
      </c>
      <c r="D520" s="296" t="s">
        <v>369</v>
      </c>
      <c r="E520" s="297">
        <v>0.38934809999999997</v>
      </c>
      <c r="F520" s="297">
        <v>0</v>
      </c>
      <c r="G520" s="298">
        <f>E520*F520</f>
        <v>0</v>
      </c>
      <c r="H520" s="299">
        <v>0</v>
      </c>
      <c r="I520" s="300">
        <f>E520*H520</f>
        <v>0</v>
      </c>
      <c r="J520" s="299"/>
      <c r="K520" s="300">
        <f>E520*J520</f>
        <v>0</v>
      </c>
      <c r="O520" s="292">
        <v>2</v>
      </c>
      <c r="AA520" s="261">
        <v>8</v>
      </c>
      <c r="AB520" s="261">
        <v>0</v>
      </c>
      <c r="AC520" s="261">
        <v>3</v>
      </c>
      <c r="AZ520" s="261">
        <v>2</v>
      </c>
      <c r="BA520" s="261">
        <f>IF(AZ520=1,G520,0)</f>
        <v>0</v>
      </c>
      <c r="BB520" s="261">
        <f>IF(AZ520=2,G520,0)</f>
        <v>0</v>
      </c>
      <c r="BC520" s="261">
        <f>IF(AZ520=3,G520,0)</f>
        <v>0</v>
      </c>
      <c r="BD520" s="261">
        <f>IF(AZ520=4,G520,0)</f>
        <v>0</v>
      </c>
      <c r="BE520" s="261">
        <f>IF(AZ520=5,G520,0)</f>
        <v>0</v>
      </c>
      <c r="CA520" s="292">
        <v>8</v>
      </c>
      <c r="CB520" s="292">
        <v>0</v>
      </c>
    </row>
    <row r="521" spans="1:80" x14ac:dyDescent="0.2">
      <c r="A521" s="293">
        <v>63</v>
      </c>
      <c r="B521" s="294" t="s">
        <v>1103</v>
      </c>
      <c r="C521" s="295" t="s">
        <v>1104</v>
      </c>
      <c r="D521" s="296" t="s">
        <v>369</v>
      </c>
      <c r="E521" s="297">
        <v>0.38934809999999997</v>
      </c>
      <c r="F521" s="297">
        <v>0</v>
      </c>
      <c r="G521" s="298">
        <f>E521*F521</f>
        <v>0</v>
      </c>
      <c r="H521" s="299">
        <v>0</v>
      </c>
      <c r="I521" s="300">
        <f>E521*H521</f>
        <v>0</v>
      </c>
      <c r="J521" s="299"/>
      <c r="K521" s="300">
        <f>E521*J521</f>
        <v>0</v>
      </c>
      <c r="O521" s="292">
        <v>2</v>
      </c>
      <c r="AA521" s="261">
        <v>8</v>
      </c>
      <c r="AB521" s="261">
        <v>0</v>
      </c>
      <c r="AC521" s="261">
        <v>3</v>
      </c>
      <c r="AZ521" s="261">
        <v>2</v>
      </c>
      <c r="BA521" s="261">
        <f>IF(AZ521=1,G521,0)</f>
        <v>0</v>
      </c>
      <c r="BB521" s="261">
        <f>IF(AZ521=2,G521,0)</f>
        <v>0</v>
      </c>
      <c r="BC521" s="261">
        <f>IF(AZ521=3,G521,0)</f>
        <v>0</v>
      </c>
      <c r="BD521" s="261">
        <f>IF(AZ521=4,G521,0)</f>
        <v>0</v>
      </c>
      <c r="BE521" s="261">
        <f>IF(AZ521=5,G521,0)</f>
        <v>0</v>
      </c>
      <c r="CA521" s="292">
        <v>8</v>
      </c>
      <c r="CB521" s="292">
        <v>0</v>
      </c>
    </row>
    <row r="522" spans="1:80" x14ac:dyDescent="0.2">
      <c r="A522" s="293">
        <v>64</v>
      </c>
      <c r="B522" s="294" t="s">
        <v>370</v>
      </c>
      <c r="C522" s="295" t="s">
        <v>371</v>
      </c>
      <c r="D522" s="296" t="s">
        <v>369</v>
      </c>
      <c r="E522" s="297">
        <v>0.38934809999999997</v>
      </c>
      <c r="F522" s="297">
        <v>0</v>
      </c>
      <c r="G522" s="298">
        <f>E522*F522</f>
        <v>0</v>
      </c>
      <c r="H522" s="299">
        <v>0</v>
      </c>
      <c r="I522" s="300">
        <f>E522*H522</f>
        <v>0</v>
      </c>
      <c r="J522" s="299"/>
      <c r="K522" s="300">
        <f>E522*J522</f>
        <v>0</v>
      </c>
      <c r="O522" s="292">
        <v>2</v>
      </c>
      <c r="AA522" s="261">
        <v>8</v>
      </c>
      <c r="AB522" s="261">
        <v>1</v>
      </c>
      <c r="AC522" s="261">
        <v>3</v>
      </c>
      <c r="AZ522" s="261">
        <v>2</v>
      </c>
      <c r="BA522" s="261">
        <f>IF(AZ522=1,G522,0)</f>
        <v>0</v>
      </c>
      <c r="BB522" s="261">
        <f>IF(AZ522=2,G522,0)</f>
        <v>0</v>
      </c>
      <c r="BC522" s="261">
        <f>IF(AZ522=3,G522,0)</f>
        <v>0</v>
      </c>
      <c r="BD522" s="261">
        <f>IF(AZ522=4,G522,0)</f>
        <v>0</v>
      </c>
      <c r="BE522" s="261">
        <f>IF(AZ522=5,G522,0)</f>
        <v>0</v>
      </c>
      <c r="CA522" s="292">
        <v>8</v>
      </c>
      <c r="CB522" s="292">
        <v>1</v>
      </c>
    </row>
    <row r="523" spans="1:80" x14ac:dyDescent="0.2">
      <c r="A523" s="293">
        <v>65</v>
      </c>
      <c r="B523" s="294" t="s">
        <v>372</v>
      </c>
      <c r="C523" s="295" t="s">
        <v>373</v>
      </c>
      <c r="D523" s="296" t="s">
        <v>369</v>
      </c>
      <c r="E523" s="297">
        <v>3.893481</v>
      </c>
      <c r="F523" s="297">
        <v>0</v>
      </c>
      <c r="G523" s="298">
        <f>E523*F523</f>
        <v>0</v>
      </c>
      <c r="H523" s="299">
        <v>0</v>
      </c>
      <c r="I523" s="300">
        <f>E523*H523</f>
        <v>0</v>
      </c>
      <c r="J523" s="299"/>
      <c r="K523" s="300">
        <f>E523*J523</f>
        <v>0</v>
      </c>
      <c r="O523" s="292">
        <v>2</v>
      </c>
      <c r="AA523" s="261">
        <v>8</v>
      </c>
      <c r="AB523" s="261">
        <v>1</v>
      </c>
      <c r="AC523" s="261">
        <v>3</v>
      </c>
      <c r="AZ523" s="261">
        <v>2</v>
      </c>
      <c r="BA523" s="261">
        <f>IF(AZ523=1,G523,0)</f>
        <v>0</v>
      </c>
      <c r="BB523" s="261">
        <f>IF(AZ523=2,G523,0)</f>
        <v>0</v>
      </c>
      <c r="BC523" s="261">
        <f>IF(AZ523=3,G523,0)</f>
        <v>0</v>
      </c>
      <c r="BD523" s="261">
        <f>IF(AZ523=4,G523,0)</f>
        <v>0</v>
      </c>
      <c r="BE523" s="261">
        <f>IF(AZ523=5,G523,0)</f>
        <v>0</v>
      </c>
      <c r="CA523" s="292">
        <v>8</v>
      </c>
      <c r="CB523" s="292">
        <v>1</v>
      </c>
    </row>
    <row r="524" spans="1:80" x14ac:dyDescent="0.2">
      <c r="A524" s="293">
        <v>66</v>
      </c>
      <c r="B524" s="294" t="s">
        <v>374</v>
      </c>
      <c r="C524" s="295" t="s">
        <v>375</v>
      </c>
      <c r="D524" s="296" t="s">
        <v>369</v>
      </c>
      <c r="E524" s="297">
        <v>0.38934809999999997</v>
      </c>
      <c r="F524" s="297">
        <v>0</v>
      </c>
      <c r="G524" s="298">
        <f>E524*F524</f>
        <v>0</v>
      </c>
      <c r="H524" s="299">
        <v>0</v>
      </c>
      <c r="I524" s="300">
        <f>E524*H524</f>
        <v>0</v>
      </c>
      <c r="J524" s="299"/>
      <c r="K524" s="300">
        <f>E524*J524</f>
        <v>0</v>
      </c>
      <c r="O524" s="292">
        <v>2</v>
      </c>
      <c r="AA524" s="261">
        <v>8</v>
      </c>
      <c r="AB524" s="261">
        <v>1</v>
      </c>
      <c r="AC524" s="261">
        <v>3</v>
      </c>
      <c r="AZ524" s="261">
        <v>2</v>
      </c>
      <c r="BA524" s="261">
        <f>IF(AZ524=1,G524,0)</f>
        <v>0</v>
      </c>
      <c r="BB524" s="261">
        <f>IF(AZ524=2,G524,0)</f>
        <v>0</v>
      </c>
      <c r="BC524" s="261">
        <f>IF(AZ524=3,G524,0)</f>
        <v>0</v>
      </c>
      <c r="BD524" s="261">
        <f>IF(AZ524=4,G524,0)</f>
        <v>0</v>
      </c>
      <c r="BE524" s="261">
        <f>IF(AZ524=5,G524,0)</f>
        <v>0</v>
      </c>
      <c r="CA524" s="292">
        <v>8</v>
      </c>
      <c r="CB524" s="292">
        <v>1</v>
      </c>
    </row>
    <row r="525" spans="1:80" x14ac:dyDescent="0.2">
      <c r="A525" s="293">
        <v>67</v>
      </c>
      <c r="B525" s="294" t="s">
        <v>376</v>
      </c>
      <c r="C525" s="295" t="s">
        <v>377</v>
      </c>
      <c r="D525" s="296" t="s">
        <v>369</v>
      </c>
      <c r="E525" s="297">
        <v>1.1680443</v>
      </c>
      <c r="F525" s="297">
        <v>0</v>
      </c>
      <c r="G525" s="298">
        <f>E525*F525</f>
        <v>0</v>
      </c>
      <c r="H525" s="299">
        <v>0</v>
      </c>
      <c r="I525" s="300">
        <f>E525*H525</f>
        <v>0</v>
      </c>
      <c r="J525" s="299"/>
      <c r="K525" s="300">
        <f>E525*J525</f>
        <v>0</v>
      </c>
      <c r="O525" s="292">
        <v>2</v>
      </c>
      <c r="AA525" s="261">
        <v>8</v>
      </c>
      <c r="AB525" s="261">
        <v>1</v>
      </c>
      <c r="AC525" s="261">
        <v>3</v>
      </c>
      <c r="AZ525" s="261">
        <v>2</v>
      </c>
      <c r="BA525" s="261">
        <f>IF(AZ525=1,G525,0)</f>
        <v>0</v>
      </c>
      <c r="BB525" s="261">
        <f>IF(AZ525=2,G525,0)</f>
        <v>0</v>
      </c>
      <c r="BC525" s="261">
        <f>IF(AZ525=3,G525,0)</f>
        <v>0</v>
      </c>
      <c r="BD525" s="261">
        <f>IF(AZ525=4,G525,0)</f>
        <v>0</v>
      </c>
      <c r="BE525" s="261">
        <f>IF(AZ525=5,G525,0)</f>
        <v>0</v>
      </c>
      <c r="CA525" s="292">
        <v>8</v>
      </c>
      <c r="CB525" s="292">
        <v>1</v>
      </c>
    </row>
    <row r="526" spans="1:80" x14ac:dyDescent="0.2">
      <c r="A526" s="312"/>
      <c r="B526" s="313" t="s">
        <v>101</v>
      </c>
      <c r="C526" s="314" t="s">
        <v>435</v>
      </c>
      <c r="D526" s="315"/>
      <c r="E526" s="316"/>
      <c r="F526" s="317"/>
      <c r="G526" s="318">
        <f>SUM(G454:G525)</f>
        <v>0</v>
      </c>
      <c r="H526" s="319"/>
      <c r="I526" s="320">
        <f>SUM(I454:I525)</f>
        <v>1.2763323</v>
      </c>
      <c r="J526" s="319"/>
      <c r="K526" s="320">
        <f>SUM(K454:K525)</f>
        <v>-0.38934810000000003</v>
      </c>
      <c r="O526" s="292">
        <v>4</v>
      </c>
      <c r="BA526" s="321">
        <f>SUM(BA454:BA525)</f>
        <v>0</v>
      </c>
      <c r="BB526" s="321">
        <f>SUM(BB454:BB525)</f>
        <v>0</v>
      </c>
      <c r="BC526" s="321">
        <f>SUM(BC454:BC525)</f>
        <v>0</v>
      </c>
      <c r="BD526" s="321">
        <f>SUM(BD454:BD525)</f>
        <v>0</v>
      </c>
      <c r="BE526" s="321">
        <f>SUM(BE454:BE525)</f>
        <v>0</v>
      </c>
    </row>
    <row r="527" spans="1:80" x14ac:dyDescent="0.2">
      <c r="A527" s="282" t="s">
        <v>97</v>
      </c>
      <c r="B527" s="283" t="s">
        <v>461</v>
      </c>
      <c r="C527" s="284" t="s">
        <v>462</v>
      </c>
      <c r="D527" s="285"/>
      <c r="E527" s="286"/>
      <c r="F527" s="286"/>
      <c r="G527" s="287"/>
      <c r="H527" s="288"/>
      <c r="I527" s="289"/>
      <c r="J527" s="290"/>
      <c r="K527" s="291"/>
      <c r="O527" s="292">
        <v>1</v>
      </c>
    </row>
    <row r="528" spans="1:80" x14ac:dyDescent="0.2">
      <c r="A528" s="293">
        <v>68</v>
      </c>
      <c r="B528" s="294" t="s">
        <v>464</v>
      </c>
      <c r="C528" s="295" t="s">
        <v>465</v>
      </c>
      <c r="D528" s="296" t="s">
        <v>170</v>
      </c>
      <c r="E528" s="297">
        <v>0.6</v>
      </c>
      <c r="F528" s="297">
        <v>0</v>
      </c>
      <c r="G528" s="298">
        <f>E528*F528</f>
        <v>0</v>
      </c>
      <c r="H528" s="299">
        <v>2.4000000000000001E-4</v>
      </c>
      <c r="I528" s="300">
        <f>E528*H528</f>
        <v>1.44E-4</v>
      </c>
      <c r="J528" s="299">
        <v>0</v>
      </c>
      <c r="K528" s="300">
        <f>E528*J528</f>
        <v>0</v>
      </c>
      <c r="O528" s="292">
        <v>2</v>
      </c>
      <c r="AA528" s="261">
        <v>1</v>
      </c>
      <c r="AB528" s="261">
        <v>0</v>
      </c>
      <c r="AC528" s="261">
        <v>0</v>
      </c>
      <c r="AZ528" s="261">
        <v>2</v>
      </c>
      <c r="BA528" s="261">
        <f>IF(AZ528=1,G528,0)</f>
        <v>0</v>
      </c>
      <c r="BB528" s="261">
        <f>IF(AZ528=2,G528,0)</f>
        <v>0</v>
      </c>
      <c r="BC528" s="261">
        <f>IF(AZ528=3,G528,0)</f>
        <v>0</v>
      </c>
      <c r="BD528" s="261">
        <f>IF(AZ528=4,G528,0)</f>
        <v>0</v>
      </c>
      <c r="BE528" s="261">
        <f>IF(AZ528=5,G528,0)</f>
        <v>0</v>
      </c>
      <c r="CA528" s="292">
        <v>1</v>
      </c>
      <c r="CB528" s="292">
        <v>0</v>
      </c>
    </row>
    <row r="529" spans="1:80" x14ac:dyDescent="0.2">
      <c r="A529" s="301"/>
      <c r="B529" s="304"/>
      <c r="C529" s="305" t="s">
        <v>1512</v>
      </c>
      <c r="D529" s="306"/>
      <c r="E529" s="307">
        <v>0.6</v>
      </c>
      <c r="F529" s="308"/>
      <c r="G529" s="309"/>
      <c r="H529" s="310"/>
      <c r="I529" s="302"/>
      <c r="J529" s="311"/>
      <c r="K529" s="302"/>
      <c r="M529" s="303" t="s">
        <v>1512</v>
      </c>
      <c r="O529" s="292"/>
    </row>
    <row r="530" spans="1:80" x14ac:dyDescent="0.2">
      <c r="A530" s="293">
        <v>69</v>
      </c>
      <c r="B530" s="294" t="s">
        <v>469</v>
      </c>
      <c r="C530" s="295" t="s">
        <v>470</v>
      </c>
      <c r="D530" s="296" t="s">
        <v>170</v>
      </c>
      <c r="E530" s="297">
        <v>0.6</v>
      </c>
      <c r="F530" s="297">
        <v>0</v>
      </c>
      <c r="G530" s="298">
        <f>E530*F530</f>
        <v>0</v>
      </c>
      <c r="H530" s="299">
        <v>4.0000000000000003E-5</v>
      </c>
      <c r="I530" s="300">
        <f>E530*H530</f>
        <v>2.4000000000000001E-5</v>
      </c>
      <c r="J530" s="299">
        <v>0</v>
      </c>
      <c r="K530" s="300">
        <f>E530*J530</f>
        <v>0</v>
      </c>
      <c r="O530" s="292">
        <v>2</v>
      </c>
      <c r="AA530" s="261">
        <v>1</v>
      </c>
      <c r="AB530" s="261">
        <v>7</v>
      </c>
      <c r="AC530" s="261">
        <v>7</v>
      </c>
      <c r="AZ530" s="261">
        <v>2</v>
      </c>
      <c r="BA530" s="261">
        <f>IF(AZ530=1,G530,0)</f>
        <v>0</v>
      </c>
      <c r="BB530" s="261">
        <f>IF(AZ530=2,G530,0)</f>
        <v>0</v>
      </c>
      <c r="BC530" s="261">
        <f>IF(AZ530=3,G530,0)</f>
        <v>0</v>
      </c>
      <c r="BD530" s="261">
        <f>IF(AZ530=4,G530,0)</f>
        <v>0</v>
      </c>
      <c r="BE530" s="261">
        <f>IF(AZ530=5,G530,0)</f>
        <v>0</v>
      </c>
      <c r="CA530" s="292">
        <v>1</v>
      </c>
      <c r="CB530" s="292">
        <v>7</v>
      </c>
    </row>
    <row r="531" spans="1:80" x14ac:dyDescent="0.2">
      <c r="A531" s="301"/>
      <c r="B531" s="304"/>
      <c r="C531" s="305" t="s">
        <v>1513</v>
      </c>
      <c r="D531" s="306"/>
      <c r="E531" s="307">
        <v>0.6</v>
      </c>
      <c r="F531" s="308"/>
      <c r="G531" s="309"/>
      <c r="H531" s="310"/>
      <c r="I531" s="302"/>
      <c r="J531" s="311"/>
      <c r="K531" s="302"/>
      <c r="M531" s="303" t="s">
        <v>1513</v>
      </c>
      <c r="O531" s="292"/>
    </row>
    <row r="532" spans="1:80" x14ac:dyDescent="0.2">
      <c r="A532" s="293">
        <v>70</v>
      </c>
      <c r="B532" s="294" t="s">
        <v>471</v>
      </c>
      <c r="C532" s="295" t="s">
        <v>472</v>
      </c>
      <c r="D532" s="296" t="s">
        <v>116</v>
      </c>
      <c r="E532" s="297">
        <v>9.9000000000000005E-2</v>
      </c>
      <c r="F532" s="297">
        <v>0</v>
      </c>
      <c r="G532" s="298">
        <f>E532*F532</f>
        <v>0</v>
      </c>
      <c r="H532" s="299">
        <v>1.9E-2</v>
      </c>
      <c r="I532" s="300">
        <f>E532*H532</f>
        <v>1.8810000000000001E-3</v>
      </c>
      <c r="J532" s="299"/>
      <c r="K532" s="300">
        <f>E532*J532</f>
        <v>0</v>
      </c>
      <c r="O532" s="292">
        <v>2</v>
      </c>
      <c r="AA532" s="261">
        <v>3</v>
      </c>
      <c r="AB532" s="261">
        <v>7</v>
      </c>
      <c r="AC532" s="261">
        <v>59764049</v>
      </c>
      <c r="AZ532" s="261">
        <v>2</v>
      </c>
      <c r="BA532" s="261">
        <f>IF(AZ532=1,G532,0)</f>
        <v>0</v>
      </c>
      <c r="BB532" s="261">
        <f>IF(AZ532=2,G532,0)</f>
        <v>0</v>
      </c>
      <c r="BC532" s="261">
        <f>IF(AZ532=3,G532,0)</f>
        <v>0</v>
      </c>
      <c r="BD532" s="261">
        <f>IF(AZ532=4,G532,0)</f>
        <v>0</v>
      </c>
      <c r="BE532" s="261">
        <f>IF(AZ532=5,G532,0)</f>
        <v>0</v>
      </c>
      <c r="CA532" s="292">
        <v>3</v>
      </c>
      <c r="CB532" s="292">
        <v>7</v>
      </c>
    </row>
    <row r="533" spans="1:80" x14ac:dyDescent="0.2">
      <c r="A533" s="301"/>
      <c r="B533" s="304"/>
      <c r="C533" s="305" t="s">
        <v>1514</v>
      </c>
      <c r="D533" s="306"/>
      <c r="E533" s="307">
        <v>9.9000000000000005E-2</v>
      </c>
      <c r="F533" s="308"/>
      <c r="G533" s="309"/>
      <c r="H533" s="310"/>
      <c r="I533" s="302"/>
      <c r="J533" s="311"/>
      <c r="K533" s="302"/>
      <c r="M533" s="303" t="s">
        <v>1514</v>
      </c>
      <c r="O533" s="292"/>
    </row>
    <row r="534" spans="1:80" x14ac:dyDescent="0.2">
      <c r="A534" s="293">
        <v>71</v>
      </c>
      <c r="B534" s="294" t="s">
        <v>475</v>
      </c>
      <c r="C534" s="295" t="s">
        <v>476</v>
      </c>
      <c r="D534" s="296" t="s">
        <v>12</v>
      </c>
      <c r="E534" s="297"/>
      <c r="F534" s="297">
        <v>0</v>
      </c>
      <c r="G534" s="298">
        <f>E534*F534</f>
        <v>0</v>
      </c>
      <c r="H534" s="299">
        <v>0</v>
      </c>
      <c r="I534" s="300">
        <f>E534*H534</f>
        <v>0</v>
      </c>
      <c r="J534" s="299"/>
      <c r="K534" s="300">
        <f>E534*J534</f>
        <v>0</v>
      </c>
      <c r="O534" s="292">
        <v>2</v>
      </c>
      <c r="AA534" s="261">
        <v>7</v>
      </c>
      <c r="AB534" s="261">
        <v>1002</v>
      </c>
      <c r="AC534" s="261">
        <v>5</v>
      </c>
      <c r="AZ534" s="261">
        <v>2</v>
      </c>
      <c r="BA534" s="261">
        <f>IF(AZ534=1,G534,0)</f>
        <v>0</v>
      </c>
      <c r="BB534" s="261">
        <f>IF(AZ534=2,G534,0)</f>
        <v>0</v>
      </c>
      <c r="BC534" s="261">
        <f>IF(AZ534=3,G534,0)</f>
        <v>0</v>
      </c>
      <c r="BD534" s="261">
        <f>IF(AZ534=4,G534,0)</f>
        <v>0</v>
      </c>
      <c r="BE534" s="261">
        <f>IF(AZ534=5,G534,0)</f>
        <v>0</v>
      </c>
      <c r="CA534" s="292">
        <v>7</v>
      </c>
      <c r="CB534" s="292">
        <v>1002</v>
      </c>
    </row>
    <row r="535" spans="1:80" x14ac:dyDescent="0.2">
      <c r="A535" s="312"/>
      <c r="B535" s="313" t="s">
        <v>101</v>
      </c>
      <c r="C535" s="314" t="s">
        <v>463</v>
      </c>
      <c r="D535" s="315"/>
      <c r="E535" s="316"/>
      <c r="F535" s="317"/>
      <c r="G535" s="318">
        <f>SUM(G527:G534)</f>
        <v>0</v>
      </c>
      <c r="H535" s="319"/>
      <c r="I535" s="320">
        <f>SUM(I527:I534)</f>
        <v>2.049E-3</v>
      </c>
      <c r="J535" s="319"/>
      <c r="K535" s="320">
        <f>SUM(K527:K534)</f>
        <v>0</v>
      </c>
      <c r="O535" s="292">
        <v>4</v>
      </c>
      <c r="BA535" s="321">
        <f>SUM(BA527:BA534)</f>
        <v>0</v>
      </c>
      <c r="BB535" s="321">
        <f>SUM(BB527:BB534)</f>
        <v>0</v>
      </c>
      <c r="BC535" s="321">
        <f>SUM(BC527:BC534)</f>
        <v>0</v>
      </c>
      <c r="BD535" s="321">
        <f>SUM(BD527:BD534)</f>
        <v>0</v>
      </c>
      <c r="BE535" s="321">
        <f>SUM(BE527:BE534)</f>
        <v>0</v>
      </c>
    </row>
    <row r="536" spans="1:80" x14ac:dyDescent="0.2">
      <c r="A536" s="282" t="s">
        <v>97</v>
      </c>
      <c r="B536" s="283" t="s">
        <v>1515</v>
      </c>
      <c r="C536" s="284" t="s">
        <v>1516</v>
      </c>
      <c r="D536" s="285"/>
      <c r="E536" s="286"/>
      <c r="F536" s="286"/>
      <c r="G536" s="287"/>
      <c r="H536" s="288"/>
      <c r="I536" s="289"/>
      <c r="J536" s="290"/>
      <c r="K536" s="291"/>
      <c r="O536" s="292">
        <v>1</v>
      </c>
    </row>
    <row r="537" spans="1:80" x14ac:dyDescent="0.2">
      <c r="A537" s="293">
        <v>72</v>
      </c>
      <c r="B537" s="294" t="s">
        <v>1518</v>
      </c>
      <c r="C537" s="295" t="s">
        <v>1519</v>
      </c>
      <c r="D537" s="296" t="s">
        <v>366</v>
      </c>
      <c r="E537" s="297">
        <v>1</v>
      </c>
      <c r="F537" s="297">
        <v>0</v>
      </c>
      <c r="G537" s="298">
        <f>E537*F537</f>
        <v>0</v>
      </c>
      <c r="H537" s="299">
        <v>0</v>
      </c>
      <c r="I537" s="300">
        <f>E537*H537</f>
        <v>0</v>
      </c>
      <c r="J537" s="299"/>
      <c r="K537" s="300">
        <f>E537*J537</f>
        <v>0</v>
      </c>
      <c r="O537" s="292">
        <v>2</v>
      </c>
      <c r="AA537" s="261">
        <v>12</v>
      </c>
      <c r="AB537" s="261">
        <v>0</v>
      </c>
      <c r="AC537" s="261">
        <v>100</v>
      </c>
      <c r="AZ537" s="261">
        <v>4</v>
      </c>
      <c r="BA537" s="261">
        <f>IF(AZ537=1,G537,0)</f>
        <v>0</v>
      </c>
      <c r="BB537" s="261">
        <f>IF(AZ537=2,G537,0)</f>
        <v>0</v>
      </c>
      <c r="BC537" s="261">
        <f>IF(AZ537=3,G537,0)</f>
        <v>0</v>
      </c>
      <c r="BD537" s="261">
        <f>IF(AZ537=4,G537,0)</f>
        <v>0</v>
      </c>
      <c r="BE537" s="261">
        <f>IF(AZ537=5,G537,0)</f>
        <v>0</v>
      </c>
      <c r="CA537" s="292">
        <v>12</v>
      </c>
      <c r="CB537" s="292">
        <v>0</v>
      </c>
    </row>
    <row r="538" spans="1:80" x14ac:dyDescent="0.2">
      <c r="A538" s="312"/>
      <c r="B538" s="313" t="s">
        <v>101</v>
      </c>
      <c r="C538" s="314" t="s">
        <v>1517</v>
      </c>
      <c r="D538" s="315"/>
      <c r="E538" s="316"/>
      <c r="F538" s="317"/>
      <c r="G538" s="318">
        <f>SUM(G536:G537)</f>
        <v>0</v>
      </c>
      <c r="H538" s="319"/>
      <c r="I538" s="320">
        <f>SUM(I536:I537)</f>
        <v>0</v>
      </c>
      <c r="J538" s="319"/>
      <c r="K538" s="320">
        <f>SUM(K536:K537)</f>
        <v>0</v>
      </c>
      <c r="O538" s="292">
        <v>4</v>
      </c>
      <c r="BA538" s="321">
        <f>SUM(BA536:BA537)</f>
        <v>0</v>
      </c>
      <c r="BB538" s="321">
        <f>SUM(BB536:BB537)</f>
        <v>0</v>
      </c>
      <c r="BC538" s="321">
        <f>SUM(BC536:BC537)</f>
        <v>0</v>
      </c>
      <c r="BD538" s="321">
        <f>SUM(BD536:BD537)</f>
        <v>0</v>
      </c>
      <c r="BE538" s="321">
        <f>SUM(BE536:BE537)</f>
        <v>0</v>
      </c>
    </row>
    <row r="539" spans="1:80" x14ac:dyDescent="0.2">
      <c r="E539" s="261"/>
    </row>
    <row r="540" spans="1:80" x14ac:dyDescent="0.2">
      <c r="E540" s="261"/>
    </row>
    <row r="541" spans="1:80" x14ac:dyDescent="0.2">
      <c r="E541" s="261"/>
    </row>
    <row r="542" spans="1:80" x14ac:dyDescent="0.2">
      <c r="E542" s="261"/>
    </row>
    <row r="543" spans="1:80" x14ac:dyDescent="0.2">
      <c r="E543" s="261"/>
    </row>
    <row r="544" spans="1:80" x14ac:dyDescent="0.2">
      <c r="E544" s="261"/>
    </row>
    <row r="545" spans="5:5" x14ac:dyDescent="0.2">
      <c r="E545" s="261"/>
    </row>
    <row r="546" spans="5:5" x14ac:dyDescent="0.2">
      <c r="E546" s="261"/>
    </row>
    <row r="547" spans="5:5" x14ac:dyDescent="0.2">
      <c r="E547" s="261"/>
    </row>
    <row r="548" spans="5:5" x14ac:dyDescent="0.2">
      <c r="E548" s="261"/>
    </row>
    <row r="549" spans="5:5" x14ac:dyDescent="0.2">
      <c r="E549" s="261"/>
    </row>
    <row r="550" spans="5:5" x14ac:dyDescent="0.2">
      <c r="E550" s="261"/>
    </row>
    <row r="551" spans="5:5" x14ac:dyDescent="0.2">
      <c r="E551" s="261"/>
    </row>
    <row r="552" spans="5:5" x14ac:dyDescent="0.2">
      <c r="E552" s="261"/>
    </row>
    <row r="553" spans="5:5" x14ac:dyDescent="0.2">
      <c r="E553" s="261"/>
    </row>
    <row r="554" spans="5:5" x14ac:dyDescent="0.2">
      <c r="E554" s="261"/>
    </row>
    <row r="555" spans="5:5" x14ac:dyDescent="0.2">
      <c r="E555" s="261"/>
    </row>
    <row r="556" spans="5:5" x14ac:dyDescent="0.2">
      <c r="E556" s="261"/>
    </row>
    <row r="557" spans="5:5" x14ac:dyDescent="0.2">
      <c r="E557" s="261"/>
    </row>
    <row r="558" spans="5:5" x14ac:dyDescent="0.2">
      <c r="E558" s="261"/>
    </row>
    <row r="559" spans="5:5" x14ac:dyDescent="0.2">
      <c r="E559" s="261"/>
    </row>
    <row r="560" spans="5:5" x14ac:dyDescent="0.2">
      <c r="E560" s="261"/>
    </row>
    <row r="561" spans="1:7" x14ac:dyDescent="0.2">
      <c r="E561" s="261"/>
    </row>
    <row r="562" spans="1:7" x14ac:dyDescent="0.2">
      <c r="A562" s="311"/>
      <c r="B562" s="311"/>
      <c r="C562" s="311"/>
      <c r="D562" s="311"/>
      <c r="E562" s="311"/>
      <c r="F562" s="311"/>
      <c r="G562" s="311"/>
    </row>
    <row r="563" spans="1:7" x14ac:dyDescent="0.2">
      <c r="A563" s="311"/>
      <c r="B563" s="311"/>
      <c r="C563" s="311"/>
      <c r="D563" s="311"/>
      <c r="E563" s="311"/>
      <c r="F563" s="311"/>
      <c r="G563" s="311"/>
    </row>
    <row r="564" spans="1:7" x14ac:dyDescent="0.2">
      <c r="A564" s="311"/>
      <c r="B564" s="311"/>
      <c r="C564" s="311"/>
      <c r="D564" s="311"/>
      <c r="E564" s="311"/>
      <c r="F564" s="311"/>
      <c r="G564" s="311"/>
    </row>
    <row r="565" spans="1:7" x14ac:dyDescent="0.2">
      <c r="A565" s="311"/>
      <c r="B565" s="311"/>
      <c r="C565" s="311"/>
      <c r="D565" s="311"/>
      <c r="E565" s="311"/>
      <c r="F565" s="311"/>
      <c r="G565" s="311"/>
    </row>
    <row r="566" spans="1:7" x14ac:dyDescent="0.2">
      <c r="E566" s="261"/>
    </row>
    <row r="567" spans="1:7" x14ac:dyDescent="0.2">
      <c r="E567" s="261"/>
    </row>
    <row r="568" spans="1:7" x14ac:dyDescent="0.2">
      <c r="E568" s="261"/>
    </row>
    <row r="569" spans="1:7" x14ac:dyDescent="0.2">
      <c r="E569" s="261"/>
    </row>
    <row r="570" spans="1:7" x14ac:dyDescent="0.2">
      <c r="E570" s="261"/>
    </row>
    <row r="571" spans="1:7" x14ac:dyDescent="0.2">
      <c r="E571" s="261"/>
    </row>
    <row r="572" spans="1:7" x14ac:dyDescent="0.2">
      <c r="E572" s="261"/>
    </row>
    <row r="573" spans="1:7" x14ac:dyDescent="0.2">
      <c r="E573" s="261"/>
    </row>
    <row r="574" spans="1:7" x14ac:dyDescent="0.2">
      <c r="E574" s="261"/>
    </row>
    <row r="575" spans="1:7" x14ac:dyDescent="0.2">
      <c r="E575" s="261"/>
    </row>
    <row r="576" spans="1:7" x14ac:dyDescent="0.2">
      <c r="E576" s="261"/>
    </row>
    <row r="577" spans="5:5" x14ac:dyDescent="0.2">
      <c r="E577" s="261"/>
    </row>
    <row r="578" spans="5:5" x14ac:dyDescent="0.2">
      <c r="E578" s="261"/>
    </row>
    <row r="579" spans="5:5" x14ac:dyDescent="0.2">
      <c r="E579" s="261"/>
    </row>
    <row r="580" spans="5:5" x14ac:dyDescent="0.2">
      <c r="E580" s="261"/>
    </row>
    <row r="581" spans="5:5" x14ac:dyDescent="0.2">
      <c r="E581" s="261"/>
    </row>
    <row r="582" spans="5:5" x14ac:dyDescent="0.2">
      <c r="E582" s="261"/>
    </row>
    <row r="583" spans="5:5" x14ac:dyDescent="0.2">
      <c r="E583" s="261"/>
    </row>
    <row r="584" spans="5:5" x14ac:dyDescent="0.2">
      <c r="E584" s="261"/>
    </row>
    <row r="585" spans="5:5" x14ac:dyDescent="0.2">
      <c r="E585" s="261"/>
    </row>
    <row r="586" spans="5:5" x14ac:dyDescent="0.2">
      <c r="E586" s="261"/>
    </row>
    <row r="587" spans="5:5" x14ac:dyDescent="0.2">
      <c r="E587" s="261"/>
    </row>
    <row r="588" spans="5:5" x14ac:dyDescent="0.2">
      <c r="E588" s="261"/>
    </row>
    <row r="589" spans="5:5" x14ac:dyDescent="0.2">
      <c r="E589" s="261"/>
    </row>
    <row r="590" spans="5:5" x14ac:dyDescent="0.2">
      <c r="E590" s="261"/>
    </row>
    <row r="591" spans="5:5" x14ac:dyDescent="0.2">
      <c r="E591" s="261"/>
    </row>
    <row r="592" spans="5:5" x14ac:dyDescent="0.2">
      <c r="E592" s="261"/>
    </row>
    <row r="593" spans="1:7" x14ac:dyDescent="0.2">
      <c r="E593" s="261"/>
    </row>
    <row r="594" spans="1:7" x14ac:dyDescent="0.2">
      <c r="E594" s="261"/>
    </row>
    <row r="595" spans="1:7" x14ac:dyDescent="0.2">
      <c r="E595" s="261"/>
    </row>
    <row r="596" spans="1:7" x14ac:dyDescent="0.2">
      <c r="E596" s="261"/>
    </row>
    <row r="597" spans="1:7" x14ac:dyDescent="0.2">
      <c r="A597" s="322"/>
      <c r="B597" s="322"/>
    </row>
    <row r="598" spans="1:7" x14ac:dyDescent="0.2">
      <c r="A598" s="311"/>
      <c r="B598" s="311"/>
      <c r="C598" s="323"/>
      <c r="D598" s="323"/>
      <c r="E598" s="324"/>
      <c r="F598" s="323"/>
      <c r="G598" s="325"/>
    </row>
    <row r="599" spans="1:7" x14ac:dyDescent="0.2">
      <c r="A599" s="326"/>
      <c r="B599" s="326"/>
      <c r="C599" s="311"/>
      <c r="D599" s="311"/>
      <c r="E599" s="327"/>
      <c r="F599" s="311"/>
      <c r="G599" s="311"/>
    </row>
    <row r="600" spans="1:7" x14ac:dyDescent="0.2">
      <c r="A600" s="311"/>
      <c r="B600" s="311"/>
      <c r="C600" s="311"/>
      <c r="D600" s="311"/>
      <c r="E600" s="327"/>
      <c r="F600" s="311"/>
      <c r="G600" s="311"/>
    </row>
    <row r="601" spans="1:7" x14ac:dyDescent="0.2">
      <c r="A601" s="311"/>
      <c r="B601" s="311"/>
      <c r="C601" s="311"/>
      <c r="D601" s="311"/>
      <c r="E601" s="327"/>
      <c r="F601" s="311"/>
      <c r="G601" s="311"/>
    </row>
    <row r="602" spans="1:7" x14ac:dyDescent="0.2">
      <c r="A602" s="311"/>
      <c r="B602" s="311"/>
      <c r="C602" s="311"/>
      <c r="D602" s="311"/>
      <c r="E602" s="327"/>
      <c r="F602" s="311"/>
      <c r="G602" s="311"/>
    </row>
    <row r="603" spans="1:7" x14ac:dyDescent="0.2">
      <c r="A603" s="311"/>
      <c r="B603" s="311"/>
      <c r="C603" s="311"/>
      <c r="D603" s="311"/>
      <c r="E603" s="327"/>
      <c r="F603" s="311"/>
      <c r="G603" s="311"/>
    </row>
    <row r="604" spans="1:7" x14ac:dyDescent="0.2">
      <c r="A604" s="311"/>
      <c r="B604" s="311"/>
      <c r="C604" s="311"/>
      <c r="D604" s="311"/>
      <c r="E604" s="327"/>
      <c r="F604" s="311"/>
      <c r="G604" s="311"/>
    </row>
    <row r="605" spans="1:7" x14ac:dyDescent="0.2">
      <c r="A605" s="311"/>
      <c r="B605" s="311"/>
      <c r="C605" s="311"/>
      <c r="D605" s="311"/>
      <c r="E605" s="327"/>
      <c r="F605" s="311"/>
      <c r="G605" s="311"/>
    </row>
    <row r="606" spans="1:7" x14ac:dyDescent="0.2">
      <c r="A606" s="311"/>
      <c r="B606" s="311"/>
      <c r="C606" s="311"/>
      <c r="D606" s="311"/>
      <c r="E606" s="327"/>
      <c r="F606" s="311"/>
      <c r="G606" s="311"/>
    </row>
    <row r="607" spans="1:7" x14ac:dyDescent="0.2">
      <c r="A607" s="311"/>
      <c r="B607" s="311"/>
      <c r="C607" s="311"/>
      <c r="D607" s="311"/>
      <c r="E607" s="327"/>
      <c r="F607" s="311"/>
      <c r="G607" s="311"/>
    </row>
    <row r="608" spans="1:7" x14ac:dyDescent="0.2">
      <c r="A608" s="311"/>
      <c r="B608" s="311"/>
      <c r="C608" s="311"/>
      <c r="D608" s="311"/>
      <c r="E608" s="327"/>
      <c r="F608" s="311"/>
      <c r="G608" s="311"/>
    </row>
    <row r="609" spans="1:7" x14ac:dyDescent="0.2">
      <c r="A609" s="311"/>
      <c r="B609" s="311"/>
      <c r="C609" s="311"/>
      <c r="D609" s="311"/>
      <c r="E609" s="327"/>
      <c r="F609" s="311"/>
      <c r="G609" s="311"/>
    </row>
    <row r="610" spans="1:7" x14ac:dyDescent="0.2">
      <c r="A610" s="311"/>
      <c r="B610" s="311"/>
      <c r="C610" s="311"/>
      <c r="D610" s="311"/>
      <c r="E610" s="327"/>
      <c r="F610" s="311"/>
      <c r="G610" s="311"/>
    </row>
    <row r="611" spans="1:7" x14ac:dyDescent="0.2">
      <c r="A611" s="311"/>
      <c r="B611" s="311"/>
      <c r="C611" s="311"/>
      <c r="D611" s="311"/>
      <c r="E611" s="327"/>
      <c r="F611" s="311"/>
      <c r="G611" s="311"/>
    </row>
  </sheetData>
  <mergeCells count="436">
    <mergeCell ref="C514:D514"/>
    <mergeCell ref="C516:D516"/>
    <mergeCell ref="C518:D518"/>
    <mergeCell ref="C529:D529"/>
    <mergeCell ref="C531:D531"/>
    <mergeCell ref="C533:D533"/>
    <mergeCell ref="C508:D508"/>
    <mergeCell ref="C509:D509"/>
    <mergeCell ref="C510:D510"/>
    <mergeCell ref="C511:D511"/>
    <mergeCell ref="C512:D512"/>
    <mergeCell ref="C513:D513"/>
    <mergeCell ref="C502:D502"/>
    <mergeCell ref="C503:D503"/>
    <mergeCell ref="C504:D504"/>
    <mergeCell ref="C505:D505"/>
    <mergeCell ref="C506:D506"/>
    <mergeCell ref="C507:D507"/>
    <mergeCell ref="C496:D496"/>
    <mergeCell ref="C497:D497"/>
    <mergeCell ref="C498:D498"/>
    <mergeCell ref="C499:D499"/>
    <mergeCell ref="C500:D500"/>
    <mergeCell ref="C501:D501"/>
    <mergeCell ref="C490:D490"/>
    <mergeCell ref="C491:D491"/>
    <mergeCell ref="C492:D492"/>
    <mergeCell ref="C493:D493"/>
    <mergeCell ref="C494:D494"/>
    <mergeCell ref="C495:D495"/>
    <mergeCell ref="C483:D483"/>
    <mergeCell ref="C484:D484"/>
    <mergeCell ref="C485:D485"/>
    <mergeCell ref="C487:D487"/>
    <mergeCell ref="C488:D488"/>
    <mergeCell ref="C489:D489"/>
    <mergeCell ref="C477:D477"/>
    <mergeCell ref="C478:D478"/>
    <mergeCell ref="C479:D479"/>
    <mergeCell ref="C480:D480"/>
    <mergeCell ref="C481:D481"/>
    <mergeCell ref="C482:D482"/>
    <mergeCell ref="C471:D471"/>
    <mergeCell ref="C472:D472"/>
    <mergeCell ref="C473:D473"/>
    <mergeCell ref="C474:D474"/>
    <mergeCell ref="C475:D475"/>
    <mergeCell ref="C476:D476"/>
    <mergeCell ref="C465:D465"/>
    <mergeCell ref="C466:D466"/>
    <mergeCell ref="C467:D467"/>
    <mergeCell ref="C468:D468"/>
    <mergeCell ref="C469:D469"/>
    <mergeCell ref="C470:D470"/>
    <mergeCell ref="C456:D456"/>
    <mergeCell ref="C458:D458"/>
    <mergeCell ref="C459:D459"/>
    <mergeCell ref="C460:D460"/>
    <mergeCell ref="C461:D461"/>
    <mergeCell ref="C462:D462"/>
    <mergeCell ref="C463:D463"/>
    <mergeCell ref="C464:D464"/>
    <mergeCell ref="C444:D444"/>
    <mergeCell ref="C445:D445"/>
    <mergeCell ref="C446:D446"/>
    <mergeCell ref="C447:D447"/>
    <mergeCell ref="C448:D448"/>
    <mergeCell ref="C449:D449"/>
    <mergeCell ref="C451:D451"/>
    <mergeCell ref="C431:D431"/>
    <mergeCell ref="C433:D433"/>
    <mergeCell ref="C421:D421"/>
    <mergeCell ref="C422:D422"/>
    <mergeCell ref="C423:D423"/>
    <mergeCell ref="C425:D425"/>
    <mergeCell ref="C427:D427"/>
    <mergeCell ref="C429:D429"/>
    <mergeCell ref="C415:D415"/>
    <mergeCell ref="C416:D416"/>
    <mergeCell ref="C417:D417"/>
    <mergeCell ref="C418:D418"/>
    <mergeCell ref="C419:D419"/>
    <mergeCell ref="C420:D420"/>
    <mergeCell ref="C409:D409"/>
    <mergeCell ref="C410:D410"/>
    <mergeCell ref="C411:D411"/>
    <mergeCell ref="C412:D412"/>
    <mergeCell ref="C413:D413"/>
    <mergeCell ref="C414:D414"/>
    <mergeCell ref="C390:D390"/>
    <mergeCell ref="C402:D402"/>
    <mergeCell ref="C403:D403"/>
    <mergeCell ref="C404:D404"/>
    <mergeCell ref="C405:D405"/>
    <mergeCell ref="C406:D406"/>
    <mergeCell ref="C407:D407"/>
    <mergeCell ref="C408:D408"/>
    <mergeCell ref="C376:D376"/>
    <mergeCell ref="C381:D381"/>
    <mergeCell ref="C383:D383"/>
    <mergeCell ref="C384:D384"/>
    <mergeCell ref="C386:D386"/>
    <mergeCell ref="C387:D387"/>
    <mergeCell ref="C388:D388"/>
    <mergeCell ref="C389:D389"/>
    <mergeCell ref="C369:D369"/>
    <mergeCell ref="C370:D370"/>
    <mergeCell ref="C371:D371"/>
    <mergeCell ref="C372:D372"/>
    <mergeCell ref="C373:D373"/>
    <mergeCell ref="C374:D374"/>
    <mergeCell ref="C363:D363"/>
    <mergeCell ref="C364:D364"/>
    <mergeCell ref="C365:D365"/>
    <mergeCell ref="C366:D366"/>
    <mergeCell ref="C367:D367"/>
    <mergeCell ref="C368:D368"/>
    <mergeCell ref="C357:D357"/>
    <mergeCell ref="C358:D358"/>
    <mergeCell ref="C359:D359"/>
    <mergeCell ref="C360:D360"/>
    <mergeCell ref="C361:D361"/>
    <mergeCell ref="C362:D362"/>
    <mergeCell ref="C351:D351"/>
    <mergeCell ref="C352:D352"/>
    <mergeCell ref="C353:D353"/>
    <mergeCell ref="C354:D354"/>
    <mergeCell ref="C355:D355"/>
    <mergeCell ref="C356:D356"/>
    <mergeCell ref="C340:D340"/>
    <mergeCell ref="C341:D341"/>
    <mergeCell ref="C342:D342"/>
    <mergeCell ref="C343:D343"/>
    <mergeCell ref="C347:D347"/>
    <mergeCell ref="C348:D348"/>
    <mergeCell ref="C349:D349"/>
    <mergeCell ref="C350:D350"/>
    <mergeCell ref="C334:D334"/>
    <mergeCell ref="C335:D335"/>
    <mergeCell ref="C336:D336"/>
    <mergeCell ref="C337:D337"/>
    <mergeCell ref="C338:D338"/>
    <mergeCell ref="C339:D339"/>
    <mergeCell ref="C328:D328"/>
    <mergeCell ref="C329:D329"/>
    <mergeCell ref="C330:D330"/>
    <mergeCell ref="C331:D331"/>
    <mergeCell ref="C332:D332"/>
    <mergeCell ref="C333:D333"/>
    <mergeCell ref="C322:D322"/>
    <mergeCell ref="C323:D323"/>
    <mergeCell ref="C324:D324"/>
    <mergeCell ref="C325:D325"/>
    <mergeCell ref="C326:D326"/>
    <mergeCell ref="C327:D327"/>
    <mergeCell ref="C316:D316"/>
    <mergeCell ref="C317:D317"/>
    <mergeCell ref="C318:D318"/>
    <mergeCell ref="C319:D319"/>
    <mergeCell ref="C320:D320"/>
    <mergeCell ref="C321:D321"/>
    <mergeCell ref="C309:D309"/>
    <mergeCell ref="C310:D310"/>
    <mergeCell ref="C311:D311"/>
    <mergeCell ref="C312:D312"/>
    <mergeCell ref="C314:D314"/>
    <mergeCell ref="C315:D315"/>
    <mergeCell ref="C301:D301"/>
    <mergeCell ref="C303:D303"/>
    <mergeCell ref="C304:D304"/>
    <mergeCell ref="C306:D306"/>
    <mergeCell ref="C307:D307"/>
    <mergeCell ref="C308:D308"/>
    <mergeCell ref="C295:D295"/>
    <mergeCell ref="C296:D296"/>
    <mergeCell ref="C297:D297"/>
    <mergeCell ref="C298:D298"/>
    <mergeCell ref="C299:D299"/>
    <mergeCell ref="C300:D300"/>
    <mergeCell ref="C289:D289"/>
    <mergeCell ref="C290:D290"/>
    <mergeCell ref="C291:D291"/>
    <mergeCell ref="C292:D292"/>
    <mergeCell ref="C293:D293"/>
    <mergeCell ref="C294:D294"/>
    <mergeCell ref="C283:D283"/>
    <mergeCell ref="C284:D284"/>
    <mergeCell ref="C285:D285"/>
    <mergeCell ref="C286:D286"/>
    <mergeCell ref="C287:D287"/>
    <mergeCell ref="C288:D288"/>
    <mergeCell ref="C277:D277"/>
    <mergeCell ref="C278:D278"/>
    <mergeCell ref="C279:D279"/>
    <mergeCell ref="C280:D280"/>
    <mergeCell ref="C281:D281"/>
    <mergeCell ref="C282:D282"/>
    <mergeCell ref="C271:D271"/>
    <mergeCell ref="C272:D272"/>
    <mergeCell ref="C273:D273"/>
    <mergeCell ref="C274:D274"/>
    <mergeCell ref="C275:D275"/>
    <mergeCell ref="C276:D276"/>
    <mergeCell ref="C264:D264"/>
    <mergeCell ref="C265:D265"/>
    <mergeCell ref="C267:D267"/>
    <mergeCell ref="C268:D268"/>
    <mergeCell ref="C269:D269"/>
    <mergeCell ref="C270:D270"/>
    <mergeCell ref="C258:D258"/>
    <mergeCell ref="C259:D259"/>
    <mergeCell ref="C260:D260"/>
    <mergeCell ref="C261:D261"/>
    <mergeCell ref="C262:D262"/>
    <mergeCell ref="C263:D263"/>
    <mergeCell ref="C252:D252"/>
    <mergeCell ref="C253:D253"/>
    <mergeCell ref="C254:D254"/>
    <mergeCell ref="C255:D255"/>
    <mergeCell ref="C256:D256"/>
    <mergeCell ref="C257:D257"/>
    <mergeCell ref="C246:D246"/>
    <mergeCell ref="C247:D247"/>
    <mergeCell ref="C248:D248"/>
    <mergeCell ref="C249:D249"/>
    <mergeCell ref="C250:D250"/>
    <mergeCell ref="C251:D251"/>
    <mergeCell ref="C240:D240"/>
    <mergeCell ref="C241:D241"/>
    <mergeCell ref="C242:D242"/>
    <mergeCell ref="C243:D243"/>
    <mergeCell ref="C244:D244"/>
    <mergeCell ref="C245:D245"/>
    <mergeCell ref="C233:D233"/>
    <mergeCell ref="C234:D234"/>
    <mergeCell ref="C236:D236"/>
    <mergeCell ref="C237:D237"/>
    <mergeCell ref="C238:D238"/>
    <mergeCell ref="C239:D239"/>
    <mergeCell ref="C227:D227"/>
    <mergeCell ref="C228:D228"/>
    <mergeCell ref="C229:D229"/>
    <mergeCell ref="C230:D230"/>
    <mergeCell ref="C231:D231"/>
    <mergeCell ref="C232:D232"/>
    <mergeCell ref="C220:D220"/>
    <mergeCell ref="C221:D221"/>
    <mergeCell ref="C222:D222"/>
    <mergeCell ref="C224:D224"/>
    <mergeCell ref="C225:D225"/>
    <mergeCell ref="C226:D226"/>
    <mergeCell ref="C214:D214"/>
    <mergeCell ref="C215:D215"/>
    <mergeCell ref="C216:D216"/>
    <mergeCell ref="C217:D217"/>
    <mergeCell ref="C218:D218"/>
    <mergeCell ref="C219:D219"/>
    <mergeCell ref="C208:D208"/>
    <mergeCell ref="C209:D209"/>
    <mergeCell ref="C210:D210"/>
    <mergeCell ref="C211:D211"/>
    <mergeCell ref="C212:D212"/>
    <mergeCell ref="C213:D213"/>
    <mergeCell ref="C202:D202"/>
    <mergeCell ref="C203:D203"/>
    <mergeCell ref="C204:D204"/>
    <mergeCell ref="C205:D205"/>
    <mergeCell ref="C206:D206"/>
    <mergeCell ref="C207:D207"/>
    <mergeCell ref="C196:D196"/>
    <mergeCell ref="C197:D197"/>
    <mergeCell ref="C198:D198"/>
    <mergeCell ref="C199:D199"/>
    <mergeCell ref="C200:D200"/>
    <mergeCell ref="C201:D201"/>
    <mergeCell ref="C189:D189"/>
    <mergeCell ref="C190:D190"/>
    <mergeCell ref="C191:D191"/>
    <mergeCell ref="C192:D192"/>
    <mergeCell ref="C193:D193"/>
    <mergeCell ref="C195:D195"/>
    <mergeCell ref="C182:D182"/>
    <mergeCell ref="C183:D183"/>
    <mergeCell ref="C185:D185"/>
    <mergeCell ref="C186:D186"/>
    <mergeCell ref="C187:D187"/>
    <mergeCell ref="C188:D188"/>
    <mergeCell ref="C175:D175"/>
    <mergeCell ref="C176:D176"/>
    <mergeCell ref="C177:D177"/>
    <mergeCell ref="C178:D178"/>
    <mergeCell ref="C180:D180"/>
    <mergeCell ref="C181:D181"/>
    <mergeCell ref="C169:D169"/>
    <mergeCell ref="C170:D170"/>
    <mergeCell ref="C171:D171"/>
    <mergeCell ref="C172:D172"/>
    <mergeCell ref="C173:D173"/>
    <mergeCell ref="C174:D174"/>
    <mergeCell ref="C163:D163"/>
    <mergeCell ref="C164:D164"/>
    <mergeCell ref="C165:D165"/>
    <mergeCell ref="C166:D166"/>
    <mergeCell ref="C167:D167"/>
    <mergeCell ref="C168:D168"/>
    <mergeCell ref="C156:D156"/>
    <mergeCell ref="C157:D157"/>
    <mergeCell ref="C159:D159"/>
    <mergeCell ref="C160:D160"/>
    <mergeCell ref="C161:D161"/>
    <mergeCell ref="C162:D162"/>
    <mergeCell ref="C149:D149"/>
    <mergeCell ref="C150:D150"/>
    <mergeCell ref="C152:D152"/>
    <mergeCell ref="C153:D153"/>
    <mergeCell ref="C154:D154"/>
    <mergeCell ref="C155:D155"/>
    <mergeCell ref="C141:D141"/>
    <mergeCell ref="C142:D142"/>
    <mergeCell ref="C144:D144"/>
    <mergeCell ref="C145:D145"/>
    <mergeCell ref="C146:D146"/>
    <mergeCell ref="C148:D148"/>
    <mergeCell ref="C133:D133"/>
    <mergeCell ref="C135:D135"/>
    <mergeCell ref="C136:D136"/>
    <mergeCell ref="C137:D137"/>
    <mergeCell ref="C138:D138"/>
    <mergeCell ref="C140:D140"/>
    <mergeCell ref="C126:D126"/>
    <mergeCell ref="C127:D127"/>
    <mergeCell ref="C128:D128"/>
    <mergeCell ref="C129:D129"/>
    <mergeCell ref="C131:D131"/>
    <mergeCell ref="C132:D132"/>
    <mergeCell ref="C119:D119"/>
    <mergeCell ref="C120:D120"/>
    <mergeCell ref="C121:D121"/>
    <mergeCell ref="C122:D122"/>
    <mergeCell ref="C124:D124"/>
    <mergeCell ref="C125:D125"/>
    <mergeCell ref="C111:D111"/>
    <mergeCell ref="C112:D112"/>
    <mergeCell ref="C113:D113"/>
    <mergeCell ref="C114:D114"/>
    <mergeCell ref="C116:D116"/>
    <mergeCell ref="C118:D118"/>
    <mergeCell ref="C104:D104"/>
    <mergeCell ref="C105:D105"/>
    <mergeCell ref="C106:D106"/>
    <mergeCell ref="C107:D107"/>
    <mergeCell ref="C108:D108"/>
    <mergeCell ref="C110:D110"/>
    <mergeCell ref="C98:D98"/>
    <mergeCell ref="C99:D99"/>
    <mergeCell ref="C100:D100"/>
    <mergeCell ref="C101:D101"/>
    <mergeCell ref="C102:D102"/>
    <mergeCell ref="C103:D103"/>
    <mergeCell ref="C92:D92"/>
    <mergeCell ref="C93:D93"/>
    <mergeCell ref="C94:D94"/>
    <mergeCell ref="C95:D95"/>
    <mergeCell ref="C96:D96"/>
    <mergeCell ref="C97:D97"/>
    <mergeCell ref="C86:D86"/>
    <mergeCell ref="C87:D87"/>
    <mergeCell ref="C88:D88"/>
    <mergeCell ref="C89:D89"/>
    <mergeCell ref="C90:D90"/>
    <mergeCell ref="C91:D91"/>
    <mergeCell ref="C77:D77"/>
    <mergeCell ref="C81:D81"/>
    <mergeCell ref="C82:D82"/>
    <mergeCell ref="C83:D83"/>
    <mergeCell ref="C84:D84"/>
    <mergeCell ref="C85:D85"/>
    <mergeCell ref="C63:D63"/>
    <mergeCell ref="C67:D67"/>
    <mergeCell ref="C68:D68"/>
    <mergeCell ref="C69:D69"/>
    <mergeCell ref="C71:D71"/>
    <mergeCell ref="C72:D72"/>
    <mergeCell ref="C73:D73"/>
    <mergeCell ref="C56:D56"/>
    <mergeCell ref="C58:D58"/>
    <mergeCell ref="C59:D59"/>
    <mergeCell ref="C60:D60"/>
    <mergeCell ref="C61:D61"/>
    <mergeCell ref="C62:D62"/>
    <mergeCell ref="C50:D50"/>
    <mergeCell ref="C51:D51"/>
    <mergeCell ref="C52:D52"/>
    <mergeCell ref="C53:D53"/>
    <mergeCell ref="C54:D54"/>
    <mergeCell ref="C55:D55"/>
    <mergeCell ref="C39:D39"/>
    <mergeCell ref="C43:D43"/>
    <mergeCell ref="C44:D44"/>
    <mergeCell ref="C45:D45"/>
    <mergeCell ref="C46:D46"/>
    <mergeCell ref="C47:D47"/>
    <mergeCell ref="C48:D48"/>
    <mergeCell ref="C49:D49"/>
    <mergeCell ref="C33:D33"/>
    <mergeCell ref="C34:D34"/>
    <mergeCell ref="C35:D35"/>
    <mergeCell ref="C36:D36"/>
    <mergeCell ref="C37:D37"/>
    <mergeCell ref="C38:D38"/>
    <mergeCell ref="C27:D27"/>
    <mergeCell ref="C28:D28"/>
    <mergeCell ref="C29:D29"/>
    <mergeCell ref="C30:D30"/>
    <mergeCell ref="C31:D31"/>
    <mergeCell ref="C32:D32"/>
    <mergeCell ref="C20:D20"/>
    <mergeCell ref="C21:D21"/>
    <mergeCell ref="C22:D22"/>
    <mergeCell ref="C23:D23"/>
    <mergeCell ref="C25:D25"/>
    <mergeCell ref="C26:D26"/>
    <mergeCell ref="C13:D13"/>
    <mergeCell ref="C14:D14"/>
    <mergeCell ref="C15:D15"/>
    <mergeCell ref="C17:D17"/>
    <mergeCell ref="C18:D18"/>
    <mergeCell ref="C19:D19"/>
    <mergeCell ref="A1:G1"/>
    <mergeCell ref="A3:B3"/>
    <mergeCell ref="A4:B4"/>
    <mergeCell ref="E4:G4"/>
    <mergeCell ref="C9:D9"/>
    <mergeCell ref="C10:D10"/>
    <mergeCell ref="C11:D11"/>
    <mergeCell ref="C12:D12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1"/>
  <dimension ref="A1:BE51"/>
  <sheetViews>
    <sheetView topLeftCell="A34" zoomScaleNormal="100"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101" t="s">
        <v>102</v>
      </c>
      <c r="B1" s="102"/>
      <c r="C1" s="102"/>
      <c r="D1" s="102"/>
      <c r="E1" s="102"/>
      <c r="F1" s="102"/>
      <c r="G1" s="102"/>
    </row>
    <row r="2" spans="1:57" ht="12.75" customHeight="1" x14ac:dyDescent="0.2">
      <c r="A2" s="103" t="s">
        <v>32</v>
      </c>
      <c r="B2" s="104"/>
      <c r="C2" s="105" t="s">
        <v>348</v>
      </c>
      <c r="D2" s="105" t="s">
        <v>494</v>
      </c>
      <c r="E2" s="106"/>
      <c r="F2" s="107" t="s">
        <v>33</v>
      </c>
      <c r="G2" s="108"/>
    </row>
    <row r="3" spans="1:57" ht="3" hidden="1" customHeight="1" x14ac:dyDescent="0.2">
      <c r="A3" s="109"/>
      <c r="B3" s="110"/>
      <c r="C3" s="111"/>
      <c r="D3" s="111"/>
      <c r="E3" s="112"/>
      <c r="F3" s="113"/>
      <c r="G3" s="114"/>
    </row>
    <row r="4" spans="1:57" ht="12" customHeight="1" x14ac:dyDescent="0.2">
      <c r="A4" s="115" t="s">
        <v>34</v>
      </c>
      <c r="B4" s="110"/>
      <c r="C4" s="111"/>
      <c r="D4" s="111"/>
      <c r="E4" s="112"/>
      <c r="F4" s="113" t="s">
        <v>35</v>
      </c>
      <c r="G4" s="116"/>
    </row>
    <row r="5" spans="1:57" ht="12.95" customHeight="1" x14ac:dyDescent="0.2">
      <c r="A5" s="117" t="s">
        <v>1259</v>
      </c>
      <c r="B5" s="118"/>
      <c r="C5" s="119" t="s">
        <v>1260</v>
      </c>
      <c r="D5" s="120"/>
      <c r="E5" s="118"/>
      <c r="F5" s="113" t="s">
        <v>36</v>
      </c>
      <c r="G5" s="114"/>
    </row>
    <row r="6" spans="1:57" ht="12.95" customHeight="1" x14ac:dyDescent="0.2">
      <c r="A6" s="115" t="s">
        <v>37</v>
      </c>
      <c r="B6" s="110"/>
      <c r="C6" s="111"/>
      <c r="D6" s="111"/>
      <c r="E6" s="112"/>
      <c r="F6" s="121" t="s">
        <v>38</v>
      </c>
      <c r="G6" s="122"/>
      <c r="O6" s="123"/>
    </row>
    <row r="7" spans="1:57" ht="12.95" customHeight="1" x14ac:dyDescent="0.2">
      <c r="A7" s="124" t="s">
        <v>104</v>
      </c>
      <c r="B7" s="125"/>
      <c r="C7" s="126" t="s">
        <v>105</v>
      </c>
      <c r="D7" s="127"/>
      <c r="E7" s="127"/>
      <c r="F7" s="128" t="s">
        <v>39</v>
      </c>
      <c r="G7" s="122">
        <f>IF(G6=0,,ROUND((F30+F32)/G6,1))</f>
        <v>0</v>
      </c>
    </row>
    <row r="8" spans="1:57" x14ac:dyDescent="0.2">
      <c r="A8" s="129" t="s">
        <v>40</v>
      </c>
      <c r="B8" s="113"/>
      <c r="C8" s="130"/>
      <c r="D8" s="130"/>
      <c r="E8" s="131"/>
      <c r="F8" s="132" t="s">
        <v>41</v>
      </c>
      <c r="G8" s="133"/>
      <c r="H8" s="134"/>
      <c r="I8" s="135"/>
    </row>
    <row r="9" spans="1:57" x14ac:dyDescent="0.2">
      <c r="A9" s="129" t="s">
        <v>42</v>
      </c>
      <c r="B9" s="113"/>
      <c r="C9" s="130"/>
      <c r="D9" s="130"/>
      <c r="E9" s="131"/>
      <c r="F9" s="113"/>
      <c r="G9" s="136"/>
      <c r="H9" s="137"/>
    </row>
    <row r="10" spans="1:57" x14ac:dyDescent="0.2">
      <c r="A10" s="129" t="s">
        <v>43</v>
      </c>
      <c r="B10" s="113"/>
      <c r="C10" s="130" t="s">
        <v>492</v>
      </c>
      <c r="D10" s="130"/>
      <c r="E10" s="130"/>
      <c r="F10" s="138"/>
      <c r="G10" s="139"/>
      <c r="H10" s="140"/>
    </row>
    <row r="11" spans="1:57" ht="13.5" customHeight="1" x14ac:dyDescent="0.2">
      <c r="A11" s="129" t="s">
        <v>44</v>
      </c>
      <c r="B11" s="113"/>
      <c r="C11" s="130"/>
      <c r="D11" s="130"/>
      <c r="E11" s="130"/>
      <c r="F11" s="141" t="s">
        <v>45</v>
      </c>
      <c r="G11" s="142"/>
      <c r="H11" s="137"/>
      <c r="BA11" s="143"/>
      <c r="BB11" s="143"/>
      <c r="BC11" s="143"/>
      <c r="BD11" s="143"/>
      <c r="BE11" s="143"/>
    </row>
    <row r="12" spans="1:57" ht="12.75" customHeight="1" x14ac:dyDescent="0.2">
      <c r="A12" s="144" t="s">
        <v>46</v>
      </c>
      <c r="B12" s="110"/>
      <c r="C12" s="145"/>
      <c r="D12" s="145"/>
      <c r="E12" s="145"/>
      <c r="F12" s="146" t="s">
        <v>47</v>
      </c>
      <c r="G12" s="147"/>
      <c r="H12" s="137"/>
    </row>
    <row r="13" spans="1:57" ht="28.5" customHeight="1" thickBot="1" x14ac:dyDescent="0.25">
      <c r="A13" s="148" t="s">
        <v>48</v>
      </c>
      <c r="B13" s="149"/>
      <c r="C13" s="149"/>
      <c r="D13" s="149"/>
      <c r="E13" s="150"/>
      <c r="F13" s="150"/>
      <c r="G13" s="151"/>
      <c r="H13" s="137"/>
    </row>
    <row r="14" spans="1:57" ht="17.25" customHeight="1" thickBot="1" x14ac:dyDescent="0.25">
      <c r="A14" s="152" t="s">
        <v>49</v>
      </c>
      <c r="B14" s="153"/>
      <c r="C14" s="154"/>
      <c r="D14" s="155" t="s">
        <v>50</v>
      </c>
      <c r="E14" s="156"/>
      <c r="F14" s="156"/>
      <c r="G14" s="154"/>
    </row>
    <row r="15" spans="1:57" ht="15.95" customHeight="1" x14ac:dyDescent="0.2">
      <c r="A15" s="157"/>
      <c r="B15" s="158" t="s">
        <v>51</v>
      </c>
      <c r="C15" s="159">
        <f>'04 2 Rek'!E18</f>
        <v>0</v>
      </c>
      <c r="D15" s="160" t="str">
        <f>'04 2 Rek'!A23</f>
        <v>Ztížené výrobní podmínky</v>
      </c>
      <c r="E15" s="161"/>
      <c r="F15" s="162"/>
      <c r="G15" s="159">
        <f>'04 2 Rek'!I23</f>
        <v>0</v>
      </c>
    </row>
    <row r="16" spans="1:57" ht="15.95" customHeight="1" x14ac:dyDescent="0.2">
      <c r="A16" s="157" t="s">
        <v>52</v>
      </c>
      <c r="B16" s="158" t="s">
        <v>53</v>
      </c>
      <c r="C16" s="159">
        <f>'04 2 Rek'!F18</f>
        <v>0</v>
      </c>
      <c r="D16" s="109" t="str">
        <f>'04 2 Rek'!A24</f>
        <v>Oborová přirážka</v>
      </c>
      <c r="E16" s="163"/>
      <c r="F16" s="164"/>
      <c r="G16" s="159">
        <f>'04 2 Rek'!I24</f>
        <v>0</v>
      </c>
    </row>
    <row r="17" spans="1:7" ht="15.95" customHeight="1" x14ac:dyDescent="0.2">
      <c r="A17" s="157" t="s">
        <v>54</v>
      </c>
      <c r="B17" s="158" t="s">
        <v>55</v>
      </c>
      <c r="C17" s="159">
        <f>'04 2 Rek'!H18</f>
        <v>0</v>
      </c>
      <c r="D17" s="109" t="str">
        <f>'04 2 Rek'!A25</f>
        <v>Přesun stavebních kapacit</v>
      </c>
      <c r="E17" s="163"/>
      <c r="F17" s="164"/>
      <c r="G17" s="159">
        <f>'04 2 Rek'!I25</f>
        <v>0</v>
      </c>
    </row>
    <row r="18" spans="1:7" ht="15.95" customHeight="1" x14ac:dyDescent="0.2">
      <c r="A18" s="165" t="s">
        <v>56</v>
      </c>
      <c r="B18" s="166" t="s">
        <v>57</v>
      </c>
      <c r="C18" s="159">
        <f>'04 2 Rek'!G18</f>
        <v>0</v>
      </c>
      <c r="D18" s="109" t="str">
        <f>'04 2 Rek'!A26</f>
        <v>Mimostaveništní doprava</v>
      </c>
      <c r="E18" s="163"/>
      <c r="F18" s="164"/>
      <c r="G18" s="159">
        <f>'04 2 Rek'!I26</f>
        <v>0</v>
      </c>
    </row>
    <row r="19" spans="1:7" ht="15.95" customHeight="1" x14ac:dyDescent="0.2">
      <c r="A19" s="167" t="s">
        <v>58</v>
      </c>
      <c r="B19" s="158"/>
      <c r="C19" s="159">
        <f>SUM(C15:C18)</f>
        <v>0</v>
      </c>
      <c r="D19" s="109" t="str">
        <f>'04 2 Rek'!A27</f>
        <v>Zařízení staveniště</v>
      </c>
      <c r="E19" s="163"/>
      <c r="F19" s="164"/>
      <c r="G19" s="159">
        <f>'04 2 Rek'!I27</f>
        <v>0</v>
      </c>
    </row>
    <row r="20" spans="1:7" ht="15.95" customHeight="1" x14ac:dyDescent="0.2">
      <c r="A20" s="167"/>
      <c r="B20" s="158"/>
      <c r="C20" s="159"/>
      <c r="D20" s="109" t="str">
        <f>'04 2 Rek'!A28</f>
        <v>Provoz investora</v>
      </c>
      <c r="E20" s="163"/>
      <c r="F20" s="164"/>
      <c r="G20" s="159">
        <f>'04 2 Rek'!I28</f>
        <v>0</v>
      </c>
    </row>
    <row r="21" spans="1:7" ht="15.95" customHeight="1" x14ac:dyDescent="0.2">
      <c r="A21" s="167" t="s">
        <v>29</v>
      </c>
      <c r="B21" s="158"/>
      <c r="C21" s="159">
        <f>'04 2 Rek'!I18</f>
        <v>0</v>
      </c>
      <c r="D21" s="109" t="str">
        <f>'04 2 Rek'!A29</f>
        <v>Kompletační činnost (IČD)</v>
      </c>
      <c r="E21" s="163"/>
      <c r="F21" s="164"/>
      <c r="G21" s="159">
        <f>'04 2 Rek'!I29</f>
        <v>0</v>
      </c>
    </row>
    <row r="22" spans="1:7" ht="15.95" customHeight="1" x14ac:dyDescent="0.2">
      <c r="A22" s="168" t="s">
        <v>59</v>
      </c>
      <c r="B22" s="137"/>
      <c r="C22" s="159">
        <f>C19+C21</f>
        <v>0</v>
      </c>
      <c r="D22" s="109" t="s">
        <v>60</v>
      </c>
      <c r="E22" s="163"/>
      <c r="F22" s="164"/>
      <c r="G22" s="159">
        <f>G23-SUM(G15:G21)</f>
        <v>0</v>
      </c>
    </row>
    <row r="23" spans="1:7" ht="15.95" customHeight="1" thickBot="1" x14ac:dyDescent="0.25">
      <c r="A23" s="169" t="s">
        <v>61</v>
      </c>
      <c r="B23" s="170"/>
      <c r="C23" s="171">
        <f>C22+G23</f>
        <v>0</v>
      </c>
      <c r="D23" s="172" t="s">
        <v>62</v>
      </c>
      <c r="E23" s="173"/>
      <c r="F23" s="174"/>
      <c r="G23" s="159">
        <f>'04 2 Rek'!H31</f>
        <v>0</v>
      </c>
    </row>
    <row r="24" spans="1:7" x14ac:dyDescent="0.2">
      <c r="A24" s="175" t="s">
        <v>63</v>
      </c>
      <c r="B24" s="176"/>
      <c r="C24" s="177"/>
      <c r="D24" s="176" t="s">
        <v>64</v>
      </c>
      <c r="E24" s="176"/>
      <c r="F24" s="178" t="s">
        <v>65</v>
      </c>
      <c r="G24" s="179"/>
    </row>
    <row r="25" spans="1:7" x14ac:dyDescent="0.2">
      <c r="A25" s="168" t="s">
        <v>66</v>
      </c>
      <c r="B25" s="137"/>
      <c r="C25" s="180"/>
      <c r="D25" s="137" t="s">
        <v>66</v>
      </c>
      <c r="F25" s="181" t="s">
        <v>66</v>
      </c>
      <c r="G25" s="182"/>
    </row>
    <row r="26" spans="1:7" ht="37.5" customHeight="1" x14ac:dyDescent="0.2">
      <c r="A26" s="168" t="s">
        <v>67</v>
      </c>
      <c r="B26" s="183"/>
      <c r="C26" s="180"/>
      <c r="D26" s="137" t="s">
        <v>67</v>
      </c>
      <c r="F26" s="181" t="s">
        <v>67</v>
      </c>
      <c r="G26" s="182"/>
    </row>
    <row r="27" spans="1:7" x14ac:dyDescent="0.2">
      <c r="A27" s="168"/>
      <c r="B27" s="184"/>
      <c r="C27" s="180"/>
      <c r="D27" s="137"/>
      <c r="F27" s="181"/>
      <c r="G27" s="182"/>
    </row>
    <row r="28" spans="1:7" x14ac:dyDescent="0.2">
      <c r="A28" s="168" t="s">
        <v>68</v>
      </c>
      <c r="B28" s="137"/>
      <c r="C28" s="180"/>
      <c r="D28" s="181" t="s">
        <v>69</v>
      </c>
      <c r="E28" s="180"/>
      <c r="F28" s="185" t="s">
        <v>69</v>
      </c>
      <c r="G28" s="182"/>
    </row>
    <row r="29" spans="1:7" ht="69" customHeight="1" x14ac:dyDescent="0.2">
      <c r="A29" s="168"/>
      <c r="B29" s="137"/>
      <c r="C29" s="186"/>
      <c r="D29" s="187"/>
      <c r="E29" s="186"/>
      <c r="F29" s="137"/>
      <c r="G29" s="182"/>
    </row>
    <row r="30" spans="1:7" x14ac:dyDescent="0.2">
      <c r="A30" s="188" t="s">
        <v>11</v>
      </c>
      <c r="B30" s="189"/>
      <c r="C30" s="190">
        <v>21</v>
      </c>
      <c r="D30" s="189" t="s">
        <v>70</v>
      </c>
      <c r="E30" s="191"/>
      <c r="F30" s="192">
        <f>C23-F32</f>
        <v>0</v>
      </c>
      <c r="G30" s="193"/>
    </row>
    <row r="31" spans="1:7" x14ac:dyDescent="0.2">
      <c r="A31" s="188" t="s">
        <v>71</v>
      </c>
      <c r="B31" s="189"/>
      <c r="C31" s="190">
        <f>C30</f>
        <v>21</v>
      </c>
      <c r="D31" s="189" t="s">
        <v>72</v>
      </c>
      <c r="E31" s="191"/>
      <c r="F31" s="192">
        <f>ROUND(PRODUCT(F30,C31/100),0)</f>
        <v>0</v>
      </c>
      <c r="G31" s="193"/>
    </row>
    <row r="32" spans="1:7" x14ac:dyDescent="0.2">
      <c r="A32" s="188" t="s">
        <v>11</v>
      </c>
      <c r="B32" s="189"/>
      <c r="C32" s="190">
        <v>0</v>
      </c>
      <c r="D32" s="189" t="s">
        <v>72</v>
      </c>
      <c r="E32" s="191"/>
      <c r="F32" s="192">
        <v>0</v>
      </c>
      <c r="G32" s="193"/>
    </row>
    <row r="33" spans="1:8" x14ac:dyDescent="0.2">
      <c r="A33" s="188" t="s">
        <v>71</v>
      </c>
      <c r="B33" s="194"/>
      <c r="C33" s="195">
        <f>C32</f>
        <v>0</v>
      </c>
      <c r="D33" s="189" t="s">
        <v>72</v>
      </c>
      <c r="E33" s="164"/>
      <c r="F33" s="192">
        <f>ROUND(PRODUCT(F32,C33/100),0)</f>
        <v>0</v>
      </c>
      <c r="G33" s="193"/>
    </row>
    <row r="34" spans="1:8" s="201" customFormat="1" ht="19.5" customHeight="1" thickBot="1" x14ac:dyDescent="0.3">
      <c r="A34" s="196" t="s">
        <v>73</v>
      </c>
      <c r="B34" s="197"/>
      <c r="C34" s="197"/>
      <c r="D34" s="197"/>
      <c r="E34" s="198"/>
      <c r="F34" s="199">
        <f>ROUND(SUM(F30:F33),0)</f>
        <v>0</v>
      </c>
      <c r="G34" s="200"/>
    </row>
    <row r="36" spans="1:8" x14ac:dyDescent="0.2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 x14ac:dyDescent="0.2">
      <c r="A37" s="2"/>
      <c r="B37" s="202"/>
      <c r="C37" s="202"/>
      <c r="D37" s="202"/>
      <c r="E37" s="202"/>
      <c r="F37" s="202"/>
      <c r="G37" s="202"/>
      <c r="H37" s="1" t="s">
        <v>1</v>
      </c>
    </row>
    <row r="38" spans="1:8" ht="12.75" customHeight="1" x14ac:dyDescent="0.2">
      <c r="A38" s="203"/>
      <c r="B38" s="202"/>
      <c r="C38" s="202"/>
      <c r="D38" s="202"/>
      <c r="E38" s="202"/>
      <c r="F38" s="202"/>
      <c r="G38" s="202"/>
      <c r="H38" s="1" t="s">
        <v>1</v>
      </c>
    </row>
    <row r="39" spans="1:8" x14ac:dyDescent="0.2">
      <c r="A39" s="203"/>
      <c r="B39" s="202"/>
      <c r="C39" s="202"/>
      <c r="D39" s="202"/>
      <c r="E39" s="202"/>
      <c r="F39" s="202"/>
      <c r="G39" s="202"/>
      <c r="H39" s="1" t="s">
        <v>1</v>
      </c>
    </row>
    <row r="40" spans="1:8" x14ac:dyDescent="0.2">
      <c r="A40" s="203"/>
      <c r="B40" s="202"/>
      <c r="C40" s="202"/>
      <c r="D40" s="202"/>
      <c r="E40" s="202"/>
      <c r="F40" s="202"/>
      <c r="G40" s="202"/>
      <c r="H40" s="1" t="s">
        <v>1</v>
      </c>
    </row>
    <row r="41" spans="1:8" x14ac:dyDescent="0.2">
      <c r="A41" s="203"/>
      <c r="B41" s="202"/>
      <c r="C41" s="202"/>
      <c r="D41" s="202"/>
      <c r="E41" s="202"/>
      <c r="F41" s="202"/>
      <c r="G41" s="202"/>
      <c r="H41" s="1" t="s">
        <v>1</v>
      </c>
    </row>
    <row r="42" spans="1:8" x14ac:dyDescent="0.2">
      <c r="A42" s="203"/>
      <c r="B42" s="202"/>
      <c r="C42" s="202"/>
      <c r="D42" s="202"/>
      <c r="E42" s="202"/>
      <c r="F42" s="202"/>
      <c r="G42" s="202"/>
      <c r="H42" s="1" t="s">
        <v>1</v>
      </c>
    </row>
    <row r="43" spans="1:8" x14ac:dyDescent="0.2">
      <c r="A43" s="203"/>
      <c r="B43" s="202"/>
      <c r="C43" s="202"/>
      <c r="D43" s="202"/>
      <c r="E43" s="202"/>
      <c r="F43" s="202"/>
      <c r="G43" s="202"/>
      <c r="H43" s="1" t="s">
        <v>1</v>
      </c>
    </row>
    <row r="44" spans="1:8" ht="12.75" customHeight="1" x14ac:dyDescent="0.2">
      <c r="A44" s="203"/>
      <c r="B44" s="202"/>
      <c r="C44" s="202"/>
      <c r="D44" s="202"/>
      <c r="E44" s="202"/>
      <c r="F44" s="202"/>
      <c r="G44" s="202"/>
      <c r="H44" s="1" t="s">
        <v>1</v>
      </c>
    </row>
    <row r="45" spans="1:8" ht="12.75" customHeight="1" x14ac:dyDescent="0.2">
      <c r="A45" s="203"/>
      <c r="B45" s="202"/>
      <c r="C45" s="202"/>
      <c r="D45" s="202"/>
      <c r="E45" s="202"/>
      <c r="F45" s="202"/>
      <c r="G45" s="202"/>
      <c r="H45" s="1" t="s">
        <v>1</v>
      </c>
    </row>
    <row r="46" spans="1:8" x14ac:dyDescent="0.2">
      <c r="B46" s="204"/>
      <c r="C46" s="204"/>
      <c r="D46" s="204"/>
      <c r="E46" s="204"/>
      <c r="F46" s="204"/>
      <c r="G46" s="204"/>
    </row>
    <row r="47" spans="1:8" x14ac:dyDescent="0.2">
      <c r="B47" s="204"/>
      <c r="C47" s="204"/>
      <c r="D47" s="204"/>
      <c r="E47" s="204"/>
      <c r="F47" s="204"/>
      <c r="G47" s="204"/>
    </row>
    <row r="48" spans="1:8" x14ac:dyDescent="0.2">
      <c r="B48" s="204"/>
      <c r="C48" s="204"/>
      <c r="D48" s="204"/>
      <c r="E48" s="204"/>
      <c r="F48" s="204"/>
      <c r="G48" s="204"/>
    </row>
    <row r="49" spans="2:7" x14ac:dyDescent="0.2">
      <c r="B49" s="204"/>
      <c r="C49" s="204"/>
      <c r="D49" s="204"/>
      <c r="E49" s="204"/>
      <c r="F49" s="204"/>
      <c r="G49" s="204"/>
    </row>
    <row r="50" spans="2:7" x14ac:dyDescent="0.2">
      <c r="B50" s="204"/>
      <c r="C50" s="204"/>
      <c r="D50" s="204"/>
      <c r="E50" s="204"/>
      <c r="F50" s="204"/>
      <c r="G50" s="204"/>
    </row>
    <row r="51" spans="2:7" x14ac:dyDescent="0.2">
      <c r="B51" s="204"/>
      <c r="C51" s="204"/>
      <c r="D51" s="204"/>
      <c r="E51" s="204"/>
      <c r="F51" s="204"/>
      <c r="G51" s="204"/>
    </row>
  </sheetData>
  <mergeCells count="18">
    <mergeCell ref="B46:G46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C8:E8"/>
    <mergeCell ref="C9:E9"/>
    <mergeCell ref="C10:E10"/>
    <mergeCell ref="C11:E11"/>
    <mergeCell ref="C12:E12"/>
    <mergeCell ref="A23:B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2"/>
  <dimension ref="A1:BE82"/>
  <sheetViews>
    <sheetView workbookViewId="0">
      <selection sqref="A1:B1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 x14ac:dyDescent="0.2">
      <c r="A1" s="205" t="s">
        <v>2</v>
      </c>
      <c r="B1" s="206"/>
      <c r="C1" s="207" t="s">
        <v>106</v>
      </c>
      <c r="D1" s="208"/>
      <c r="E1" s="209"/>
      <c r="F1" s="208"/>
      <c r="G1" s="210" t="s">
        <v>75</v>
      </c>
      <c r="H1" s="211" t="s">
        <v>348</v>
      </c>
      <c r="I1" s="212"/>
    </row>
    <row r="2" spans="1:9" ht="13.5" thickBot="1" x14ac:dyDescent="0.25">
      <c r="A2" s="213" t="s">
        <v>76</v>
      </c>
      <c r="B2" s="214"/>
      <c r="C2" s="215" t="s">
        <v>1261</v>
      </c>
      <c r="D2" s="216"/>
      <c r="E2" s="217"/>
      <c r="F2" s="216"/>
      <c r="G2" s="218" t="s">
        <v>494</v>
      </c>
      <c r="H2" s="219"/>
      <c r="I2" s="220"/>
    </row>
    <row r="3" spans="1:9" ht="13.5" thickTop="1" x14ac:dyDescent="0.2">
      <c r="F3" s="137"/>
    </row>
    <row r="4" spans="1:9" ht="19.5" customHeight="1" x14ac:dyDescent="0.25">
      <c r="A4" s="221" t="s">
        <v>77</v>
      </c>
      <c r="B4" s="222"/>
      <c r="C4" s="222"/>
      <c r="D4" s="222"/>
      <c r="E4" s="223"/>
      <c r="F4" s="222"/>
      <c r="G4" s="222"/>
      <c r="H4" s="222"/>
      <c r="I4" s="222"/>
    </row>
    <row r="5" spans="1:9" ht="13.5" thickBot="1" x14ac:dyDescent="0.25"/>
    <row r="6" spans="1:9" s="137" customFormat="1" ht="13.5" thickBot="1" x14ac:dyDescent="0.25">
      <c r="A6" s="224"/>
      <c r="B6" s="225" t="s">
        <v>78</v>
      </c>
      <c r="C6" s="225"/>
      <c r="D6" s="226"/>
      <c r="E6" s="227" t="s">
        <v>25</v>
      </c>
      <c r="F6" s="228" t="s">
        <v>26</v>
      </c>
      <c r="G6" s="228" t="s">
        <v>27</v>
      </c>
      <c r="H6" s="228" t="s">
        <v>28</v>
      </c>
      <c r="I6" s="229" t="s">
        <v>29</v>
      </c>
    </row>
    <row r="7" spans="1:9" s="137" customFormat="1" x14ac:dyDescent="0.2">
      <c r="A7" s="328" t="str">
        <f>'04 2 Pol'!B7</f>
        <v>62</v>
      </c>
      <c r="B7" s="70" t="str">
        <f>'04 2 Pol'!C7</f>
        <v>Úpravy povrchů vnější</v>
      </c>
      <c r="D7" s="230"/>
      <c r="E7" s="329">
        <f>'04 2 Pol'!BA14</f>
        <v>0</v>
      </c>
      <c r="F7" s="330">
        <f>'04 2 Pol'!BB14</f>
        <v>0</v>
      </c>
      <c r="G7" s="330">
        <f>'04 2 Pol'!BC14</f>
        <v>0</v>
      </c>
      <c r="H7" s="330">
        <f>'04 2 Pol'!BD14</f>
        <v>0</v>
      </c>
      <c r="I7" s="331">
        <f>'04 2 Pol'!BE14</f>
        <v>0</v>
      </c>
    </row>
    <row r="8" spans="1:9" s="137" customFormat="1" x14ac:dyDescent="0.2">
      <c r="A8" s="328" t="str">
        <f>'04 2 Pol'!B15</f>
        <v>9</v>
      </c>
      <c r="B8" s="70" t="str">
        <f>'04 2 Pol'!C15</f>
        <v>Ostatní konstrukce, bourání</v>
      </c>
      <c r="D8" s="230"/>
      <c r="E8" s="329">
        <f>'04 2 Pol'!BA29</f>
        <v>0</v>
      </c>
      <c r="F8" s="330">
        <f>'04 2 Pol'!BB29</f>
        <v>0</v>
      </c>
      <c r="G8" s="330">
        <f>'04 2 Pol'!BC29</f>
        <v>0</v>
      </c>
      <c r="H8" s="330">
        <f>'04 2 Pol'!BD29</f>
        <v>0</v>
      </c>
      <c r="I8" s="331">
        <f>'04 2 Pol'!BE29</f>
        <v>0</v>
      </c>
    </row>
    <row r="9" spans="1:9" s="137" customFormat="1" x14ac:dyDescent="0.2">
      <c r="A9" s="328" t="str">
        <f>'04 2 Pol'!B30</f>
        <v>95</v>
      </c>
      <c r="B9" s="70" t="str">
        <f>'04 2 Pol'!C30</f>
        <v>Dokončovací konstrukce na pozemních stavbách</v>
      </c>
      <c r="D9" s="230"/>
      <c r="E9" s="329">
        <f>'04 2 Pol'!BA40</f>
        <v>0</v>
      </c>
      <c r="F9" s="330">
        <f>'04 2 Pol'!BB40</f>
        <v>0</v>
      </c>
      <c r="G9" s="330">
        <f>'04 2 Pol'!BC40</f>
        <v>0</v>
      </c>
      <c r="H9" s="330">
        <f>'04 2 Pol'!BD40</f>
        <v>0</v>
      </c>
      <c r="I9" s="331">
        <f>'04 2 Pol'!BE40</f>
        <v>0</v>
      </c>
    </row>
    <row r="10" spans="1:9" s="137" customFormat="1" x14ac:dyDescent="0.2">
      <c r="A10" s="328" t="str">
        <f>'04 2 Pol'!B41</f>
        <v>99</v>
      </c>
      <c r="B10" s="70" t="str">
        <f>'04 2 Pol'!C41</f>
        <v>Staveništní přesun hmot</v>
      </c>
      <c r="D10" s="230"/>
      <c r="E10" s="329">
        <f>'04 2 Pol'!BA43</f>
        <v>0</v>
      </c>
      <c r="F10" s="330">
        <f>'04 2 Pol'!BB43</f>
        <v>0</v>
      </c>
      <c r="G10" s="330">
        <f>'04 2 Pol'!BC43</f>
        <v>0</v>
      </c>
      <c r="H10" s="330">
        <f>'04 2 Pol'!BD43</f>
        <v>0</v>
      </c>
      <c r="I10" s="331">
        <f>'04 2 Pol'!BE43</f>
        <v>0</v>
      </c>
    </row>
    <row r="11" spans="1:9" s="137" customFormat="1" x14ac:dyDescent="0.2">
      <c r="A11" s="328" t="str">
        <f>'04 2 Pol'!B44</f>
        <v>712</v>
      </c>
      <c r="B11" s="70" t="str">
        <f>'04 2 Pol'!C44</f>
        <v>Živičné krytiny</v>
      </c>
      <c r="D11" s="230"/>
      <c r="E11" s="329">
        <f>'04 2 Pol'!BA150</f>
        <v>0</v>
      </c>
      <c r="F11" s="330">
        <f>'04 2 Pol'!BB150</f>
        <v>0</v>
      </c>
      <c r="G11" s="330">
        <f>'04 2 Pol'!BC150</f>
        <v>0</v>
      </c>
      <c r="H11" s="330">
        <f>'04 2 Pol'!BD150</f>
        <v>0</v>
      </c>
      <c r="I11" s="331">
        <f>'04 2 Pol'!BE150</f>
        <v>0</v>
      </c>
    </row>
    <row r="12" spans="1:9" s="137" customFormat="1" x14ac:dyDescent="0.2">
      <c r="A12" s="328" t="str">
        <f>'04 2 Pol'!B151</f>
        <v>713</v>
      </c>
      <c r="B12" s="70" t="str">
        <f>'04 2 Pol'!C151</f>
        <v>Izolace tepelné</v>
      </c>
      <c r="D12" s="230"/>
      <c r="E12" s="329">
        <f>'04 2 Pol'!BA199</f>
        <v>0</v>
      </c>
      <c r="F12" s="330">
        <f>'04 2 Pol'!BB199</f>
        <v>0</v>
      </c>
      <c r="G12" s="330">
        <f>'04 2 Pol'!BC199</f>
        <v>0</v>
      </c>
      <c r="H12" s="330">
        <f>'04 2 Pol'!BD199</f>
        <v>0</v>
      </c>
      <c r="I12" s="331">
        <f>'04 2 Pol'!BE199</f>
        <v>0</v>
      </c>
    </row>
    <row r="13" spans="1:9" s="137" customFormat="1" x14ac:dyDescent="0.2">
      <c r="A13" s="328" t="str">
        <f>'04 2 Pol'!B200</f>
        <v>720</v>
      </c>
      <c r="B13" s="70" t="str">
        <f>'04 2 Pol'!C200</f>
        <v>Zdravotechnická instalace</v>
      </c>
      <c r="D13" s="230"/>
      <c r="E13" s="329">
        <f>'04 2 Pol'!BA220</f>
        <v>0</v>
      </c>
      <c r="F13" s="330">
        <f>'04 2 Pol'!BB220</f>
        <v>0</v>
      </c>
      <c r="G13" s="330">
        <f>'04 2 Pol'!BC220</f>
        <v>0</v>
      </c>
      <c r="H13" s="330">
        <f>'04 2 Pol'!BD220</f>
        <v>0</v>
      </c>
      <c r="I13" s="331">
        <f>'04 2 Pol'!BE220</f>
        <v>0</v>
      </c>
    </row>
    <row r="14" spans="1:9" s="137" customFormat="1" x14ac:dyDescent="0.2">
      <c r="A14" s="328" t="str">
        <f>'04 2 Pol'!B221</f>
        <v>762</v>
      </c>
      <c r="B14" s="70" t="str">
        <f>'04 2 Pol'!C221</f>
        <v>Konstrukce tesařské</v>
      </c>
      <c r="D14" s="230"/>
      <c r="E14" s="329">
        <f>'04 2 Pol'!BA280</f>
        <v>0</v>
      </c>
      <c r="F14" s="330">
        <f>'04 2 Pol'!BB280</f>
        <v>0</v>
      </c>
      <c r="G14" s="330">
        <f>'04 2 Pol'!BC280</f>
        <v>0</v>
      </c>
      <c r="H14" s="330">
        <f>'04 2 Pol'!BD280</f>
        <v>0</v>
      </c>
      <c r="I14" s="331">
        <f>'04 2 Pol'!BE280</f>
        <v>0</v>
      </c>
    </row>
    <row r="15" spans="1:9" s="137" customFormat="1" x14ac:dyDescent="0.2">
      <c r="A15" s="328" t="str">
        <f>'04 2 Pol'!B281</f>
        <v>764</v>
      </c>
      <c r="B15" s="70" t="str">
        <f>'04 2 Pol'!C281</f>
        <v>Konstrukce klempířské</v>
      </c>
      <c r="D15" s="230"/>
      <c r="E15" s="329">
        <f>'04 2 Pol'!BA330</f>
        <v>0</v>
      </c>
      <c r="F15" s="330">
        <f>'04 2 Pol'!BB330</f>
        <v>0</v>
      </c>
      <c r="G15" s="330">
        <f>'04 2 Pol'!BC330</f>
        <v>0</v>
      </c>
      <c r="H15" s="330">
        <f>'04 2 Pol'!BD330</f>
        <v>0</v>
      </c>
      <c r="I15" s="331">
        <f>'04 2 Pol'!BE330</f>
        <v>0</v>
      </c>
    </row>
    <row r="16" spans="1:9" s="137" customFormat="1" x14ac:dyDescent="0.2">
      <c r="A16" s="328" t="str">
        <f>'04 2 Pol'!B331</f>
        <v>767</v>
      </c>
      <c r="B16" s="70" t="str">
        <f>'04 2 Pol'!C331</f>
        <v>Konstrukce zámečnické</v>
      </c>
      <c r="D16" s="230"/>
      <c r="E16" s="329">
        <f>'04 2 Pol'!BA341</f>
        <v>0</v>
      </c>
      <c r="F16" s="330">
        <f>'04 2 Pol'!BB341</f>
        <v>0</v>
      </c>
      <c r="G16" s="330">
        <f>'04 2 Pol'!BC341</f>
        <v>0</v>
      </c>
      <c r="H16" s="330">
        <f>'04 2 Pol'!BD341</f>
        <v>0</v>
      </c>
      <c r="I16" s="331">
        <f>'04 2 Pol'!BE341</f>
        <v>0</v>
      </c>
    </row>
    <row r="17" spans="1:57" s="137" customFormat="1" ht="13.5" thickBot="1" x14ac:dyDescent="0.25">
      <c r="A17" s="328" t="str">
        <f>'04 2 Pol'!B342</f>
        <v>M22</v>
      </c>
      <c r="B17" s="70" t="str">
        <f>'04 2 Pol'!C342</f>
        <v>Montáž sdělovací a zabezp. techniky</v>
      </c>
      <c r="D17" s="230"/>
      <c r="E17" s="329">
        <f>'04 2 Pol'!BA345</f>
        <v>0</v>
      </c>
      <c r="F17" s="330">
        <f>'04 2 Pol'!BB345</f>
        <v>0</v>
      </c>
      <c r="G17" s="330">
        <f>'04 2 Pol'!BC345</f>
        <v>0</v>
      </c>
      <c r="H17" s="330">
        <f>'04 2 Pol'!BD345</f>
        <v>0</v>
      </c>
      <c r="I17" s="331">
        <f>'04 2 Pol'!BE345</f>
        <v>0</v>
      </c>
    </row>
    <row r="18" spans="1:57" s="14" customFormat="1" ht="13.5" thickBot="1" x14ac:dyDescent="0.25">
      <c r="A18" s="231"/>
      <c r="B18" s="232" t="s">
        <v>79</v>
      </c>
      <c r="C18" s="232"/>
      <c r="D18" s="233"/>
      <c r="E18" s="234">
        <f>SUM(E7:E17)</f>
        <v>0</v>
      </c>
      <c r="F18" s="235">
        <f>SUM(F7:F17)</f>
        <v>0</v>
      </c>
      <c r="G18" s="235">
        <f>SUM(G7:G17)</f>
        <v>0</v>
      </c>
      <c r="H18" s="235">
        <f>SUM(H7:H17)</f>
        <v>0</v>
      </c>
      <c r="I18" s="236">
        <f>SUM(I7:I17)</f>
        <v>0</v>
      </c>
    </row>
    <row r="19" spans="1:57" x14ac:dyDescent="0.2">
      <c r="A19" s="137"/>
      <c r="B19" s="137"/>
      <c r="C19" s="137"/>
      <c r="D19" s="137"/>
      <c r="E19" s="137"/>
      <c r="F19" s="137"/>
      <c r="G19" s="137"/>
      <c r="H19" s="137"/>
      <c r="I19" s="137"/>
    </row>
    <row r="20" spans="1:57" ht="19.5" customHeight="1" x14ac:dyDescent="0.25">
      <c r="A20" s="222" t="s">
        <v>80</v>
      </c>
      <c r="B20" s="222"/>
      <c r="C20" s="222"/>
      <c r="D20" s="222"/>
      <c r="E20" s="222"/>
      <c r="F20" s="222"/>
      <c r="G20" s="237"/>
      <c r="H20" s="222"/>
      <c r="I20" s="222"/>
      <c r="BA20" s="143"/>
      <c r="BB20" s="143"/>
      <c r="BC20" s="143"/>
      <c r="BD20" s="143"/>
      <c r="BE20" s="143"/>
    </row>
    <row r="21" spans="1:57" ht="13.5" thickBot="1" x14ac:dyDescent="0.25"/>
    <row r="22" spans="1:57" x14ac:dyDescent="0.2">
      <c r="A22" s="175" t="s">
        <v>81</v>
      </c>
      <c r="B22" s="176"/>
      <c r="C22" s="176"/>
      <c r="D22" s="238"/>
      <c r="E22" s="239" t="s">
        <v>82</v>
      </c>
      <c r="F22" s="240" t="s">
        <v>12</v>
      </c>
      <c r="G22" s="241" t="s">
        <v>83</v>
      </c>
      <c r="H22" s="242"/>
      <c r="I22" s="243" t="s">
        <v>82</v>
      </c>
    </row>
    <row r="23" spans="1:57" x14ac:dyDescent="0.2">
      <c r="A23" s="167" t="s">
        <v>483</v>
      </c>
      <c r="B23" s="158"/>
      <c r="C23" s="158"/>
      <c r="D23" s="244"/>
      <c r="E23" s="245"/>
      <c r="F23" s="246"/>
      <c r="G23" s="247">
        <v>0</v>
      </c>
      <c r="H23" s="248"/>
      <c r="I23" s="249">
        <f>E23+F23*G23/100</f>
        <v>0</v>
      </c>
      <c r="BA23" s="1">
        <v>0</v>
      </c>
    </row>
    <row r="24" spans="1:57" x14ac:dyDescent="0.2">
      <c r="A24" s="167" t="s">
        <v>484</v>
      </c>
      <c r="B24" s="158"/>
      <c r="C24" s="158"/>
      <c r="D24" s="244"/>
      <c r="E24" s="245"/>
      <c r="F24" s="246"/>
      <c r="G24" s="247">
        <v>0</v>
      </c>
      <c r="H24" s="248"/>
      <c r="I24" s="249">
        <f>E24+F24*G24/100</f>
        <v>0</v>
      </c>
      <c r="BA24" s="1">
        <v>0</v>
      </c>
    </row>
    <row r="25" spans="1:57" x14ac:dyDescent="0.2">
      <c r="A25" s="167" t="s">
        <v>485</v>
      </c>
      <c r="B25" s="158"/>
      <c r="C25" s="158"/>
      <c r="D25" s="244"/>
      <c r="E25" s="245"/>
      <c r="F25" s="246"/>
      <c r="G25" s="247">
        <v>0</v>
      </c>
      <c r="H25" s="248"/>
      <c r="I25" s="249">
        <f>E25+F25*G25/100</f>
        <v>0</v>
      </c>
      <c r="BA25" s="1">
        <v>0</v>
      </c>
    </row>
    <row r="26" spans="1:57" x14ac:dyDescent="0.2">
      <c r="A26" s="167" t="s">
        <v>486</v>
      </c>
      <c r="B26" s="158"/>
      <c r="C26" s="158"/>
      <c r="D26" s="244"/>
      <c r="E26" s="245"/>
      <c r="F26" s="246"/>
      <c r="G26" s="247">
        <v>0</v>
      </c>
      <c r="H26" s="248"/>
      <c r="I26" s="249">
        <f>E26+F26*G26/100</f>
        <v>0</v>
      </c>
      <c r="BA26" s="1">
        <v>0</v>
      </c>
    </row>
    <row r="27" spans="1:57" x14ac:dyDescent="0.2">
      <c r="A27" s="167" t="s">
        <v>487</v>
      </c>
      <c r="B27" s="158"/>
      <c r="C27" s="158"/>
      <c r="D27" s="244"/>
      <c r="E27" s="245"/>
      <c r="F27" s="246"/>
      <c r="G27" s="247">
        <v>0</v>
      </c>
      <c r="H27" s="248"/>
      <c r="I27" s="249">
        <f>E27+F27*G27/100</f>
        <v>0</v>
      </c>
      <c r="BA27" s="1">
        <v>1</v>
      </c>
    </row>
    <row r="28" spans="1:57" x14ac:dyDescent="0.2">
      <c r="A28" s="167" t="s">
        <v>488</v>
      </c>
      <c r="B28" s="158"/>
      <c r="C28" s="158"/>
      <c r="D28" s="244"/>
      <c r="E28" s="245"/>
      <c r="F28" s="246"/>
      <c r="G28" s="247">
        <v>0</v>
      </c>
      <c r="H28" s="248"/>
      <c r="I28" s="249">
        <f>E28+F28*G28/100</f>
        <v>0</v>
      </c>
      <c r="BA28" s="1">
        <v>1</v>
      </c>
    </row>
    <row r="29" spans="1:57" x14ac:dyDescent="0.2">
      <c r="A29" s="167" t="s">
        <v>489</v>
      </c>
      <c r="B29" s="158"/>
      <c r="C29" s="158"/>
      <c r="D29" s="244"/>
      <c r="E29" s="245"/>
      <c r="F29" s="246"/>
      <c r="G29" s="247">
        <v>0</v>
      </c>
      <c r="H29" s="248"/>
      <c r="I29" s="249">
        <f>E29+F29*G29/100</f>
        <v>0</v>
      </c>
      <c r="BA29" s="1">
        <v>2</v>
      </c>
    </row>
    <row r="30" spans="1:57" x14ac:dyDescent="0.2">
      <c r="A30" s="167" t="s">
        <v>490</v>
      </c>
      <c r="B30" s="158"/>
      <c r="C30" s="158"/>
      <c r="D30" s="244"/>
      <c r="E30" s="245"/>
      <c r="F30" s="246"/>
      <c r="G30" s="247">
        <v>0</v>
      </c>
      <c r="H30" s="248"/>
      <c r="I30" s="249">
        <f>E30+F30*G30/100</f>
        <v>0</v>
      </c>
      <c r="BA30" s="1">
        <v>2</v>
      </c>
    </row>
    <row r="31" spans="1:57" ht="13.5" thickBot="1" x14ac:dyDescent="0.25">
      <c r="A31" s="250"/>
      <c r="B31" s="251" t="s">
        <v>84</v>
      </c>
      <c r="C31" s="252"/>
      <c r="D31" s="253"/>
      <c r="E31" s="254"/>
      <c r="F31" s="255"/>
      <c r="G31" s="255"/>
      <c r="H31" s="256">
        <f>SUM(I23:I30)</f>
        <v>0</v>
      </c>
      <c r="I31" s="257"/>
    </row>
    <row r="33" spans="2:9" x14ac:dyDescent="0.2">
      <c r="B33" s="14"/>
      <c r="F33" s="258"/>
      <c r="G33" s="259"/>
      <c r="H33" s="259"/>
      <c r="I33" s="54"/>
    </row>
    <row r="34" spans="2:9" x14ac:dyDescent="0.2">
      <c r="F34" s="258"/>
      <c r="G34" s="259"/>
      <c r="H34" s="259"/>
      <c r="I34" s="54"/>
    </row>
    <row r="35" spans="2:9" x14ac:dyDescent="0.2">
      <c r="F35" s="258"/>
      <c r="G35" s="259"/>
      <c r="H35" s="259"/>
      <c r="I35" s="54"/>
    </row>
    <row r="36" spans="2:9" x14ac:dyDescent="0.2">
      <c r="F36" s="258"/>
      <c r="G36" s="259"/>
      <c r="H36" s="259"/>
      <c r="I36" s="54"/>
    </row>
    <row r="37" spans="2:9" x14ac:dyDescent="0.2">
      <c r="F37" s="258"/>
      <c r="G37" s="259"/>
      <c r="H37" s="259"/>
      <c r="I37" s="54"/>
    </row>
    <row r="38" spans="2:9" x14ac:dyDescent="0.2">
      <c r="F38" s="258"/>
      <c r="G38" s="259"/>
      <c r="H38" s="259"/>
      <c r="I38" s="54"/>
    </row>
    <row r="39" spans="2:9" x14ac:dyDescent="0.2">
      <c r="F39" s="258"/>
      <c r="G39" s="259"/>
      <c r="H39" s="259"/>
      <c r="I39" s="54"/>
    </row>
    <row r="40" spans="2:9" x14ac:dyDescent="0.2">
      <c r="F40" s="258"/>
      <c r="G40" s="259"/>
      <c r="H40" s="259"/>
      <c r="I40" s="54"/>
    </row>
    <row r="41" spans="2:9" x14ac:dyDescent="0.2">
      <c r="F41" s="258"/>
      <c r="G41" s="259"/>
      <c r="H41" s="259"/>
      <c r="I41" s="54"/>
    </row>
    <row r="42" spans="2:9" x14ac:dyDescent="0.2">
      <c r="F42" s="258"/>
      <c r="G42" s="259"/>
      <c r="H42" s="259"/>
      <c r="I42" s="54"/>
    </row>
    <row r="43" spans="2:9" x14ac:dyDescent="0.2">
      <c r="F43" s="258"/>
      <c r="G43" s="259"/>
      <c r="H43" s="259"/>
      <c r="I43" s="54"/>
    </row>
    <row r="44" spans="2:9" x14ac:dyDescent="0.2">
      <c r="F44" s="258"/>
      <c r="G44" s="259"/>
      <c r="H44" s="259"/>
      <c r="I44" s="54"/>
    </row>
    <row r="45" spans="2:9" x14ac:dyDescent="0.2">
      <c r="F45" s="258"/>
      <c r="G45" s="259"/>
      <c r="H45" s="259"/>
      <c r="I45" s="54"/>
    </row>
    <row r="46" spans="2:9" x14ac:dyDescent="0.2">
      <c r="F46" s="258"/>
      <c r="G46" s="259"/>
      <c r="H46" s="259"/>
      <c r="I46" s="54"/>
    </row>
    <row r="47" spans="2:9" x14ac:dyDescent="0.2">
      <c r="F47" s="258"/>
      <c r="G47" s="259"/>
      <c r="H47" s="259"/>
      <c r="I47" s="54"/>
    </row>
    <row r="48" spans="2:9" x14ac:dyDescent="0.2">
      <c r="F48" s="258"/>
      <c r="G48" s="259"/>
      <c r="H48" s="259"/>
      <c r="I48" s="54"/>
    </row>
    <row r="49" spans="6:9" x14ac:dyDescent="0.2">
      <c r="F49" s="258"/>
      <c r="G49" s="259"/>
      <c r="H49" s="259"/>
      <c r="I49" s="54"/>
    </row>
    <row r="50" spans="6:9" x14ac:dyDescent="0.2">
      <c r="F50" s="258"/>
      <c r="G50" s="259"/>
      <c r="H50" s="259"/>
      <c r="I50" s="54"/>
    </row>
    <row r="51" spans="6:9" x14ac:dyDescent="0.2">
      <c r="F51" s="258"/>
      <c r="G51" s="259"/>
      <c r="H51" s="259"/>
      <c r="I51" s="54"/>
    </row>
    <row r="52" spans="6:9" x14ac:dyDescent="0.2">
      <c r="F52" s="258"/>
      <c r="G52" s="259"/>
      <c r="H52" s="259"/>
      <c r="I52" s="54"/>
    </row>
    <row r="53" spans="6:9" x14ac:dyDescent="0.2">
      <c r="F53" s="258"/>
      <c r="G53" s="259"/>
      <c r="H53" s="259"/>
      <c r="I53" s="54"/>
    </row>
    <row r="54" spans="6:9" x14ac:dyDescent="0.2">
      <c r="F54" s="258"/>
      <c r="G54" s="259"/>
      <c r="H54" s="259"/>
      <c r="I54" s="54"/>
    </row>
    <row r="55" spans="6:9" x14ac:dyDescent="0.2">
      <c r="F55" s="258"/>
      <c r="G55" s="259"/>
      <c r="H55" s="259"/>
      <c r="I55" s="54"/>
    </row>
    <row r="56" spans="6:9" x14ac:dyDescent="0.2">
      <c r="F56" s="258"/>
      <c r="G56" s="259"/>
      <c r="H56" s="259"/>
      <c r="I56" s="54"/>
    </row>
    <row r="57" spans="6:9" x14ac:dyDescent="0.2">
      <c r="F57" s="258"/>
      <c r="G57" s="259"/>
      <c r="H57" s="259"/>
      <c r="I57" s="54"/>
    </row>
    <row r="58" spans="6:9" x14ac:dyDescent="0.2">
      <c r="F58" s="258"/>
      <c r="G58" s="259"/>
      <c r="H58" s="259"/>
      <c r="I58" s="54"/>
    </row>
    <row r="59" spans="6:9" x14ac:dyDescent="0.2">
      <c r="F59" s="258"/>
      <c r="G59" s="259"/>
      <c r="H59" s="259"/>
      <c r="I59" s="54"/>
    </row>
    <row r="60" spans="6:9" x14ac:dyDescent="0.2">
      <c r="F60" s="258"/>
      <c r="G60" s="259"/>
      <c r="H60" s="259"/>
      <c r="I60" s="54"/>
    </row>
    <row r="61" spans="6:9" x14ac:dyDescent="0.2">
      <c r="F61" s="258"/>
      <c r="G61" s="259"/>
      <c r="H61" s="259"/>
      <c r="I61" s="54"/>
    </row>
    <row r="62" spans="6:9" x14ac:dyDescent="0.2">
      <c r="F62" s="258"/>
      <c r="G62" s="259"/>
      <c r="H62" s="259"/>
      <c r="I62" s="54"/>
    </row>
    <row r="63" spans="6:9" x14ac:dyDescent="0.2">
      <c r="F63" s="258"/>
      <c r="G63" s="259"/>
      <c r="H63" s="259"/>
      <c r="I63" s="54"/>
    </row>
    <row r="64" spans="6:9" x14ac:dyDescent="0.2">
      <c r="F64" s="258"/>
      <c r="G64" s="259"/>
      <c r="H64" s="259"/>
      <c r="I64" s="54"/>
    </row>
    <row r="65" spans="6:9" x14ac:dyDescent="0.2">
      <c r="F65" s="258"/>
      <c r="G65" s="259"/>
      <c r="H65" s="259"/>
      <c r="I65" s="54"/>
    </row>
    <row r="66" spans="6:9" x14ac:dyDescent="0.2">
      <c r="F66" s="258"/>
      <c r="G66" s="259"/>
      <c r="H66" s="259"/>
      <c r="I66" s="54"/>
    </row>
    <row r="67" spans="6:9" x14ac:dyDescent="0.2">
      <c r="F67" s="258"/>
      <c r="G67" s="259"/>
      <c r="H67" s="259"/>
      <c r="I67" s="54"/>
    </row>
    <row r="68" spans="6:9" x14ac:dyDescent="0.2">
      <c r="F68" s="258"/>
      <c r="G68" s="259"/>
      <c r="H68" s="259"/>
      <c r="I68" s="54"/>
    </row>
    <row r="69" spans="6:9" x14ac:dyDescent="0.2">
      <c r="F69" s="258"/>
      <c r="G69" s="259"/>
      <c r="H69" s="259"/>
      <c r="I69" s="54"/>
    </row>
    <row r="70" spans="6:9" x14ac:dyDescent="0.2">
      <c r="F70" s="258"/>
      <c r="G70" s="259"/>
      <c r="H70" s="259"/>
      <c r="I70" s="54"/>
    </row>
    <row r="71" spans="6:9" x14ac:dyDescent="0.2">
      <c r="F71" s="258"/>
      <c r="G71" s="259"/>
      <c r="H71" s="259"/>
      <c r="I71" s="54"/>
    </row>
    <row r="72" spans="6:9" x14ac:dyDescent="0.2">
      <c r="F72" s="258"/>
      <c r="G72" s="259"/>
      <c r="H72" s="259"/>
      <c r="I72" s="54"/>
    </row>
    <row r="73" spans="6:9" x14ac:dyDescent="0.2">
      <c r="F73" s="258"/>
      <c r="G73" s="259"/>
      <c r="H73" s="259"/>
      <c r="I73" s="54"/>
    </row>
    <row r="74" spans="6:9" x14ac:dyDescent="0.2">
      <c r="F74" s="258"/>
      <c r="G74" s="259"/>
      <c r="H74" s="259"/>
      <c r="I74" s="54"/>
    </row>
    <row r="75" spans="6:9" x14ac:dyDescent="0.2">
      <c r="F75" s="258"/>
      <c r="G75" s="259"/>
      <c r="H75" s="259"/>
      <c r="I75" s="54"/>
    </row>
    <row r="76" spans="6:9" x14ac:dyDescent="0.2">
      <c r="F76" s="258"/>
      <c r="G76" s="259"/>
      <c r="H76" s="259"/>
      <c r="I76" s="54"/>
    </row>
    <row r="77" spans="6:9" x14ac:dyDescent="0.2">
      <c r="F77" s="258"/>
      <c r="G77" s="259"/>
      <c r="H77" s="259"/>
      <c r="I77" s="54"/>
    </row>
    <row r="78" spans="6:9" x14ac:dyDescent="0.2">
      <c r="F78" s="258"/>
      <c r="G78" s="259"/>
      <c r="H78" s="259"/>
      <c r="I78" s="54"/>
    </row>
    <row r="79" spans="6:9" x14ac:dyDescent="0.2">
      <c r="F79" s="258"/>
      <c r="G79" s="259"/>
      <c r="H79" s="259"/>
      <c r="I79" s="54"/>
    </row>
    <row r="80" spans="6:9" x14ac:dyDescent="0.2">
      <c r="F80" s="258"/>
      <c r="G80" s="259"/>
      <c r="H80" s="259"/>
      <c r="I80" s="54"/>
    </row>
    <row r="81" spans="6:9" x14ac:dyDescent="0.2">
      <c r="F81" s="258"/>
      <c r="G81" s="259"/>
      <c r="H81" s="259"/>
      <c r="I81" s="54"/>
    </row>
    <row r="82" spans="6:9" x14ac:dyDescent="0.2">
      <c r="F82" s="258"/>
      <c r="G82" s="259"/>
      <c r="H82" s="259"/>
      <c r="I82" s="54"/>
    </row>
  </sheetData>
  <mergeCells count="4">
    <mergeCell ref="A1:B1"/>
    <mergeCell ref="A2:B2"/>
    <mergeCell ref="G2:I2"/>
    <mergeCell ref="H31:I31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1:CB418"/>
  <sheetViews>
    <sheetView showGridLines="0" showZeros="0" zoomScaleNormal="100" zoomScaleSheetLayoutView="100" workbookViewId="0">
      <selection activeCell="J1" sqref="J1:J65536 K1:K65536"/>
    </sheetView>
  </sheetViews>
  <sheetFormatPr defaultRowHeight="12.75" x14ac:dyDescent="0.2"/>
  <cols>
    <col min="1" max="1" width="4.42578125" style="261" customWidth="1"/>
    <col min="2" max="2" width="11.5703125" style="261" customWidth="1"/>
    <col min="3" max="3" width="40.42578125" style="261" customWidth="1"/>
    <col min="4" max="4" width="5.5703125" style="261" customWidth="1"/>
    <col min="5" max="5" width="8.5703125" style="275" customWidth="1"/>
    <col min="6" max="6" width="9.85546875" style="261" customWidth="1"/>
    <col min="7" max="7" width="13.85546875" style="261" customWidth="1"/>
    <col min="8" max="8" width="11.7109375" style="261" hidden="1" customWidth="1"/>
    <col min="9" max="9" width="11.5703125" style="261" hidden="1" customWidth="1"/>
    <col min="10" max="10" width="11" style="261" hidden="1" customWidth="1"/>
    <col min="11" max="11" width="10.42578125" style="261" hidden="1" customWidth="1"/>
    <col min="12" max="12" width="75.42578125" style="261" customWidth="1"/>
    <col min="13" max="13" width="45.28515625" style="261" customWidth="1"/>
    <col min="14" max="16384" width="9.140625" style="261"/>
  </cols>
  <sheetData>
    <row r="1" spans="1:80" ht="15.75" x14ac:dyDescent="0.25">
      <c r="A1" s="260" t="s">
        <v>103</v>
      </c>
      <c r="B1" s="260"/>
      <c r="C1" s="260"/>
      <c r="D1" s="260"/>
      <c r="E1" s="260"/>
      <c r="F1" s="260"/>
      <c r="G1" s="260"/>
    </row>
    <row r="2" spans="1:80" ht="14.25" customHeight="1" thickBot="1" x14ac:dyDescent="0.25">
      <c r="B2" s="262"/>
      <c r="C2" s="263"/>
      <c r="D2" s="263"/>
      <c r="E2" s="264"/>
      <c r="F2" s="263"/>
      <c r="G2" s="263"/>
    </row>
    <row r="3" spans="1:80" ht="13.5" thickTop="1" x14ac:dyDescent="0.2">
      <c r="A3" s="205" t="s">
        <v>2</v>
      </c>
      <c r="B3" s="206"/>
      <c r="C3" s="207" t="s">
        <v>106</v>
      </c>
      <c r="D3" s="265"/>
      <c r="E3" s="266" t="s">
        <v>85</v>
      </c>
      <c r="F3" s="267" t="str">
        <f>'04 2 Rek'!H1</f>
        <v>2</v>
      </c>
      <c r="G3" s="268"/>
    </row>
    <row r="4" spans="1:80" ht="13.5" thickBot="1" x14ac:dyDescent="0.25">
      <c r="A4" s="269" t="s">
        <v>76</v>
      </c>
      <c r="B4" s="214"/>
      <c r="C4" s="215" t="s">
        <v>1261</v>
      </c>
      <c r="D4" s="270"/>
      <c r="E4" s="271" t="str">
        <f>'04 2 Rek'!G2</f>
        <v>Doteplení střešního pláště - Rozpočtové náklady</v>
      </c>
      <c r="F4" s="272"/>
      <c r="G4" s="273"/>
    </row>
    <row r="5" spans="1:80" ht="13.5" thickTop="1" x14ac:dyDescent="0.2">
      <c r="A5" s="274"/>
      <c r="G5" s="276"/>
    </row>
    <row r="6" spans="1:80" ht="27" customHeight="1" x14ac:dyDescent="0.2">
      <c r="A6" s="277" t="s">
        <v>86</v>
      </c>
      <c r="B6" s="278" t="s">
        <v>87</v>
      </c>
      <c r="C6" s="278" t="s">
        <v>88</v>
      </c>
      <c r="D6" s="278" t="s">
        <v>89</v>
      </c>
      <c r="E6" s="279" t="s">
        <v>90</v>
      </c>
      <c r="F6" s="278" t="s">
        <v>91</v>
      </c>
      <c r="G6" s="280" t="s">
        <v>92</v>
      </c>
      <c r="H6" s="281" t="s">
        <v>93</v>
      </c>
      <c r="I6" s="281" t="s">
        <v>94</v>
      </c>
      <c r="J6" s="281" t="s">
        <v>95</v>
      </c>
      <c r="K6" s="281" t="s">
        <v>96</v>
      </c>
    </row>
    <row r="7" spans="1:80" x14ac:dyDescent="0.2">
      <c r="A7" s="282" t="s">
        <v>97</v>
      </c>
      <c r="B7" s="283" t="s">
        <v>159</v>
      </c>
      <c r="C7" s="284" t="s">
        <v>160</v>
      </c>
      <c r="D7" s="285"/>
      <c r="E7" s="286"/>
      <c r="F7" s="286"/>
      <c r="G7" s="287"/>
      <c r="H7" s="288"/>
      <c r="I7" s="289"/>
      <c r="J7" s="290"/>
      <c r="K7" s="291"/>
      <c r="O7" s="292">
        <v>1</v>
      </c>
    </row>
    <row r="8" spans="1:80" x14ac:dyDescent="0.2">
      <c r="A8" s="293">
        <v>1</v>
      </c>
      <c r="B8" s="294" t="s">
        <v>495</v>
      </c>
      <c r="C8" s="295" t="s">
        <v>496</v>
      </c>
      <c r="D8" s="296" t="s">
        <v>116</v>
      </c>
      <c r="E8" s="297">
        <v>6.85</v>
      </c>
      <c r="F8" s="297">
        <v>0</v>
      </c>
      <c r="G8" s="298">
        <f>E8*F8</f>
        <v>0</v>
      </c>
      <c r="H8" s="299">
        <v>4.6059999999999997E-2</v>
      </c>
      <c r="I8" s="300">
        <f>E8*H8</f>
        <v>0.31551099999999999</v>
      </c>
      <c r="J8" s="299">
        <v>0</v>
      </c>
      <c r="K8" s="300">
        <f>E8*J8</f>
        <v>0</v>
      </c>
      <c r="O8" s="292">
        <v>2</v>
      </c>
      <c r="AA8" s="261">
        <v>1</v>
      </c>
      <c r="AB8" s="261">
        <v>1</v>
      </c>
      <c r="AC8" s="261">
        <v>1</v>
      </c>
      <c r="AZ8" s="261">
        <v>1</v>
      </c>
      <c r="BA8" s="261">
        <f>IF(AZ8=1,G8,0)</f>
        <v>0</v>
      </c>
      <c r="BB8" s="261">
        <f>IF(AZ8=2,G8,0)</f>
        <v>0</v>
      </c>
      <c r="BC8" s="261">
        <f>IF(AZ8=3,G8,0)</f>
        <v>0</v>
      </c>
      <c r="BD8" s="261">
        <f>IF(AZ8=4,G8,0)</f>
        <v>0</v>
      </c>
      <c r="BE8" s="261">
        <f>IF(AZ8=5,G8,0)</f>
        <v>0</v>
      </c>
      <c r="CA8" s="292">
        <v>1</v>
      </c>
      <c r="CB8" s="292">
        <v>1</v>
      </c>
    </row>
    <row r="9" spans="1:80" x14ac:dyDescent="0.2">
      <c r="A9" s="301"/>
      <c r="B9" s="304"/>
      <c r="C9" s="305" t="s">
        <v>1520</v>
      </c>
      <c r="D9" s="306"/>
      <c r="E9" s="307">
        <v>5.25</v>
      </c>
      <c r="F9" s="308"/>
      <c r="G9" s="309"/>
      <c r="H9" s="310"/>
      <c r="I9" s="302"/>
      <c r="J9" s="311"/>
      <c r="K9" s="302"/>
      <c r="M9" s="303" t="s">
        <v>1520</v>
      </c>
      <c r="O9" s="292"/>
    </row>
    <row r="10" spans="1:80" x14ac:dyDescent="0.2">
      <c r="A10" s="301"/>
      <c r="B10" s="304"/>
      <c r="C10" s="305" t="s">
        <v>1521</v>
      </c>
      <c r="D10" s="306"/>
      <c r="E10" s="307">
        <v>1.6</v>
      </c>
      <c r="F10" s="308"/>
      <c r="G10" s="309"/>
      <c r="H10" s="310"/>
      <c r="I10" s="302"/>
      <c r="J10" s="311"/>
      <c r="K10" s="302"/>
      <c r="M10" s="303" t="s">
        <v>1521</v>
      </c>
      <c r="O10" s="292"/>
    </row>
    <row r="11" spans="1:80" ht="22.5" x14ac:dyDescent="0.2">
      <c r="A11" s="293">
        <v>2</v>
      </c>
      <c r="B11" s="294" t="s">
        <v>499</v>
      </c>
      <c r="C11" s="295" t="s">
        <v>500</v>
      </c>
      <c r="D11" s="296" t="s">
        <v>116</v>
      </c>
      <c r="E11" s="297">
        <v>6.85</v>
      </c>
      <c r="F11" s="297">
        <v>0</v>
      </c>
      <c r="G11" s="298">
        <f>E11*F11</f>
        <v>0</v>
      </c>
      <c r="H11" s="299">
        <v>0</v>
      </c>
      <c r="I11" s="300">
        <f>E11*H11</f>
        <v>0</v>
      </c>
      <c r="J11" s="299"/>
      <c r="K11" s="300">
        <f>E11*J11</f>
        <v>0</v>
      </c>
      <c r="O11" s="292">
        <v>2</v>
      </c>
      <c r="AA11" s="261">
        <v>12</v>
      </c>
      <c r="AB11" s="261">
        <v>0</v>
      </c>
      <c r="AC11" s="261">
        <v>17</v>
      </c>
      <c r="AZ11" s="261">
        <v>1</v>
      </c>
      <c r="BA11" s="261">
        <f>IF(AZ11=1,G11,0)</f>
        <v>0</v>
      </c>
      <c r="BB11" s="261">
        <f>IF(AZ11=2,G11,0)</f>
        <v>0</v>
      </c>
      <c r="BC11" s="261">
        <f>IF(AZ11=3,G11,0)</f>
        <v>0</v>
      </c>
      <c r="BD11" s="261">
        <f>IF(AZ11=4,G11,0)</f>
        <v>0</v>
      </c>
      <c r="BE11" s="261">
        <f>IF(AZ11=5,G11,0)</f>
        <v>0</v>
      </c>
      <c r="CA11" s="292">
        <v>12</v>
      </c>
      <c r="CB11" s="292">
        <v>0</v>
      </c>
    </row>
    <row r="12" spans="1:80" x14ac:dyDescent="0.2">
      <c r="A12" s="301"/>
      <c r="B12" s="304"/>
      <c r="C12" s="305" t="s">
        <v>1520</v>
      </c>
      <c r="D12" s="306"/>
      <c r="E12" s="307">
        <v>5.25</v>
      </c>
      <c r="F12" s="308"/>
      <c r="G12" s="309"/>
      <c r="H12" s="310"/>
      <c r="I12" s="302"/>
      <c r="J12" s="311"/>
      <c r="K12" s="302"/>
      <c r="M12" s="303" t="s">
        <v>1520</v>
      </c>
      <c r="O12" s="292"/>
    </row>
    <row r="13" spans="1:80" x14ac:dyDescent="0.2">
      <c r="A13" s="301"/>
      <c r="B13" s="304"/>
      <c r="C13" s="305" t="s">
        <v>1521</v>
      </c>
      <c r="D13" s="306"/>
      <c r="E13" s="307">
        <v>1.6</v>
      </c>
      <c r="F13" s="308"/>
      <c r="G13" s="309"/>
      <c r="H13" s="310"/>
      <c r="I13" s="302"/>
      <c r="J13" s="311"/>
      <c r="K13" s="302"/>
      <c r="M13" s="303" t="s">
        <v>1521</v>
      </c>
      <c r="O13" s="292"/>
    </row>
    <row r="14" spans="1:80" x14ac:dyDescent="0.2">
      <c r="A14" s="312"/>
      <c r="B14" s="313" t="s">
        <v>101</v>
      </c>
      <c r="C14" s="314" t="s">
        <v>161</v>
      </c>
      <c r="D14" s="315"/>
      <c r="E14" s="316"/>
      <c r="F14" s="317"/>
      <c r="G14" s="318">
        <f>SUM(G7:G13)</f>
        <v>0</v>
      </c>
      <c r="H14" s="319"/>
      <c r="I14" s="320">
        <f>SUM(I7:I13)</f>
        <v>0.31551099999999999</v>
      </c>
      <c r="J14" s="319"/>
      <c r="K14" s="320">
        <f>SUM(K7:K13)</f>
        <v>0</v>
      </c>
      <c r="O14" s="292">
        <v>4</v>
      </c>
      <c r="BA14" s="321">
        <f>SUM(BA7:BA13)</f>
        <v>0</v>
      </c>
      <c r="BB14" s="321">
        <f>SUM(BB7:BB13)</f>
        <v>0</v>
      </c>
      <c r="BC14" s="321">
        <f>SUM(BC7:BC13)</f>
        <v>0</v>
      </c>
      <c r="BD14" s="321">
        <f>SUM(BD7:BD13)</f>
        <v>0</v>
      </c>
      <c r="BE14" s="321">
        <f>SUM(BE7:BE13)</f>
        <v>0</v>
      </c>
    </row>
    <row r="15" spans="1:80" x14ac:dyDescent="0.2">
      <c r="A15" s="282" t="s">
        <v>97</v>
      </c>
      <c r="B15" s="283" t="s">
        <v>334</v>
      </c>
      <c r="C15" s="284" t="s">
        <v>335</v>
      </c>
      <c r="D15" s="285"/>
      <c r="E15" s="286"/>
      <c r="F15" s="286"/>
      <c r="G15" s="287"/>
      <c r="H15" s="288"/>
      <c r="I15" s="289"/>
      <c r="J15" s="290"/>
      <c r="K15" s="291"/>
      <c r="O15" s="292">
        <v>1</v>
      </c>
    </row>
    <row r="16" spans="1:80" x14ac:dyDescent="0.2">
      <c r="A16" s="293">
        <v>3</v>
      </c>
      <c r="B16" s="294" t="s">
        <v>501</v>
      </c>
      <c r="C16" s="295" t="s">
        <v>502</v>
      </c>
      <c r="D16" s="296" t="s">
        <v>347</v>
      </c>
      <c r="E16" s="297">
        <v>6</v>
      </c>
      <c r="F16" s="297">
        <v>0</v>
      </c>
      <c r="G16" s="298">
        <f>E16*F16</f>
        <v>0</v>
      </c>
      <c r="H16" s="299">
        <v>1.17E-2</v>
      </c>
      <c r="I16" s="300">
        <f>E16*H16</f>
        <v>7.0199999999999999E-2</v>
      </c>
      <c r="J16" s="299">
        <v>0</v>
      </c>
      <c r="K16" s="300">
        <f>E16*J16</f>
        <v>0</v>
      </c>
      <c r="O16" s="292">
        <v>2</v>
      </c>
      <c r="AA16" s="261">
        <v>1</v>
      </c>
      <c r="AB16" s="261">
        <v>1</v>
      </c>
      <c r="AC16" s="261">
        <v>1</v>
      </c>
      <c r="AZ16" s="261">
        <v>1</v>
      </c>
      <c r="BA16" s="261">
        <f>IF(AZ16=1,G16,0)</f>
        <v>0</v>
      </c>
      <c r="BB16" s="261">
        <f>IF(AZ16=2,G16,0)</f>
        <v>0</v>
      </c>
      <c r="BC16" s="261">
        <f>IF(AZ16=3,G16,0)</f>
        <v>0</v>
      </c>
      <c r="BD16" s="261">
        <f>IF(AZ16=4,G16,0)</f>
        <v>0</v>
      </c>
      <c r="BE16" s="261">
        <f>IF(AZ16=5,G16,0)</f>
        <v>0</v>
      </c>
      <c r="CA16" s="292">
        <v>1</v>
      </c>
      <c r="CB16" s="292">
        <v>1</v>
      </c>
    </row>
    <row r="17" spans="1:80" x14ac:dyDescent="0.2">
      <c r="A17" s="301"/>
      <c r="B17" s="304"/>
      <c r="C17" s="305" t="s">
        <v>1522</v>
      </c>
      <c r="D17" s="306"/>
      <c r="E17" s="307">
        <v>6</v>
      </c>
      <c r="F17" s="308"/>
      <c r="G17" s="309"/>
      <c r="H17" s="310"/>
      <c r="I17" s="302"/>
      <c r="J17" s="311"/>
      <c r="K17" s="302"/>
      <c r="M17" s="303" t="s">
        <v>1522</v>
      </c>
      <c r="O17" s="292"/>
    </row>
    <row r="18" spans="1:80" x14ac:dyDescent="0.2">
      <c r="A18" s="293">
        <v>4</v>
      </c>
      <c r="B18" s="294" t="s">
        <v>504</v>
      </c>
      <c r="C18" s="295" t="s">
        <v>505</v>
      </c>
      <c r="D18" s="296" t="s">
        <v>347</v>
      </c>
      <c r="E18" s="297">
        <v>6</v>
      </c>
      <c r="F18" s="297">
        <v>0</v>
      </c>
      <c r="G18" s="298">
        <f>E18*F18</f>
        <v>0</v>
      </c>
      <c r="H18" s="299">
        <v>0</v>
      </c>
      <c r="I18" s="300">
        <f>E18*H18</f>
        <v>0</v>
      </c>
      <c r="J18" s="299"/>
      <c r="K18" s="300">
        <f>E18*J18</f>
        <v>0</v>
      </c>
      <c r="O18" s="292">
        <v>2</v>
      </c>
      <c r="AA18" s="261">
        <v>12</v>
      </c>
      <c r="AB18" s="261">
        <v>0</v>
      </c>
      <c r="AC18" s="261">
        <v>74</v>
      </c>
      <c r="AZ18" s="261">
        <v>1</v>
      </c>
      <c r="BA18" s="261">
        <f>IF(AZ18=1,G18,0)</f>
        <v>0</v>
      </c>
      <c r="BB18" s="261">
        <f>IF(AZ18=2,G18,0)</f>
        <v>0</v>
      </c>
      <c r="BC18" s="261">
        <f>IF(AZ18=3,G18,0)</f>
        <v>0</v>
      </c>
      <c r="BD18" s="261">
        <f>IF(AZ18=4,G18,0)</f>
        <v>0</v>
      </c>
      <c r="BE18" s="261">
        <f>IF(AZ18=5,G18,0)</f>
        <v>0</v>
      </c>
      <c r="CA18" s="292">
        <v>12</v>
      </c>
      <c r="CB18" s="292">
        <v>0</v>
      </c>
    </row>
    <row r="19" spans="1:80" x14ac:dyDescent="0.2">
      <c r="A19" s="301"/>
      <c r="B19" s="304"/>
      <c r="C19" s="305" t="s">
        <v>1522</v>
      </c>
      <c r="D19" s="306"/>
      <c r="E19" s="307">
        <v>6</v>
      </c>
      <c r="F19" s="308"/>
      <c r="G19" s="309"/>
      <c r="H19" s="310"/>
      <c r="I19" s="302"/>
      <c r="J19" s="311"/>
      <c r="K19" s="302"/>
      <c r="M19" s="303" t="s">
        <v>1522</v>
      </c>
      <c r="O19" s="292"/>
    </row>
    <row r="20" spans="1:80" ht="22.5" x14ac:dyDescent="0.2">
      <c r="A20" s="293">
        <v>5</v>
      </c>
      <c r="B20" s="294" t="s">
        <v>512</v>
      </c>
      <c r="C20" s="295" t="s">
        <v>513</v>
      </c>
      <c r="D20" s="296" t="s">
        <v>347</v>
      </c>
      <c r="E20" s="297">
        <v>6</v>
      </c>
      <c r="F20" s="297">
        <v>0</v>
      </c>
      <c r="G20" s="298">
        <f>E20*F20</f>
        <v>0</v>
      </c>
      <c r="H20" s="299">
        <v>0</v>
      </c>
      <c r="I20" s="300">
        <f>E20*H20</f>
        <v>0</v>
      </c>
      <c r="J20" s="299"/>
      <c r="K20" s="300">
        <f>E20*J20</f>
        <v>0</v>
      </c>
      <c r="O20" s="292">
        <v>2</v>
      </c>
      <c r="AA20" s="261">
        <v>3</v>
      </c>
      <c r="AB20" s="261">
        <v>1</v>
      </c>
      <c r="AC20" s="261" t="s">
        <v>512</v>
      </c>
      <c r="AZ20" s="261">
        <v>1</v>
      </c>
      <c r="BA20" s="261">
        <f>IF(AZ20=1,G20,0)</f>
        <v>0</v>
      </c>
      <c r="BB20" s="261">
        <f>IF(AZ20=2,G20,0)</f>
        <v>0</v>
      </c>
      <c r="BC20" s="261">
        <f>IF(AZ20=3,G20,0)</f>
        <v>0</v>
      </c>
      <c r="BD20" s="261">
        <f>IF(AZ20=4,G20,0)</f>
        <v>0</v>
      </c>
      <c r="BE20" s="261">
        <f>IF(AZ20=5,G20,0)</f>
        <v>0</v>
      </c>
      <c r="CA20" s="292">
        <v>3</v>
      </c>
      <c r="CB20" s="292">
        <v>1</v>
      </c>
    </row>
    <row r="21" spans="1:80" x14ac:dyDescent="0.2">
      <c r="A21" s="301"/>
      <c r="B21" s="304"/>
      <c r="C21" s="305" t="s">
        <v>1522</v>
      </c>
      <c r="D21" s="306"/>
      <c r="E21" s="307">
        <v>6</v>
      </c>
      <c r="F21" s="308"/>
      <c r="G21" s="309"/>
      <c r="H21" s="310"/>
      <c r="I21" s="302"/>
      <c r="J21" s="311"/>
      <c r="K21" s="302"/>
      <c r="M21" s="303" t="s">
        <v>1522</v>
      </c>
      <c r="O21" s="292"/>
    </row>
    <row r="22" spans="1:80" x14ac:dyDescent="0.2">
      <c r="A22" s="293">
        <v>6</v>
      </c>
      <c r="B22" s="294" t="s">
        <v>367</v>
      </c>
      <c r="C22" s="295" t="s">
        <v>368</v>
      </c>
      <c r="D22" s="296" t="s">
        <v>369</v>
      </c>
      <c r="E22" s="297">
        <v>6.0000000000000001E-3</v>
      </c>
      <c r="F22" s="297">
        <v>0</v>
      </c>
      <c r="G22" s="298">
        <f>E22*F22</f>
        <v>0</v>
      </c>
      <c r="H22" s="299">
        <v>0</v>
      </c>
      <c r="I22" s="300">
        <f>E22*H22</f>
        <v>0</v>
      </c>
      <c r="J22" s="299"/>
      <c r="K22" s="300">
        <f>E22*J22</f>
        <v>0</v>
      </c>
      <c r="O22" s="292">
        <v>2</v>
      </c>
      <c r="AA22" s="261">
        <v>8</v>
      </c>
      <c r="AB22" s="261">
        <v>0</v>
      </c>
      <c r="AC22" s="261">
        <v>3</v>
      </c>
      <c r="AZ22" s="261">
        <v>1</v>
      </c>
      <c r="BA22" s="261">
        <f>IF(AZ22=1,G22,0)</f>
        <v>0</v>
      </c>
      <c r="BB22" s="261">
        <f>IF(AZ22=2,G22,0)</f>
        <v>0</v>
      </c>
      <c r="BC22" s="261">
        <f>IF(AZ22=3,G22,0)</f>
        <v>0</v>
      </c>
      <c r="BD22" s="261">
        <f>IF(AZ22=4,G22,0)</f>
        <v>0</v>
      </c>
      <c r="BE22" s="261">
        <f>IF(AZ22=5,G22,0)</f>
        <v>0</v>
      </c>
      <c r="CA22" s="292">
        <v>8</v>
      </c>
      <c r="CB22" s="292">
        <v>0</v>
      </c>
    </row>
    <row r="23" spans="1:80" x14ac:dyDescent="0.2">
      <c r="A23" s="293">
        <v>7</v>
      </c>
      <c r="B23" s="294" t="s">
        <v>1103</v>
      </c>
      <c r="C23" s="295" t="s">
        <v>1104</v>
      </c>
      <c r="D23" s="296" t="s">
        <v>369</v>
      </c>
      <c r="E23" s="297">
        <v>6.0000000000000001E-3</v>
      </c>
      <c r="F23" s="297">
        <v>0</v>
      </c>
      <c r="G23" s="298">
        <f>E23*F23</f>
        <v>0</v>
      </c>
      <c r="H23" s="299">
        <v>0</v>
      </c>
      <c r="I23" s="300">
        <f>E23*H23</f>
        <v>0</v>
      </c>
      <c r="J23" s="299"/>
      <c r="K23" s="300">
        <f>E23*J23</f>
        <v>0</v>
      </c>
      <c r="O23" s="292">
        <v>2</v>
      </c>
      <c r="AA23" s="261">
        <v>8</v>
      </c>
      <c r="AB23" s="261">
        <v>0</v>
      </c>
      <c r="AC23" s="261">
        <v>3</v>
      </c>
      <c r="AZ23" s="261">
        <v>1</v>
      </c>
      <c r="BA23" s="261">
        <f>IF(AZ23=1,G23,0)</f>
        <v>0</v>
      </c>
      <c r="BB23" s="261">
        <f>IF(AZ23=2,G23,0)</f>
        <v>0</v>
      </c>
      <c r="BC23" s="261">
        <f>IF(AZ23=3,G23,0)</f>
        <v>0</v>
      </c>
      <c r="BD23" s="261">
        <f>IF(AZ23=4,G23,0)</f>
        <v>0</v>
      </c>
      <c r="BE23" s="261">
        <f>IF(AZ23=5,G23,0)</f>
        <v>0</v>
      </c>
      <c r="CA23" s="292">
        <v>8</v>
      </c>
      <c r="CB23" s="292">
        <v>0</v>
      </c>
    </row>
    <row r="24" spans="1:80" x14ac:dyDescent="0.2">
      <c r="A24" s="293">
        <v>8</v>
      </c>
      <c r="B24" s="294" t="s">
        <v>370</v>
      </c>
      <c r="C24" s="295" t="s">
        <v>371</v>
      </c>
      <c r="D24" s="296" t="s">
        <v>369</v>
      </c>
      <c r="E24" s="297">
        <v>6.0000000000000001E-3</v>
      </c>
      <c r="F24" s="297">
        <v>0</v>
      </c>
      <c r="G24" s="298">
        <f>E24*F24</f>
        <v>0</v>
      </c>
      <c r="H24" s="299">
        <v>0</v>
      </c>
      <c r="I24" s="300">
        <f>E24*H24</f>
        <v>0</v>
      </c>
      <c r="J24" s="299"/>
      <c r="K24" s="300">
        <f>E24*J24</f>
        <v>0</v>
      </c>
      <c r="O24" s="292">
        <v>2</v>
      </c>
      <c r="AA24" s="261">
        <v>8</v>
      </c>
      <c r="AB24" s="261">
        <v>1</v>
      </c>
      <c r="AC24" s="261">
        <v>3</v>
      </c>
      <c r="AZ24" s="261">
        <v>1</v>
      </c>
      <c r="BA24" s="261">
        <f>IF(AZ24=1,G24,0)</f>
        <v>0</v>
      </c>
      <c r="BB24" s="261">
        <f>IF(AZ24=2,G24,0)</f>
        <v>0</v>
      </c>
      <c r="BC24" s="261">
        <f>IF(AZ24=3,G24,0)</f>
        <v>0</v>
      </c>
      <c r="BD24" s="261">
        <f>IF(AZ24=4,G24,0)</f>
        <v>0</v>
      </c>
      <c r="BE24" s="261">
        <f>IF(AZ24=5,G24,0)</f>
        <v>0</v>
      </c>
      <c r="CA24" s="292">
        <v>8</v>
      </c>
      <c r="CB24" s="292">
        <v>1</v>
      </c>
    </row>
    <row r="25" spans="1:80" x14ac:dyDescent="0.2">
      <c r="A25" s="293">
        <v>9</v>
      </c>
      <c r="B25" s="294" t="s">
        <v>372</v>
      </c>
      <c r="C25" s="295" t="s">
        <v>373</v>
      </c>
      <c r="D25" s="296" t="s">
        <v>369</v>
      </c>
      <c r="E25" s="297">
        <v>0.06</v>
      </c>
      <c r="F25" s="297">
        <v>0</v>
      </c>
      <c r="G25" s="298">
        <f>E25*F25</f>
        <v>0</v>
      </c>
      <c r="H25" s="299">
        <v>0</v>
      </c>
      <c r="I25" s="300">
        <f>E25*H25</f>
        <v>0</v>
      </c>
      <c r="J25" s="299"/>
      <c r="K25" s="300">
        <f>E25*J25</f>
        <v>0</v>
      </c>
      <c r="O25" s="292">
        <v>2</v>
      </c>
      <c r="AA25" s="261">
        <v>8</v>
      </c>
      <c r="AB25" s="261">
        <v>1</v>
      </c>
      <c r="AC25" s="261">
        <v>3</v>
      </c>
      <c r="AZ25" s="261">
        <v>1</v>
      </c>
      <c r="BA25" s="261">
        <f>IF(AZ25=1,G25,0)</f>
        <v>0</v>
      </c>
      <c r="BB25" s="261">
        <f>IF(AZ25=2,G25,0)</f>
        <v>0</v>
      </c>
      <c r="BC25" s="261">
        <f>IF(AZ25=3,G25,0)</f>
        <v>0</v>
      </c>
      <c r="BD25" s="261">
        <f>IF(AZ25=4,G25,0)</f>
        <v>0</v>
      </c>
      <c r="BE25" s="261">
        <f>IF(AZ25=5,G25,0)</f>
        <v>0</v>
      </c>
      <c r="CA25" s="292">
        <v>8</v>
      </c>
      <c r="CB25" s="292">
        <v>1</v>
      </c>
    </row>
    <row r="26" spans="1:80" x14ac:dyDescent="0.2">
      <c r="A26" s="293">
        <v>10</v>
      </c>
      <c r="B26" s="294" t="s">
        <v>374</v>
      </c>
      <c r="C26" s="295" t="s">
        <v>375</v>
      </c>
      <c r="D26" s="296" t="s">
        <v>369</v>
      </c>
      <c r="E26" s="297">
        <v>6.0000000000000001E-3</v>
      </c>
      <c r="F26" s="297">
        <v>0</v>
      </c>
      <c r="G26" s="298">
        <f>E26*F26</f>
        <v>0</v>
      </c>
      <c r="H26" s="299">
        <v>0</v>
      </c>
      <c r="I26" s="300">
        <f>E26*H26</f>
        <v>0</v>
      </c>
      <c r="J26" s="299"/>
      <c r="K26" s="300">
        <f>E26*J26</f>
        <v>0</v>
      </c>
      <c r="O26" s="292">
        <v>2</v>
      </c>
      <c r="AA26" s="261">
        <v>8</v>
      </c>
      <c r="AB26" s="261">
        <v>1</v>
      </c>
      <c r="AC26" s="261">
        <v>3</v>
      </c>
      <c r="AZ26" s="261">
        <v>1</v>
      </c>
      <c r="BA26" s="261">
        <f>IF(AZ26=1,G26,0)</f>
        <v>0</v>
      </c>
      <c r="BB26" s="261">
        <f>IF(AZ26=2,G26,0)</f>
        <v>0</v>
      </c>
      <c r="BC26" s="261">
        <f>IF(AZ26=3,G26,0)</f>
        <v>0</v>
      </c>
      <c r="BD26" s="261">
        <f>IF(AZ26=4,G26,0)</f>
        <v>0</v>
      </c>
      <c r="BE26" s="261">
        <f>IF(AZ26=5,G26,0)</f>
        <v>0</v>
      </c>
      <c r="CA26" s="292">
        <v>8</v>
      </c>
      <c r="CB26" s="292">
        <v>1</v>
      </c>
    </row>
    <row r="27" spans="1:80" x14ac:dyDescent="0.2">
      <c r="A27" s="293">
        <v>11</v>
      </c>
      <c r="B27" s="294" t="s">
        <v>376</v>
      </c>
      <c r="C27" s="295" t="s">
        <v>377</v>
      </c>
      <c r="D27" s="296" t="s">
        <v>369</v>
      </c>
      <c r="E27" s="297">
        <v>1.7999999999999999E-2</v>
      </c>
      <c r="F27" s="297">
        <v>0</v>
      </c>
      <c r="G27" s="298">
        <f>E27*F27</f>
        <v>0</v>
      </c>
      <c r="H27" s="299">
        <v>0</v>
      </c>
      <c r="I27" s="300">
        <f>E27*H27</f>
        <v>0</v>
      </c>
      <c r="J27" s="299"/>
      <c r="K27" s="300">
        <f>E27*J27</f>
        <v>0</v>
      </c>
      <c r="O27" s="292">
        <v>2</v>
      </c>
      <c r="AA27" s="261">
        <v>8</v>
      </c>
      <c r="AB27" s="261">
        <v>1</v>
      </c>
      <c r="AC27" s="261">
        <v>3</v>
      </c>
      <c r="AZ27" s="261">
        <v>1</v>
      </c>
      <c r="BA27" s="261">
        <f>IF(AZ27=1,G27,0)</f>
        <v>0</v>
      </c>
      <c r="BB27" s="261">
        <f>IF(AZ27=2,G27,0)</f>
        <v>0</v>
      </c>
      <c r="BC27" s="261">
        <f>IF(AZ27=3,G27,0)</f>
        <v>0</v>
      </c>
      <c r="BD27" s="261">
        <f>IF(AZ27=4,G27,0)</f>
        <v>0</v>
      </c>
      <c r="BE27" s="261">
        <f>IF(AZ27=5,G27,0)</f>
        <v>0</v>
      </c>
      <c r="CA27" s="292">
        <v>8</v>
      </c>
      <c r="CB27" s="292">
        <v>1</v>
      </c>
    </row>
    <row r="28" spans="1:80" x14ac:dyDescent="0.2">
      <c r="A28" s="293">
        <v>12</v>
      </c>
      <c r="B28" s="294" t="s">
        <v>378</v>
      </c>
      <c r="C28" s="295" t="s">
        <v>379</v>
      </c>
      <c r="D28" s="296" t="s">
        <v>369</v>
      </c>
      <c r="E28" s="297">
        <v>6.0000000000000001E-3</v>
      </c>
      <c r="F28" s="297">
        <v>0</v>
      </c>
      <c r="G28" s="298">
        <f>E28*F28</f>
        <v>0</v>
      </c>
      <c r="H28" s="299">
        <v>0</v>
      </c>
      <c r="I28" s="300">
        <f>E28*H28</f>
        <v>0</v>
      </c>
      <c r="J28" s="299"/>
      <c r="K28" s="300">
        <f>E28*J28</f>
        <v>0</v>
      </c>
      <c r="O28" s="292">
        <v>2</v>
      </c>
      <c r="AA28" s="261">
        <v>8</v>
      </c>
      <c r="AB28" s="261">
        <v>0</v>
      </c>
      <c r="AC28" s="261">
        <v>3</v>
      </c>
      <c r="AZ28" s="261">
        <v>1</v>
      </c>
      <c r="BA28" s="261">
        <f>IF(AZ28=1,G28,0)</f>
        <v>0</v>
      </c>
      <c r="BB28" s="261">
        <f>IF(AZ28=2,G28,0)</f>
        <v>0</v>
      </c>
      <c r="BC28" s="261">
        <f>IF(AZ28=3,G28,0)</f>
        <v>0</v>
      </c>
      <c r="BD28" s="261">
        <f>IF(AZ28=4,G28,0)</f>
        <v>0</v>
      </c>
      <c r="BE28" s="261">
        <f>IF(AZ28=5,G28,0)</f>
        <v>0</v>
      </c>
      <c r="CA28" s="292">
        <v>8</v>
      </c>
      <c r="CB28" s="292">
        <v>0</v>
      </c>
    </row>
    <row r="29" spans="1:80" x14ac:dyDescent="0.2">
      <c r="A29" s="312"/>
      <c r="B29" s="313" t="s">
        <v>101</v>
      </c>
      <c r="C29" s="314" t="s">
        <v>336</v>
      </c>
      <c r="D29" s="315"/>
      <c r="E29" s="316"/>
      <c r="F29" s="317"/>
      <c r="G29" s="318">
        <f>SUM(G15:G28)</f>
        <v>0</v>
      </c>
      <c r="H29" s="319"/>
      <c r="I29" s="320">
        <f>SUM(I15:I28)</f>
        <v>7.0199999999999999E-2</v>
      </c>
      <c r="J29" s="319"/>
      <c r="K29" s="320">
        <f>SUM(K15:K28)</f>
        <v>0</v>
      </c>
      <c r="O29" s="292">
        <v>4</v>
      </c>
      <c r="BA29" s="321">
        <f>SUM(BA15:BA28)</f>
        <v>0</v>
      </c>
      <c r="BB29" s="321">
        <f>SUM(BB15:BB28)</f>
        <v>0</v>
      </c>
      <c r="BC29" s="321">
        <f>SUM(BC15:BC28)</f>
        <v>0</v>
      </c>
      <c r="BD29" s="321">
        <f>SUM(BD15:BD28)</f>
        <v>0</v>
      </c>
      <c r="BE29" s="321">
        <f>SUM(BE15:BE28)</f>
        <v>0</v>
      </c>
    </row>
    <row r="30" spans="1:80" x14ac:dyDescent="0.2">
      <c r="A30" s="282" t="s">
        <v>97</v>
      </c>
      <c r="B30" s="283" t="s">
        <v>412</v>
      </c>
      <c r="C30" s="284" t="s">
        <v>413</v>
      </c>
      <c r="D30" s="285"/>
      <c r="E30" s="286"/>
      <c r="F30" s="286"/>
      <c r="G30" s="287"/>
      <c r="H30" s="288"/>
      <c r="I30" s="289"/>
      <c r="J30" s="290"/>
      <c r="K30" s="291"/>
      <c r="O30" s="292">
        <v>1</v>
      </c>
    </row>
    <row r="31" spans="1:80" x14ac:dyDescent="0.2">
      <c r="A31" s="293">
        <v>13</v>
      </c>
      <c r="B31" s="294" t="s">
        <v>514</v>
      </c>
      <c r="C31" s="295" t="s">
        <v>515</v>
      </c>
      <c r="D31" s="296" t="s">
        <v>116</v>
      </c>
      <c r="E31" s="297">
        <v>61.83</v>
      </c>
      <c r="F31" s="297">
        <v>0</v>
      </c>
      <c r="G31" s="298">
        <f>E31*F31</f>
        <v>0</v>
      </c>
      <c r="H31" s="299">
        <v>4.7499999999999999E-3</v>
      </c>
      <c r="I31" s="300">
        <f>E31*H31</f>
        <v>0.29369249999999997</v>
      </c>
      <c r="J31" s="299">
        <v>0</v>
      </c>
      <c r="K31" s="300">
        <f>E31*J31</f>
        <v>0</v>
      </c>
      <c r="O31" s="292">
        <v>2</v>
      </c>
      <c r="AA31" s="261">
        <v>1</v>
      </c>
      <c r="AB31" s="261">
        <v>0</v>
      </c>
      <c r="AC31" s="261">
        <v>0</v>
      </c>
      <c r="AZ31" s="261">
        <v>1</v>
      </c>
      <c r="BA31" s="261">
        <f>IF(AZ31=1,G31,0)</f>
        <v>0</v>
      </c>
      <c r="BB31" s="261">
        <f>IF(AZ31=2,G31,0)</f>
        <v>0</v>
      </c>
      <c r="BC31" s="261">
        <f>IF(AZ31=3,G31,0)</f>
        <v>0</v>
      </c>
      <c r="BD31" s="261">
        <f>IF(AZ31=4,G31,0)</f>
        <v>0</v>
      </c>
      <c r="BE31" s="261">
        <f>IF(AZ31=5,G31,0)</f>
        <v>0</v>
      </c>
      <c r="CA31" s="292">
        <v>1</v>
      </c>
      <c r="CB31" s="292">
        <v>0</v>
      </c>
    </row>
    <row r="32" spans="1:80" x14ac:dyDescent="0.2">
      <c r="A32" s="301"/>
      <c r="B32" s="304"/>
      <c r="C32" s="305" t="s">
        <v>1523</v>
      </c>
      <c r="D32" s="306"/>
      <c r="E32" s="307">
        <v>34.020000000000003</v>
      </c>
      <c r="F32" s="308"/>
      <c r="G32" s="309"/>
      <c r="H32" s="310"/>
      <c r="I32" s="302"/>
      <c r="J32" s="311"/>
      <c r="K32" s="302"/>
      <c r="M32" s="303" t="s">
        <v>1523</v>
      </c>
      <c r="O32" s="292"/>
    </row>
    <row r="33" spans="1:80" x14ac:dyDescent="0.2">
      <c r="A33" s="301"/>
      <c r="B33" s="304"/>
      <c r="C33" s="305" t="s">
        <v>1524</v>
      </c>
      <c r="D33" s="306"/>
      <c r="E33" s="307">
        <v>27.81</v>
      </c>
      <c r="F33" s="308"/>
      <c r="G33" s="309"/>
      <c r="H33" s="310"/>
      <c r="I33" s="302"/>
      <c r="J33" s="311"/>
      <c r="K33" s="302"/>
      <c r="M33" s="303" t="s">
        <v>1524</v>
      </c>
      <c r="O33" s="292"/>
    </row>
    <row r="34" spans="1:80" x14ac:dyDescent="0.2">
      <c r="A34" s="293">
        <v>14</v>
      </c>
      <c r="B34" s="294" t="s">
        <v>517</v>
      </c>
      <c r="C34" s="295" t="s">
        <v>518</v>
      </c>
      <c r="D34" s="296" t="s">
        <v>347</v>
      </c>
      <c r="E34" s="297">
        <v>1902</v>
      </c>
      <c r="F34" s="297">
        <v>0</v>
      </c>
      <c r="G34" s="298">
        <f>E34*F34</f>
        <v>0</v>
      </c>
      <c r="H34" s="299">
        <v>8.2799999999999992E-3</v>
      </c>
      <c r="I34" s="300">
        <f>E34*H34</f>
        <v>15.748559999999998</v>
      </c>
      <c r="J34" s="299">
        <v>0</v>
      </c>
      <c r="K34" s="300">
        <f>E34*J34</f>
        <v>0</v>
      </c>
      <c r="O34" s="292">
        <v>2</v>
      </c>
      <c r="AA34" s="261">
        <v>1</v>
      </c>
      <c r="AB34" s="261">
        <v>1</v>
      </c>
      <c r="AC34" s="261">
        <v>1</v>
      </c>
      <c r="AZ34" s="261">
        <v>1</v>
      </c>
      <c r="BA34" s="261">
        <f>IF(AZ34=1,G34,0)</f>
        <v>0</v>
      </c>
      <c r="BB34" s="261">
        <f>IF(AZ34=2,G34,0)</f>
        <v>0</v>
      </c>
      <c r="BC34" s="261">
        <f>IF(AZ34=3,G34,0)</f>
        <v>0</v>
      </c>
      <c r="BD34" s="261">
        <f>IF(AZ34=4,G34,0)</f>
        <v>0</v>
      </c>
      <c r="BE34" s="261">
        <f>IF(AZ34=5,G34,0)</f>
        <v>0</v>
      </c>
      <c r="CA34" s="292">
        <v>1</v>
      </c>
      <c r="CB34" s="292">
        <v>1</v>
      </c>
    </row>
    <row r="35" spans="1:80" x14ac:dyDescent="0.2">
      <c r="A35" s="301"/>
      <c r="B35" s="304"/>
      <c r="C35" s="305" t="s">
        <v>1525</v>
      </c>
      <c r="D35" s="306"/>
      <c r="E35" s="307">
        <v>528</v>
      </c>
      <c r="F35" s="308"/>
      <c r="G35" s="309"/>
      <c r="H35" s="310"/>
      <c r="I35" s="302"/>
      <c r="J35" s="311"/>
      <c r="K35" s="302"/>
      <c r="M35" s="303" t="s">
        <v>1525</v>
      </c>
      <c r="O35" s="292"/>
    </row>
    <row r="36" spans="1:80" x14ac:dyDescent="0.2">
      <c r="A36" s="301"/>
      <c r="B36" s="304"/>
      <c r="C36" s="305" t="s">
        <v>1526</v>
      </c>
      <c r="D36" s="306"/>
      <c r="E36" s="307">
        <v>1374</v>
      </c>
      <c r="F36" s="308"/>
      <c r="G36" s="309"/>
      <c r="H36" s="310"/>
      <c r="I36" s="302"/>
      <c r="J36" s="311"/>
      <c r="K36" s="302"/>
      <c r="M36" s="303" t="s">
        <v>1526</v>
      </c>
      <c r="O36" s="292"/>
    </row>
    <row r="37" spans="1:80" x14ac:dyDescent="0.2">
      <c r="A37" s="293">
        <v>15</v>
      </c>
      <c r="B37" s="294" t="s">
        <v>521</v>
      </c>
      <c r="C37" s="295" t="s">
        <v>522</v>
      </c>
      <c r="D37" s="296" t="s">
        <v>347</v>
      </c>
      <c r="E37" s="297">
        <v>1215</v>
      </c>
      <c r="F37" s="297">
        <v>0</v>
      </c>
      <c r="G37" s="298">
        <f>E37*F37</f>
        <v>0</v>
      </c>
      <c r="H37" s="299">
        <v>1.4999999999999999E-4</v>
      </c>
      <c r="I37" s="300">
        <f>E37*H37</f>
        <v>0.18225</v>
      </c>
      <c r="J37" s="299">
        <v>0</v>
      </c>
      <c r="K37" s="300">
        <f>E37*J37</f>
        <v>0</v>
      </c>
      <c r="O37" s="292">
        <v>2</v>
      </c>
      <c r="AA37" s="261">
        <v>1</v>
      </c>
      <c r="AB37" s="261">
        <v>1</v>
      </c>
      <c r="AC37" s="261">
        <v>1</v>
      </c>
      <c r="AZ37" s="261">
        <v>1</v>
      </c>
      <c r="BA37" s="261">
        <f>IF(AZ37=1,G37,0)</f>
        <v>0</v>
      </c>
      <c r="BB37" s="261">
        <f>IF(AZ37=2,G37,0)</f>
        <v>0</v>
      </c>
      <c r="BC37" s="261">
        <f>IF(AZ37=3,G37,0)</f>
        <v>0</v>
      </c>
      <c r="BD37" s="261">
        <f>IF(AZ37=4,G37,0)</f>
        <v>0</v>
      </c>
      <c r="BE37" s="261">
        <f>IF(AZ37=5,G37,0)</f>
        <v>0</v>
      </c>
      <c r="CA37" s="292">
        <v>1</v>
      </c>
      <c r="CB37" s="292">
        <v>1</v>
      </c>
    </row>
    <row r="38" spans="1:80" x14ac:dyDescent="0.2">
      <c r="A38" s="301"/>
      <c r="B38" s="304"/>
      <c r="C38" s="305" t="s">
        <v>1527</v>
      </c>
      <c r="D38" s="306"/>
      <c r="E38" s="307">
        <v>528</v>
      </c>
      <c r="F38" s="308"/>
      <c r="G38" s="309"/>
      <c r="H38" s="310"/>
      <c r="I38" s="302"/>
      <c r="J38" s="311"/>
      <c r="K38" s="302"/>
      <c r="M38" s="303" t="s">
        <v>1527</v>
      </c>
      <c r="O38" s="292"/>
    </row>
    <row r="39" spans="1:80" x14ac:dyDescent="0.2">
      <c r="A39" s="301"/>
      <c r="B39" s="304"/>
      <c r="C39" s="305" t="s">
        <v>1528</v>
      </c>
      <c r="D39" s="306"/>
      <c r="E39" s="307">
        <v>687</v>
      </c>
      <c r="F39" s="308"/>
      <c r="G39" s="309"/>
      <c r="H39" s="310"/>
      <c r="I39" s="302"/>
      <c r="J39" s="311"/>
      <c r="K39" s="302"/>
      <c r="M39" s="303" t="s">
        <v>1528</v>
      </c>
      <c r="O39" s="292"/>
    </row>
    <row r="40" spans="1:80" x14ac:dyDescent="0.2">
      <c r="A40" s="312"/>
      <c r="B40" s="313" t="s">
        <v>101</v>
      </c>
      <c r="C40" s="314" t="s">
        <v>414</v>
      </c>
      <c r="D40" s="315"/>
      <c r="E40" s="316"/>
      <c r="F40" s="317"/>
      <c r="G40" s="318">
        <f>SUM(G30:G39)</f>
        <v>0</v>
      </c>
      <c r="H40" s="319"/>
      <c r="I40" s="320">
        <f>SUM(I30:I39)</f>
        <v>16.224502499999996</v>
      </c>
      <c r="J40" s="319"/>
      <c r="K40" s="320">
        <f>SUM(K30:K39)</f>
        <v>0</v>
      </c>
      <c r="O40" s="292">
        <v>4</v>
      </c>
      <c r="BA40" s="321">
        <f>SUM(BA30:BA39)</f>
        <v>0</v>
      </c>
      <c r="BB40" s="321">
        <f>SUM(BB30:BB39)</f>
        <v>0</v>
      </c>
      <c r="BC40" s="321">
        <f>SUM(BC30:BC39)</f>
        <v>0</v>
      </c>
      <c r="BD40" s="321">
        <f>SUM(BD30:BD39)</f>
        <v>0</v>
      </c>
      <c r="BE40" s="321">
        <f>SUM(BE30:BE39)</f>
        <v>0</v>
      </c>
    </row>
    <row r="41" spans="1:80" x14ac:dyDescent="0.2">
      <c r="A41" s="282" t="s">
        <v>97</v>
      </c>
      <c r="B41" s="283" t="s">
        <v>419</v>
      </c>
      <c r="C41" s="284" t="s">
        <v>420</v>
      </c>
      <c r="D41" s="285"/>
      <c r="E41" s="286"/>
      <c r="F41" s="286"/>
      <c r="G41" s="287"/>
      <c r="H41" s="288"/>
      <c r="I41" s="289"/>
      <c r="J41" s="290"/>
      <c r="K41" s="291"/>
      <c r="O41" s="292">
        <v>1</v>
      </c>
    </row>
    <row r="42" spans="1:80" x14ac:dyDescent="0.2">
      <c r="A42" s="293">
        <v>16</v>
      </c>
      <c r="B42" s="294" t="s">
        <v>525</v>
      </c>
      <c r="C42" s="295" t="s">
        <v>526</v>
      </c>
      <c r="D42" s="296" t="s">
        <v>369</v>
      </c>
      <c r="E42" s="297">
        <v>16.6102135</v>
      </c>
      <c r="F42" s="297">
        <v>0</v>
      </c>
      <c r="G42" s="298">
        <f>E42*F42</f>
        <v>0</v>
      </c>
      <c r="H42" s="299">
        <v>0</v>
      </c>
      <c r="I42" s="300">
        <f>E42*H42</f>
        <v>0</v>
      </c>
      <c r="J42" s="299"/>
      <c r="K42" s="300">
        <f>E42*J42</f>
        <v>0</v>
      </c>
      <c r="O42" s="292">
        <v>2</v>
      </c>
      <c r="AA42" s="261">
        <v>7</v>
      </c>
      <c r="AB42" s="261">
        <v>1</v>
      </c>
      <c r="AC42" s="261">
        <v>2</v>
      </c>
      <c r="AZ42" s="261">
        <v>1</v>
      </c>
      <c r="BA42" s="261">
        <f>IF(AZ42=1,G42,0)</f>
        <v>0</v>
      </c>
      <c r="BB42" s="261">
        <f>IF(AZ42=2,G42,0)</f>
        <v>0</v>
      </c>
      <c r="BC42" s="261">
        <f>IF(AZ42=3,G42,0)</f>
        <v>0</v>
      </c>
      <c r="BD42" s="261">
        <f>IF(AZ42=4,G42,0)</f>
        <v>0</v>
      </c>
      <c r="BE42" s="261">
        <f>IF(AZ42=5,G42,0)</f>
        <v>0</v>
      </c>
      <c r="CA42" s="292">
        <v>7</v>
      </c>
      <c r="CB42" s="292">
        <v>1</v>
      </c>
    </row>
    <row r="43" spans="1:80" x14ac:dyDescent="0.2">
      <c r="A43" s="312"/>
      <c r="B43" s="313" t="s">
        <v>101</v>
      </c>
      <c r="C43" s="314" t="s">
        <v>421</v>
      </c>
      <c r="D43" s="315"/>
      <c r="E43" s="316"/>
      <c r="F43" s="317"/>
      <c r="G43" s="318">
        <f>SUM(G41:G42)</f>
        <v>0</v>
      </c>
      <c r="H43" s="319"/>
      <c r="I43" s="320">
        <f>SUM(I41:I42)</f>
        <v>0</v>
      </c>
      <c r="J43" s="319"/>
      <c r="K43" s="320">
        <f>SUM(K41:K42)</f>
        <v>0</v>
      </c>
      <c r="O43" s="292">
        <v>4</v>
      </c>
      <c r="BA43" s="321">
        <f>SUM(BA41:BA42)</f>
        <v>0</v>
      </c>
      <c r="BB43" s="321">
        <f>SUM(BB41:BB42)</f>
        <v>0</v>
      </c>
      <c r="BC43" s="321">
        <f>SUM(BC41:BC42)</f>
        <v>0</v>
      </c>
      <c r="BD43" s="321">
        <f>SUM(BD41:BD42)</f>
        <v>0</v>
      </c>
      <c r="BE43" s="321">
        <f>SUM(BE41:BE42)</f>
        <v>0</v>
      </c>
    </row>
    <row r="44" spans="1:80" x14ac:dyDescent="0.2">
      <c r="A44" s="282" t="s">
        <v>97</v>
      </c>
      <c r="B44" s="283" t="s">
        <v>527</v>
      </c>
      <c r="C44" s="284" t="s">
        <v>528</v>
      </c>
      <c r="D44" s="285"/>
      <c r="E44" s="286"/>
      <c r="F44" s="286"/>
      <c r="G44" s="287"/>
      <c r="H44" s="288"/>
      <c r="I44" s="289"/>
      <c r="J44" s="290"/>
      <c r="K44" s="291"/>
      <c r="O44" s="292">
        <v>1</v>
      </c>
    </row>
    <row r="45" spans="1:80" ht="22.5" x14ac:dyDescent="0.2">
      <c r="A45" s="293">
        <v>17</v>
      </c>
      <c r="B45" s="294" t="s">
        <v>530</v>
      </c>
      <c r="C45" s="295" t="s">
        <v>531</v>
      </c>
      <c r="D45" s="296" t="s">
        <v>116</v>
      </c>
      <c r="E45" s="297">
        <v>1031.8499999999999</v>
      </c>
      <c r="F45" s="297">
        <v>0</v>
      </c>
      <c r="G45" s="298">
        <f>E45*F45</f>
        <v>0</v>
      </c>
      <c r="H45" s="299">
        <v>0</v>
      </c>
      <c r="I45" s="300">
        <f>E45*H45</f>
        <v>0</v>
      </c>
      <c r="J45" s="299">
        <v>0</v>
      </c>
      <c r="K45" s="300">
        <f>E45*J45</f>
        <v>0</v>
      </c>
      <c r="O45" s="292">
        <v>2</v>
      </c>
      <c r="AA45" s="261">
        <v>1</v>
      </c>
      <c r="AB45" s="261">
        <v>7</v>
      </c>
      <c r="AC45" s="261">
        <v>7</v>
      </c>
      <c r="AZ45" s="261">
        <v>2</v>
      </c>
      <c r="BA45" s="261">
        <f>IF(AZ45=1,G45,0)</f>
        <v>0</v>
      </c>
      <c r="BB45" s="261">
        <f>IF(AZ45=2,G45,0)</f>
        <v>0</v>
      </c>
      <c r="BC45" s="261">
        <f>IF(AZ45=3,G45,0)</f>
        <v>0</v>
      </c>
      <c r="BD45" s="261">
        <f>IF(AZ45=4,G45,0)</f>
        <v>0</v>
      </c>
      <c r="BE45" s="261">
        <f>IF(AZ45=5,G45,0)</f>
        <v>0</v>
      </c>
      <c r="CA45" s="292">
        <v>1</v>
      </c>
      <c r="CB45" s="292">
        <v>7</v>
      </c>
    </row>
    <row r="46" spans="1:80" x14ac:dyDescent="0.2">
      <c r="A46" s="301"/>
      <c r="B46" s="304"/>
      <c r="C46" s="305" t="s">
        <v>1262</v>
      </c>
      <c r="D46" s="306"/>
      <c r="E46" s="307">
        <v>0</v>
      </c>
      <c r="F46" s="308"/>
      <c r="G46" s="309"/>
      <c r="H46" s="310"/>
      <c r="I46" s="302"/>
      <c r="J46" s="311"/>
      <c r="K46" s="302"/>
      <c r="M46" s="303" t="s">
        <v>1262</v>
      </c>
      <c r="O46" s="292"/>
    </row>
    <row r="47" spans="1:80" x14ac:dyDescent="0.2">
      <c r="A47" s="301"/>
      <c r="B47" s="304"/>
      <c r="C47" s="305" t="s">
        <v>1207</v>
      </c>
      <c r="D47" s="306"/>
      <c r="E47" s="307">
        <v>0</v>
      </c>
      <c r="F47" s="308"/>
      <c r="G47" s="309"/>
      <c r="H47" s="310"/>
      <c r="I47" s="302"/>
      <c r="J47" s="311"/>
      <c r="K47" s="302"/>
      <c r="M47" s="303" t="s">
        <v>1207</v>
      </c>
      <c r="O47" s="292"/>
    </row>
    <row r="48" spans="1:80" x14ac:dyDescent="0.2">
      <c r="A48" s="301"/>
      <c r="B48" s="304"/>
      <c r="C48" s="305" t="s">
        <v>1529</v>
      </c>
      <c r="D48" s="306"/>
      <c r="E48" s="307">
        <v>344.12200000000001</v>
      </c>
      <c r="F48" s="308"/>
      <c r="G48" s="309"/>
      <c r="H48" s="310"/>
      <c r="I48" s="302"/>
      <c r="J48" s="311"/>
      <c r="K48" s="302"/>
      <c r="M48" s="303" t="s">
        <v>1529</v>
      </c>
      <c r="O48" s="292"/>
    </row>
    <row r="49" spans="1:80" x14ac:dyDescent="0.2">
      <c r="A49" s="301"/>
      <c r="B49" s="304"/>
      <c r="C49" s="305" t="s">
        <v>1530</v>
      </c>
      <c r="D49" s="306"/>
      <c r="E49" s="307">
        <v>431.27499999999998</v>
      </c>
      <c r="F49" s="308"/>
      <c r="G49" s="309"/>
      <c r="H49" s="310"/>
      <c r="I49" s="302"/>
      <c r="J49" s="311"/>
      <c r="K49" s="302"/>
      <c r="M49" s="303" t="s">
        <v>1530</v>
      </c>
      <c r="O49" s="292"/>
    </row>
    <row r="50" spans="1:80" x14ac:dyDescent="0.2">
      <c r="A50" s="301"/>
      <c r="B50" s="304"/>
      <c r="C50" s="305" t="s">
        <v>533</v>
      </c>
      <c r="D50" s="306"/>
      <c r="E50" s="307">
        <v>55.585000000000001</v>
      </c>
      <c r="F50" s="308"/>
      <c r="G50" s="309"/>
      <c r="H50" s="310"/>
      <c r="I50" s="302"/>
      <c r="J50" s="311"/>
      <c r="K50" s="302"/>
      <c r="M50" s="303" t="s">
        <v>533</v>
      </c>
      <c r="O50" s="292"/>
    </row>
    <row r="51" spans="1:80" x14ac:dyDescent="0.2">
      <c r="A51" s="301"/>
      <c r="B51" s="304"/>
      <c r="C51" s="305" t="s">
        <v>534</v>
      </c>
      <c r="D51" s="306"/>
      <c r="E51" s="307">
        <v>22.9</v>
      </c>
      <c r="F51" s="308"/>
      <c r="G51" s="309"/>
      <c r="H51" s="310"/>
      <c r="I51" s="302"/>
      <c r="J51" s="311"/>
      <c r="K51" s="302"/>
      <c r="M51" s="303" t="s">
        <v>534</v>
      </c>
      <c r="O51" s="292"/>
    </row>
    <row r="52" spans="1:80" ht="22.5" x14ac:dyDescent="0.2">
      <c r="A52" s="301"/>
      <c r="B52" s="304"/>
      <c r="C52" s="305" t="s">
        <v>1531</v>
      </c>
      <c r="D52" s="306"/>
      <c r="E52" s="307">
        <v>7.2480000000000002</v>
      </c>
      <c r="F52" s="308"/>
      <c r="G52" s="309"/>
      <c r="H52" s="310"/>
      <c r="I52" s="302"/>
      <c r="J52" s="311"/>
      <c r="K52" s="302"/>
      <c r="M52" s="303" t="s">
        <v>1531</v>
      </c>
      <c r="O52" s="292"/>
    </row>
    <row r="53" spans="1:80" x14ac:dyDescent="0.2">
      <c r="A53" s="301"/>
      <c r="B53" s="304"/>
      <c r="C53" s="305" t="s">
        <v>535</v>
      </c>
      <c r="D53" s="306"/>
      <c r="E53" s="307">
        <v>55.32</v>
      </c>
      <c r="F53" s="308"/>
      <c r="G53" s="309"/>
      <c r="H53" s="310"/>
      <c r="I53" s="302"/>
      <c r="J53" s="311"/>
      <c r="K53" s="302"/>
      <c r="M53" s="303" t="s">
        <v>535</v>
      </c>
      <c r="O53" s="292"/>
    </row>
    <row r="54" spans="1:80" x14ac:dyDescent="0.2">
      <c r="A54" s="301"/>
      <c r="B54" s="304"/>
      <c r="C54" s="305" t="s">
        <v>130</v>
      </c>
      <c r="D54" s="306"/>
      <c r="E54" s="307">
        <v>0</v>
      </c>
      <c r="F54" s="308"/>
      <c r="G54" s="309"/>
      <c r="H54" s="310"/>
      <c r="I54" s="302"/>
      <c r="J54" s="311"/>
      <c r="K54" s="302"/>
      <c r="M54" s="303">
        <v>0</v>
      </c>
      <c r="O54" s="292"/>
    </row>
    <row r="55" spans="1:80" x14ac:dyDescent="0.2">
      <c r="A55" s="301"/>
      <c r="B55" s="304"/>
      <c r="C55" s="305" t="s">
        <v>1532</v>
      </c>
      <c r="D55" s="306"/>
      <c r="E55" s="307">
        <v>95.2</v>
      </c>
      <c r="F55" s="308"/>
      <c r="G55" s="309"/>
      <c r="H55" s="310"/>
      <c r="I55" s="302"/>
      <c r="J55" s="311"/>
      <c r="K55" s="302"/>
      <c r="M55" s="303" t="s">
        <v>1532</v>
      </c>
      <c r="O55" s="292"/>
    </row>
    <row r="56" spans="1:80" x14ac:dyDescent="0.2">
      <c r="A56" s="301"/>
      <c r="B56" s="304"/>
      <c r="C56" s="305" t="s">
        <v>1533</v>
      </c>
      <c r="D56" s="306"/>
      <c r="E56" s="307">
        <v>10.35</v>
      </c>
      <c r="F56" s="308"/>
      <c r="G56" s="309"/>
      <c r="H56" s="310"/>
      <c r="I56" s="302"/>
      <c r="J56" s="311"/>
      <c r="K56" s="302"/>
      <c r="M56" s="303" t="s">
        <v>1533</v>
      </c>
      <c r="O56" s="292"/>
    </row>
    <row r="57" spans="1:80" x14ac:dyDescent="0.2">
      <c r="A57" s="301"/>
      <c r="B57" s="304"/>
      <c r="C57" s="305" t="s">
        <v>1534</v>
      </c>
      <c r="D57" s="306"/>
      <c r="E57" s="307">
        <v>9.85</v>
      </c>
      <c r="F57" s="308"/>
      <c r="G57" s="309"/>
      <c r="H57" s="310"/>
      <c r="I57" s="302"/>
      <c r="J57" s="311"/>
      <c r="K57" s="302"/>
      <c r="M57" s="303" t="s">
        <v>1534</v>
      </c>
      <c r="O57" s="292"/>
    </row>
    <row r="58" spans="1:80" x14ac:dyDescent="0.2">
      <c r="A58" s="293">
        <v>18</v>
      </c>
      <c r="B58" s="294" t="s">
        <v>536</v>
      </c>
      <c r="C58" s="295" t="s">
        <v>537</v>
      </c>
      <c r="D58" s="296" t="s">
        <v>116</v>
      </c>
      <c r="E58" s="297">
        <v>912.19500000000005</v>
      </c>
      <c r="F58" s="297">
        <v>0</v>
      </c>
      <c r="G58" s="298">
        <f>E58*F58</f>
        <v>0</v>
      </c>
      <c r="H58" s="299">
        <v>0</v>
      </c>
      <c r="I58" s="300">
        <f>E58*H58</f>
        <v>0</v>
      </c>
      <c r="J58" s="299">
        <v>-0.01</v>
      </c>
      <c r="K58" s="300">
        <f>E58*J58</f>
        <v>-9.12195</v>
      </c>
      <c r="O58" s="292">
        <v>2</v>
      </c>
      <c r="AA58" s="261">
        <v>1</v>
      </c>
      <c r="AB58" s="261">
        <v>0</v>
      </c>
      <c r="AC58" s="261">
        <v>0</v>
      </c>
      <c r="AZ58" s="261">
        <v>2</v>
      </c>
      <c r="BA58" s="261">
        <f>IF(AZ58=1,G58,0)</f>
        <v>0</v>
      </c>
      <c r="BB58" s="261">
        <f>IF(AZ58=2,G58,0)</f>
        <v>0</v>
      </c>
      <c r="BC58" s="261">
        <f>IF(AZ58=3,G58,0)</f>
        <v>0</v>
      </c>
      <c r="BD58" s="261">
        <f>IF(AZ58=4,G58,0)</f>
        <v>0</v>
      </c>
      <c r="BE58" s="261">
        <f>IF(AZ58=5,G58,0)</f>
        <v>0</v>
      </c>
      <c r="CA58" s="292">
        <v>1</v>
      </c>
      <c r="CB58" s="292">
        <v>0</v>
      </c>
    </row>
    <row r="59" spans="1:80" ht="33.75" x14ac:dyDescent="0.2">
      <c r="A59" s="301"/>
      <c r="B59" s="304"/>
      <c r="C59" s="305" t="s">
        <v>1535</v>
      </c>
      <c r="D59" s="306"/>
      <c r="E59" s="307">
        <v>449.77</v>
      </c>
      <c r="F59" s="308"/>
      <c r="G59" s="309"/>
      <c r="H59" s="310"/>
      <c r="I59" s="302"/>
      <c r="J59" s="311"/>
      <c r="K59" s="302"/>
      <c r="M59" s="303" t="s">
        <v>1535</v>
      </c>
      <c r="O59" s="292"/>
    </row>
    <row r="60" spans="1:80" ht="22.5" x14ac:dyDescent="0.2">
      <c r="A60" s="301"/>
      <c r="B60" s="304"/>
      <c r="C60" s="305" t="s">
        <v>1536</v>
      </c>
      <c r="D60" s="306"/>
      <c r="E60" s="307">
        <v>417.55</v>
      </c>
      <c r="F60" s="308"/>
      <c r="G60" s="309"/>
      <c r="H60" s="310"/>
      <c r="I60" s="302"/>
      <c r="J60" s="311"/>
      <c r="K60" s="302"/>
      <c r="M60" s="303" t="s">
        <v>1536</v>
      </c>
      <c r="O60" s="292"/>
    </row>
    <row r="61" spans="1:80" ht="22.5" x14ac:dyDescent="0.2">
      <c r="A61" s="301"/>
      <c r="B61" s="304"/>
      <c r="C61" s="305" t="s">
        <v>1537</v>
      </c>
      <c r="D61" s="306"/>
      <c r="E61" s="307">
        <v>-58.68</v>
      </c>
      <c r="F61" s="308"/>
      <c r="G61" s="309"/>
      <c r="H61" s="310"/>
      <c r="I61" s="302"/>
      <c r="J61" s="311"/>
      <c r="K61" s="302"/>
      <c r="M61" s="303" t="s">
        <v>1537</v>
      </c>
      <c r="O61" s="292"/>
    </row>
    <row r="62" spans="1:80" ht="22.5" x14ac:dyDescent="0.2">
      <c r="A62" s="301"/>
      <c r="B62" s="304"/>
      <c r="C62" s="305" t="s">
        <v>1538</v>
      </c>
      <c r="D62" s="306"/>
      <c r="E62" s="307">
        <v>2.4449999999999998</v>
      </c>
      <c r="F62" s="308"/>
      <c r="G62" s="309"/>
      <c r="H62" s="310"/>
      <c r="I62" s="302"/>
      <c r="J62" s="311"/>
      <c r="K62" s="302"/>
      <c r="M62" s="303" t="s">
        <v>1538</v>
      </c>
      <c r="O62" s="292"/>
    </row>
    <row r="63" spans="1:80" ht="22.5" x14ac:dyDescent="0.2">
      <c r="A63" s="301"/>
      <c r="B63" s="304"/>
      <c r="C63" s="305" t="s">
        <v>1539</v>
      </c>
      <c r="D63" s="306"/>
      <c r="E63" s="307">
        <v>101.11</v>
      </c>
      <c r="F63" s="308"/>
      <c r="G63" s="309"/>
      <c r="H63" s="310"/>
      <c r="I63" s="302"/>
      <c r="J63" s="311"/>
      <c r="K63" s="302"/>
      <c r="M63" s="303" t="s">
        <v>1539</v>
      </c>
      <c r="O63" s="292"/>
    </row>
    <row r="64" spans="1:80" x14ac:dyDescent="0.2">
      <c r="A64" s="293">
        <v>19</v>
      </c>
      <c r="B64" s="294" t="s">
        <v>539</v>
      </c>
      <c r="C64" s="295" t="s">
        <v>540</v>
      </c>
      <c r="D64" s="296" t="s">
        <v>116</v>
      </c>
      <c r="E64" s="297">
        <v>1463.1668</v>
      </c>
      <c r="F64" s="297">
        <v>0</v>
      </c>
      <c r="G64" s="298">
        <f>E64*F64</f>
        <v>0</v>
      </c>
      <c r="H64" s="299">
        <v>3.5E-4</v>
      </c>
      <c r="I64" s="300">
        <f>E64*H64</f>
        <v>0.51210838000000003</v>
      </c>
      <c r="J64" s="299">
        <v>0</v>
      </c>
      <c r="K64" s="300">
        <f>E64*J64</f>
        <v>0</v>
      </c>
      <c r="O64" s="292">
        <v>2</v>
      </c>
      <c r="AA64" s="261">
        <v>1</v>
      </c>
      <c r="AB64" s="261">
        <v>7</v>
      </c>
      <c r="AC64" s="261">
        <v>7</v>
      </c>
      <c r="AZ64" s="261">
        <v>2</v>
      </c>
      <c r="BA64" s="261">
        <f>IF(AZ64=1,G64,0)</f>
        <v>0</v>
      </c>
      <c r="BB64" s="261">
        <f>IF(AZ64=2,G64,0)</f>
        <v>0</v>
      </c>
      <c r="BC64" s="261">
        <f>IF(AZ64=3,G64,0)</f>
        <v>0</v>
      </c>
      <c r="BD64" s="261">
        <f>IF(AZ64=4,G64,0)</f>
        <v>0</v>
      </c>
      <c r="BE64" s="261">
        <f>IF(AZ64=5,G64,0)</f>
        <v>0</v>
      </c>
      <c r="CA64" s="292">
        <v>1</v>
      </c>
      <c r="CB64" s="292">
        <v>7</v>
      </c>
    </row>
    <row r="65" spans="1:15" x14ac:dyDescent="0.2">
      <c r="A65" s="301"/>
      <c r="B65" s="304"/>
      <c r="C65" s="305" t="s">
        <v>541</v>
      </c>
      <c r="D65" s="306"/>
      <c r="E65" s="307">
        <v>0</v>
      </c>
      <c r="F65" s="308"/>
      <c r="G65" s="309"/>
      <c r="H65" s="310"/>
      <c r="I65" s="302"/>
      <c r="J65" s="311"/>
      <c r="K65" s="302"/>
      <c r="M65" s="303" t="s">
        <v>541</v>
      </c>
      <c r="O65" s="292"/>
    </row>
    <row r="66" spans="1:15" ht="22.5" x14ac:dyDescent="0.2">
      <c r="A66" s="301"/>
      <c r="B66" s="304"/>
      <c r="C66" s="305" t="s">
        <v>1540</v>
      </c>
      <c r="D66" s="306"/>
      <c r="E66" s="307">
        <v>773.97950000000003</v>
      </c>
      <c r="F66" s="308"/>
      <c r="G66" s="309"/>
      <c r="H66" s="310"/>
      <c r="I66" s="302"/>
      <c r="J66" s="311"/>
      <c r="K66" s="302"/>
      <c r="M66" s="303" t="s">
        <v>1540</v>
      </c>
      <c r="O66" s="292"/>
    </row>
    <row r="67" spans="1:15" ht="22.5" x14ac:dyDescent="0.2">
      <c r="A67" s="301"/>
      <c r="B67" s="304"/>
      <c r="C67" s="305" t="s">
        <v>1541</v>
      </c>
      <c r="D67" s="306"/>
      <c r="E67" s="307">
        <v>2.25</v>
      </c>
      <c r="F67" s="308"/>
      <c r="G67" s="309"/>
      <c r="H67" s="310"/>
      <c r="I67" s="302"/>
      <c r="J67" s="311"/>
      <c r="K67" s="302"/>
      <c r="M67" s="303" t="s">
        <v>1541</v>
      </c>
      <c r="O67" s="292"/>
    </row>
    <row r="68" spans="1:15" x14ac:dyDescent="0.2">
      <c r="A68" s="301"/>
      <c r="B68" s="304"/>
      <c r="C68" s="305" t="s">
        <v>544</v>
      </c>
      <c r="D68" s="306"/>
      <c r="E68" s="307">
        <v>0</v>
      </c>
      <c r="F68" s="308"/>
      <c r="G68" s="309"/>
      <c r="H68" s="310"/>
      <c r="I68" s="302"/>
      <c r="J68" s="311"/>
      <c r="K68" s="302"/>
      <c r="M68" s="303" t="s">
        <v>544</v>
      </c>
      <c r="O68" s="292"/>
    </row>
    <row r="69" spans="1:15" x14ac:dyDescent="0.2">
      <c r="A69" s="301"/>
      <c r="B69" s="304"/>
      <c r="C69" s="305" t="s">
        <v>1542</v>
      </c>
      <c r="D69" s="306"/>
      <c r="E69" s="307">
        <v>49.124400000000001</v>
      </c>
      <c r="F69" s="308"/>
      <c r="G69" s="309"/>
      <c r="H69" s="310"/>
      <c r="I69" s="302"/>
      <c r="J69" s="311"/>
      <c r="K69" s="302"/>
      <c r="M69" s="303" t="s">
        <v>1542</v>
      </c>
      <c r="O69" s="292"/>
    </row>
    <row r="70" spans="1:15" ht="22.5" x14ac:dyDescent="0.2">
      <c r="A70" s="301"/>
      <c r="B70" s="304"/>
      <c r="C70" s="305" t="s">
        <v>1543</v>
      </c>
      <c r="D70" s="306"/>
      <c r="E70" s="307">
        <v>64.214399999999998</v>
      </c>
      <c r="F70" s="308"/>
      <c r="G70" s="309"/>
      <c r="H70" s="310"/>
      <c r="I70" s="302"/>
      <c r="J70" s="311"/>
      <c r="K70" s="302"/>
      <c r="M70" s="303" t="s">
        <v>1543</v>
      </c>
      <c r="O70" s="292"/>
    </row>
    <row r="71" spans="1:15" x14ac:dyDescent="0.2">
      <c r="A71" s="301"/>
      <c r="B71" s="304"/>
      <c r="C71" s="305" t="s">
        <v>547</v>
      </c>
      <c r="D71" s="306"/>
      <c r="E71" s="307">
        <v>22.9</v>
      </c>
      <c r="F71" s="308"/>
      <c r="G71" s="309"/>
      <c r="H71" s="310"/>
      <c r="I71" s="302"/>
      <c r="J71" s="311"/>
      <c r="K71" s="302"/>
      <c r="M71" s="303" t="s">
        <v>547</v>
      </c>
      <c r="O71" s="292"/>
    </row>
    <row r="72" spans="1:15" x14ac:dyDescent="0.2">
      <c r="A72" s="301"/>
      <c r="B72" s="304"/>
      <c r="C72" s="305" t="s">
        <v>130</v>
      </c>
      <c r="D72" s="306"/>
      <c r="E72" s="307">
        <v>0</v>
      </c>
      <c r="F72" s="308"/>
      <c r="G72" s="309"/>
      <c r="H72" s="310"/>
      <c r="I72" s="302"/>
      <c r="J72" s="311"/>
      <c r="K72" s="302"/>
      <c r="M72" s="303">
        <v>0</v>
      </c>
      <c r="O72" s="292"/>
    </row>
    <row r="73" spans="1:15" x14ac:dyDescent="0.2">
      <c r="A73" s="301"/>
      <c r="B73" s="304"/>
      <c r="C73" s="305" t="s">
        <v>1544</v>
      </c>
      <c r="D73" s="306"/>
      <c r="E73" s="307">
        <v>95.2</v>
      </c>
      <c r="F73" s="308"/>
      <c r="G73" s="309"/>
      <c r="H73" s="310"/>
      <c r="I73" s="302"/>
      <c r="J73" s="311"/>
      <c r="K73" s="302"/>
      <c r="M73" s="303" t="s">
        <v>1544</v>
      </c>
      <c r="O73" s="292"/>
    </row>
    <row r="74" spans="1:15" x14ac:dyDescent="0.2">
      <c r="A74" s="301"/>
      <c r="B74" s="304"/>
      <c r="C74" s="305" t="s">
        <v>1545</v>
      </c>
      <c r="D74" s="306"/>
      <c r="E74" s="307">
        <v>10.35</v>
      </c>
      <c r="F74" s="308"/>
      <c r="G74" s="309"/>
      <c r="H74" s="310"/>
      <c r="I74" s="302"/>
      <c r="J74" s="311"/>
      <c r="K74" s="302"/>
      <c r="M74" s="303" t="s">
        <v>1545</v>
      </c>
      <c r="O74" s="292"/>
    </row>
    <row r="75" spans="1:15" x14ac:dyDescent="0.2">
      <c r="A75" s="301"/>
      <c r="B75" s="304"/>
      <c r="C75" s="305" t="s">
        <v>1546</v>
      </c>
      <c r="D75" s="306"/>
      <c r="E75" s="307">
        <v>9.85</v>
      </c>
      <c r="F75" s="308"/>
      <c r="G75" s="309"/>
      <c r="H75" s="310"/>
      <c r="I75" s="302"/>
      <c r="J75" s="311"/>
      <c r="K75" s="302"/>
      <c r="M75" s="303" t="s">
        <v>1546</v>
      </c>
      <c r="O75" s="292"/>
    </row>
    <row r="76" spans="1:15" x14ac:dyDescent="0.2">
      <c r="A76" s="301"/>
      <c r="B76" s="304"/>
      <c r="C76" s="305" t="s">
        <v>130</v>
      </c>
      <c r="D76" s="306"/>
      <c r="E76" s="307">
        <v>0</v>
      </c>
      <c r="F76" s="308"/>
      <c r="G76" s="309"/>
      <c r="H76" s="310"/>
      <c r="I76" s="302"/>
      <c r="J76" s="311"/>
      <c r="K76" s="302"/>
      <c r="M76" s="303">
        <v>0</v>
      </c>
      <c r="O76" s="292"/>
    </row>
    <row r="77" spans="1:15" x14ac:dyDescent="0.2">
      <c r="A77" s="301"/>
      <c r="B77" s="304"/>
      <c r="C77" s="305" t="s">
        <v>1547</v>
      </c>
      <c r="D77" s="306"/>
      <c r="E77" s="307">
        <v>0</v>
      </c>
      <c r="F77" s="308"/>
      <c r="G77" s="309"/>
      <c r="H77" s="310"/>
      <c r="I77" s="302"/>
      <c r="J77" s="311"/>
      <c r="K77" s="302"/>
      <c r="M77" s="303" t="s">
        <v>1547</v>
      </c>
      <c r="O77" s="292"/>
    </row>
    <row r="78" spans="1:15" x14ac:dyDescent="0.2">
      <c r="A78" s="301"/>
      <c r="B78" s="304"/>
      <c r="C78" s="305" t="s">
        <v>1207</v>
      </c>
      <c r="D78" s="306"/>
      <c r="E78" s="307">
        <v>0</v>
      </c>
      <c r="F78" s="308"/>
      <c r="G78" s="309"/>
      <c r="H78" s="310"/>
      <c r="I78" s="302"/>
      <c r="J78" s="311"/>
      <c r="K78" s="302"/>
      <c r="M78" s="303" t="s">
        <v>1207</v>
      </c>
      <c r="O78" s="292"/>
    </row>
    <row r="79" spans="1:15" x14ac:dyDescent="0.2">
      <c r="A79" s="301"/>
      <c r="B79" s="304"/>
      <c r="C79" s="305" t="s">
        <v>1548</v>
      </c>
      <c r="D79" s="306"/>
      <c r="E79" s="307">
        <v>172.06100000000001</v>
      </c>
      <c r="F79" s="308"/>
      <c r="G79" s="309"/>
      <c r="H79" s="310"/>
      <c r="I79" s="302"/>
      <c r="J79" s="311"/>
      <c r="K79" s="302"/>
      <c r="M79" s="303" t="s">
        <v>1548</v>
      </c>
      <c r="O79" s="292"/>
    </row>
    <row r="80" spans="1:15" x14ac:dyDescent="0.2">
      <c r="A80" s="301"/>
      <c r="B80" s="304"/>
      <c r="C80" s="305" t="s">
        <v>1549</v>
      </c>
      <c r="D80" s="306"/>
      <c r="E80" s="307">
        <v>215.63749999999999</v>
      </c>
      <c r="F80" s="308"/>
      <c r="G80" s="309"/>
      <c r="H80" s="310"/>
      <c r="I80" s="302"/>
      <c r="J80" s="311"/>
      <c r="K80" s="302"/>
      <c r="M80" s="303" t="s">
        <v>1549</v>
      </c>
      <c r="O80" s="292"/>
    </row>
    <row r="81" spans="1:80" x14ac:dyDescent="0.2">
      <c r="A81" s="301"/>
      <c r="B81" s="304"/>
      <c r="C81" s="305" t="s">
        <v>130</v>
      </c>
      <c r="D81" s="306"/>
      <c r="E81" s="307">
        <v>0</v>
      </c>
      <c r="F81" s="308"/>
      <c r="G81" s="309"/>
      <c r="H81" s="310"/>
      <c r="I81" s="302"/>
      <c r="J81" s="311"/>
      <c r="K81" s="302"/>
      <c r="M81" s="303">
        <v>0</v>
      </c>
      <c r="O81" s="292"/>
    </row>
    <row r="82" spans="1:80" x14ac:dyDescent="0.2">
      <c r="A82" s="301"/>
      <c r="B82" s="304"/>
      <c r="C82" s="305" t="s">
        <v>1550</v>
      </c>
      <c r="D82" s="306"/>
      <c r="E82" s="307">
        <v>47.6</v>
      </c>
      <c r="F82" s="308"/>
      <c r="G82" s="309"/>
      <c r="H82" s="310"/>
      <c r="I82" s="302"/>
      <c r="J82" s="311"/>
      <c r="K82" s="302"/>
      <c r="M82" s="303" t="s">
        <v>1550</v>
      </c>
      <c r="O82" s="292"/>
    </row>
    <row r="83" spans="1:80" x14ac:dyDescent="0.2">
      <c r="A83" s="293">
        <v>20</v>
      </c>
      <c r="B83" s="294" t="s">
        <v>554</v>
      </c>
      <c r="C83" s="295" t="s">
        <v>555</v>
      </c>
      <c r="D83" s="296" t="s">
        <v>116</v>
      </c>
      <c r="E83" s="297">
        <v>161.82679999999999</v>
      </c>
      <c r="F83" s="297">
        <v>0</v>
      </c>
      <c r="G83" s="298">
        <f>E83*F83</f>
        <v>0</v>
      </c>
      <c r="H83" s="299">
        <v>0</v>
      </c>
      <c r="I83" s="300">
        <f>E83*H83</f>
        <v>0</v>
      </c>
      <c r="J83" s="299"/>
      <c r="K83" s="300">
        <f>E83*J83</f>
        <v>0</v>
      </c>
      <c r="O83" s="292">
        <v>2</v>
      </c>
      <c r="AA83" s="261">
        <v>12</v>
      </c>
      <c r="AB83" s="261">
        <v>0</v>
      </c>
      <c r="AC83" s="261">
        <v>20</v>
      </c>
      <c r="AZ83" s="261">
        <v>2</v>
      </c>
      <c r="BA83" s="261">
        <f>IF(AZ83=1,G83,0)</f>
        <v>0</v>
      </c>
      <c r="BB83" s="261">
        <f>IF(AZ83=2,G83,0)</f>
        <v>0</v>
      </c>
      <c r="BC83" s="261">
        <f>IF(AZ83=3,G83,0)</f>
        <v>0</v>
      </c>
      <c r="BD83" s="261">
        <f>IF(AZ83=4,G83,0)</f>
        <v>0</v>
      </c>
      <c r="BE83" s="261">
        <f>IF(AZ83=5,G83,0)</f>
        <v>0</v>
      </c>
      <c r="CA83" s="292">
        <v>12</v>
      </c>
      <c r="CB83" s="292">
        <v>0</v>
      </c>
    </row>
    <row r="84" spans="1:80" x14ac:dyDescent="0.2">
      <c r="A84" s="301"/>
      <c r="B84" s="304"/>
      <c r="C84" s="305" t="s">
        <v>1262</v>
      </c>
      <c r="D84" s="306"/>
      <c r="E84" s="307">
        <v>0</v>
      </c>
      <c r="F84" s="308"/>
      <c r="G84" s="309"/>
      <c r="H84" s="310"/>
      <c r="I84" s="302"/>
      <c r="J84" s="311"/>
      <c r="K84" s="302"/>
      <c r="M84" s="303" t="s">
        <v>1262</v>
      </c>
      <c r="O84" s="292"/>
    </row>
    <row r="85" spans="1:80" x14ac:dyDescent="0.2">
      <c r="A85" s="301"/>
      <c r="B85" s="304"/>
      <c r="C85" s="305" t="s">
        <v>130</v>
      </c>
      <c r="D85" s="306"/>
      <c r="E85" s="307">
        <v>0</v>
      </c>
      <c r="F85" s="308"/>
      <c r="G85" s="309"/>
      <c r="H85" s="310"/>
      <c r="I85" s="302"/>
      <c r="J85" s="311"/>
      <c r="K85" s="302"/>
      <c r="M85" s="303">
        <v>0</v>
      </c>
      <c r="O85" s="292"/>
    </row>
    <row r="86" spans="1:80" x14ac:dyDescent="0.2">
      <c r="A86" s="301"/>
      <c r="B86" s="304"/>
      <c r="C86" s="305" t="s">
        <v>544</v>
      </c>
      <c r="D86" s="306"/>
      <c r="E86" s="307">
        <v>0</v>
      </c>
      <c r="F86" s="308"/>
      <c r="G86" s="309"/>
      <c r="H86" s="310"/>
      <c r="I86" s="302"/>
      <c r="J86" s="311"/>
      <c r="K86" s="302"/>
      <c r="M86" s="303" t="s">
        <v>544</v>
      </c>
      <c r="O86" s="292"/>
    </row>
    <row r="87" spans="1:80" x14ac:dyDescent="0.2">
      <c r="A87" s="301"/>
      <c r="B87" s="304"/>
      <c r="C87" s="305" t="s">
        <v>1542</v>
      </c>
      <c r="D87" s="306"/>
      <c r="E87" s="307">
        <v>49.124400000000001</v>
      </c>
      <c r="F87" s="308"/>
      <c r="G87" s="309"/>
      <c r="H87" s="310"/>
      <c r="I87" s="302"/>
      <c r="J87" s="311"/>
      <c r="K87" s="302"/>
      <c r="M87" s="303" t="s">
        <v>1542</v>
      </c>
      <c r="O87" s="292"/>
    </row>
    <row r="88" spans="1:80" ht="22.5" x14ac:dyDescent="0.2">
      <c r="A88" s="301"/>
      <c r="B88" s="304"/>
      <c r="C88" s="305" t="s">
        <v>1543</v>
      </c>
      <c r="D88" s="306"/>
      <c r="E88" s="307">
        <v>64.214399999999998</v>
      </c>
      <c r="F88" s="308"/>
      <c r="G88" s="309"/>
      <c r="H88" s="310"/>
      <c r="I88" s="302"/>
      <c r="J88" s="311"/>
      <c r="K88" s="302"/>
      <c r="M88" s="303" t="s">
        <v>1543</v>
      </c>
      <c r="O88" s="292"/>
    </row>
    <row r="89" spans="1:80" ht="22.5" x14ac:dyDescent="0.2">
      <c r="A89" s="301"/>
      <c r="B89" s="304"/>
      <c r="C89" s="305" t="s">
        <v>1551</v>
      </c>
      <c r="D89" s="306"/>
      <c r="E89" s="307">
        <v>36.64</v>
      </c>
      <c r="F89" s="308"/>
      <c r="G89" s="309"/>
      <c r="H89" s="310"/>
      <c r="I89" s="302"/>
      <c r="J89" s="311"/>
      <c r="K89" s="302"/>
      <c r="M89" s="303" t="s">
        <v>1551</v>
      </c>
      <c r="O89" s="292"/>
    </row>
    <row r="90" spans="1:80" ht="22.5" x14ac:dyDescent="0.2">
      <c r="A90" s="301"/>
      <c r="B90" s="304"/>
      <c r="C90" s="305" t="s">
        <v>1552</v>
      </c>
      <c r="D90" s="306"/>
      <c r="E90" s="307">
        <v>7.2480000000000002</v>
      </c>
      <c r="F90" s="308"/>
      <c r="G90" s="309"/>
      <c r="H90" s="310"/>
      <c r="I90" s="302"/>
      <c r="J90" s="311"/>
      <c r="K90" s="302"/>
      <c r="M90" s="303" t="s">
        <v>1552</v>
      </c>
      <c r="O90" s="292"/>
    </row>
    <row r="91" spans="1:80" ht="22.5" x14ac:dyDescent="0.2">
      <c r="A91" s="301"/>
      <c r="B91" s="304"/>
      <c r="C91" s="305" t="s">
        <v>1553</v>
      </c>
      <c r="D91" s="306"/>
      <c r="E91" s="307">
        <v>2.25</v>
      </c>
      <c r="F91" s="308"/>
      <c r="G91" s="309"/>
      <c r="H91" s="310"/>
      <c r="I91" s="302"/>
      <c r="J91" s="311"/>
      <c r="K91" s="302"/>
      <c r="M91" s="303" t="s">
        <v>1553</v>
      </c>
      <c r="O91" s="292"/>
    </row>
    <row r="92" spans="1:80" x14ac:dyDescent="0.2">
      <c r="A92" s="301"/>
      <c r="B92" s="304"/>
      <c r="C92" s="305" t="s">
        <v>1554</v>
      </c>
      <c r="D92" s="306"/>
      <c r="E92" s="307">
        <v>0.6</v>
      </c>
      <c r="F92" s="308"/>
      <c r="G92" s="309"/>
      <c r="H92" s="310"/>
      <c r="I92" s="302"/>
      <c r="J92" s="311"/>
      <c r="K92" s="302"/>
      <c r="M92" s="303" t="s">
        <v>1554</v>
      </c>
      <c r="O92" s="292"/>
    </row>
    <row r="93" spans="1:80" x14ac:dyDescent="0.2">
      <c r="A93" s="301"/>
      <c r="B93" s="304"/>
      <c r="C93" s="305" t="s">
        <v>1555</v>
      </c>
      <c r="D93" s="306"/>
      <c r="E93" s="307">
        <v>1.75</v>
      </c>
      <c r="F93" s="308"/>
      <c r="G93" s="309"/>
      <c r="H93" s="310"/>
      <c r="I93" s="302"/>
      <c r="J93" s="311"/>
      <c r="K93" s="302"/>
      <c r="M93" s="303" t="s">
        <v>1555</v>
      </c>
      <c r="O93" s="292"/>
    </row>
    <row r="94" spans="1:80" x14ac:dyDescent="0.2">
      <c r="A94" s="293">
        <v>21</v>
      </c>
      <c r="B94" s="294" t="s">
        <v>560</v>
      </c>
      <c r="C94" s="295" t="s">
        <v>561</v>
      </c>
      <c r="D94" s="296" t="s">
        <v>116</v>
      </c>
      <c r="E94" s="297">
        <v>435.29849999999999</v>
      </c>
      <c r="F94" s="297">
        <v>0</v>
      </c>
      <c r="G94" s="298">
        <f>E94*F94</f>
        <v>0</v>
      </c>
      <c r="H94" s="299">
        <v>0</v>
      </c>
      <c r="I94" s="300">
        <f>E94*H94</f>
        <v>0</v>
      </c>
      <c r="J94" s="299"/>
      <c r="K94" s="300">
        <f>E94*J94</f>
        <v>0</v>
      </c>
      <c r="O94" s="292">
        <v>2</v>
      </c>
      <c r="AA94" s="261">
        <v>12</v>
      </c>
      <c r="AB94" s="261">
        <v>0</v>
      </c>
      <c r="AC94" s="261">
        <v>21</v>
      </c>
      <c r="AZ94" s="261">
        <v>2</v>
      </c>
      <c r="BA94" s="261">
        <f>IF(AZ94=1,G94,0)</f>
        <v>0</v>
      </c>
      <c r="BB94" s="261">
        <f>IF(AZ94=2,G94,0)</f>
        <v>0</v>
      </c>
      <c r="BC94" s="261">
        <f>IF(AZ94=3,G94,0)</f>
        <v>0</v>
      </c>
      <c r="BD94" s="261">
        <f>IF(AZ94=4,G94,0)</f>
        <v>0</v>
      </c>
      <c r="BE94" s="261">
        <f>IF(AZ94=5,G94,0)</f>
        <v>0</v>
      </c>
      <c r="CA94" s="292">
        <v>12</v>
      </c>
      <c r="CB94" s="292">
        <v>0</v>
      </c>
    </row>
    <row r="95" spans="1:80" x14ac:dyDescent="0.2">
      <c r="A95" s="301"/>
      <c r="B95" s="304"/>
      <c r="C95" s="305" t="s">
        <v>1207</v>
      </c>
      <c r="D95" s="306"/>
      <c r="E95" s="307">
        <v>0</v>
      </c>
      <c r="F95" s="308"/>
      <c r="G95" s="309"/>
      <c r="H95" s="310"/>
      <c r="I95" s="302"/>
      <c r="J95" s="311"/>
      <c r="K95" s="302"/>
      <c r="M95" s="303" t="s">
        <v>1207</v>
      </c>
      <c r="O95" s="292"/>
    </row>
    <row r="96" spans="1:80" x14ac:dyDescent="0.2">
      <c r="A96" s="301"/>
      <c r="B96" s="304"/>
      <c r="C96" s="305" t="s">
        <v>1548</v>
      </c>
      <c r="D96" s="306"/>
      <c r="E96" s="307">
        <v>172.06100000000001</v>
      </c>
      <c r="F96" s="308"/>
      <c r="G96" s="309"/>
      <c r="H96" s="310"/>
      <c r="I96" s="302"/>
      <c r="J96" s="311"/>
      <c r="K96" s="302"/>
      <c r="M96" s="303" t="s">
        <v>1548</v>
      </c>
      <c r="O96" s="292"/>
    </row>
    <row r="97" spans="1:80" x14ac:dyDescent="0.2">
      <c r="A97" s="301"/>
      <c r="B97" s="304"/>
      <c r="C97" s="305" t="s">
        <v>1549</v>
      </c>
      <c r="D97" s="306"/>
      <c r="E97" s="307">
        <v>215.63749999999999</v>
      </c>
      <c r="F97" s="308"/>
      <c r="G97" s="309"/>
      <c r="H97" s="310"/>
      <c r="I97" s="302"/>
      <c r="J97" s="311"/>
      <c r="K97" s="302"/>
      <c r="M97" s="303" t="s">
        <v>1549</v>
      </c>
      <c r="O97" s="292"/>
    </row>
    <row r="98" spans="1:80" x14ac:dyDescent="0.2">
      <c r="A98" s="301"/>
      <c r="B98" s="304"/>
      <c r="C98" s="333" t="s">
        <v>174</v>
      </c>
      <c r="D98" s="306"/>
      <c r="E98" s="332">
        <v>387.69849999999997</v>
      </c>
      <c r="F98" s="308"/>
      <c r="G98" s="309"/>
      <c r="H98" s="310"/>
      <c r="I98" s="302"/>
      <c r="J98" s="311"/>
      <c r="K98" s="302"/>
      <c r="M98" s="303" t="s">
        <v>174</v>
      </c>
      <c r="O98" s="292"/>
    </row>
    <row r="99" spans="1:80" x14ac:dyDescent="0.2">
      <c r="A99" s="301"/>
      <c r="B99" s="304"/>
      <c r="C99" s="305" t="s">
        <v>1550</v>
      </c>
      <c r="D99" s="306"/>
      <c r="E99" s="307">
        <v>47.6</v>
      </c>
      <c r="F99" s="308"/>
      <c r="G99" s="309"/>
      <c r="H99" s="310"/>
      <c r="I99" s="302"/>
      <c r="J99" s="311"/>
      <c r="K99" s="302"/>
      <c r="M99" s="303" t="s">
        <v>1550</v>
      </c>
      <c r="O99" s="292"/>
    </row>
    <row r="100" spans="1:80" x14ac:dyDescent="0.2">
      <c r="A100" s="293">
        <v>22</v>
      </c>
      <c r="B100" s="294" t="s">
        <v>562</v>
      </c>
      <c r="C100" s="295" t="s">
        <v>563</v>
      </c>
      <c r="D100" s="296" t="s">
        <v>456</v>
      </c>
      <c r="E100" s="297">
        <v>227.00700000000001</v>
      </c>
      <c r="F100" s="297">
        <v>0</v>
      </c>
      <c r="G100" s="298">
        <f>E100*F100</f>
        <v>0</v>
      </c>
      <c r="H100" s="299">
        <v>8.0710000000000004E-2</v>
      </c>
      <c r="I100" s="300">
        <f>E100*H100</f>
        <v>18.321734970000001</v>
      </c>
      <c r="J100" s="299"/>
      <c r="K100" s="300">
        <f>E100*J100</f>
        <v>0</v>
      </c>
      <c r="O100" s="292">
        <v>2</v>
      </c>
      <c r="AA100" s="261">
        <v>3</v>
      </c>
      <c r="AB100" s="261">
        <v>7</v>
      </c>
      <c r="AC100" s="261">
        <v>11163150</v>
      </c>
      <c r="AZ100" s="261">
        <v>2</v>
      </c>
      <c r="BA100" s="261">
        <f>IF(AZ100=1,G100,0)</f>
        <v>0</v>
      </c>
      <c r="BB100" s="261">
        <f>IF(AZ100=2,G100,0)</f>
        <v>0</v>
      </c>
      <c r="BC100" s="261">
        <f>IF(AZ100=3,G100,0)</f>
        <v>0</v>
      </c>
      <c r="BD100" s="261">
        <f>IF(AZ100=4,G100,0)</f>
        <v>0</v>
      </c>
      <c r="BE100" s="261">
        <f>IF(AZ100=5,G100,0)</f>
        <v>0</v>
      </c>
      <c r="CA100" s="292">
        <v>3</v>
      </c>
      <c r="CB100" s="292">
        <v>7</v>
      </c>
    </row>
    <row r="101" spans="1:80" x14ac:dyDescent="0.2">
      <c r="A101" s="301"/>
      <c r="B101" s="304"/>
      <c r="C101" s="305" t="s">
        <v>1556</v>
      </c>
      <c r="D101" s="306"/>
      <c r="E101" s="307">
        <v>227.00700000000001</v>
      </c>
      <c r="F101" s="308"/>
      <c r="G101" s="309"/>
      <c r="H101" s="310"/>
      <c r="I101" s="302"/>
      <c r="J101" s="311"/>
      <c r="K101" s="302"/>
      <c r="M101" s="303" t="s">
        <v>1556</v>
      </c>
      <c r="O101" s="292"/>
    </row>
    <row r="102" spans="1:80" ht="22.5" x14ac:dyDescent="0.2">
      <c r="A102" s="293">
        <v>23</v>
      </c>
      <c r="B102" s="294" t="s">
        <v>565</v>
      </c>
      <c r="C102" s="295" t="s">
        <v>566</v>
      </c>
      <c r="D102" s="296" t="s">
        <v>116</v>
      </c>
      <c r="E102" s="297">
        <v>478.82839999999999</v>
      </c>
      <c r="F102" s="297">
        <v>0</v>
      </c>
      <c r="G102" s="298">
        <f>E102*F102</f>
        <v>0</v>
      </c>
      <c r="H102" s="299">
        <v>4.4999999999999997E-3</v>
      </c>
      <c r="I102" s="300">
        <f>E102*H102</f>
        <v>2.1547277999999999</v>
      </c>
      <c r="J102" s="299"/>
      <c r="K102" s="300">
        <f>E102*J102</f>
        <v>0</v>
      </c>
      <c r="O102" s="292">
        <v>2</v>
      </c>
      <c r="AA102" s="261">
        <v>3</v>
      </c>
      <c r="AB102" s="261">
        <v>7</v>
      </c>
      <c r="AC102" s="261">
        <v>62833159</v>
      </c>
      <c r="AZ102" s="261">
        <v>2</v>
      </c>
      <c r="BA102" s="261">
        <f>IF(AZ102=1,G102,0)</f>
        <v>0</v>
      </c>
      <c r="BB102" s="261">
        <f>IF(AZ102=2,G102,0)</f>
        <v>0</v>
      </c>
      <c r="BC102" s="261">
        <f>IF(AZ102=3,G102,0)</f>
        <v>0</v>
      </c>
      <c r="BD102" s="261">
        <f>IF(AZ102=4,G102,0)</f>
        <v>0</v>
      </c>
      <c r="BE102" s="261">
        <f>IF(AZ102=5,G102,0)</f>
        <v>0</v>
      </c>
      <c r="CA102" s="292">
        <v>3</v>
      </c>
      <c r="CB102" s="292">
        <v>7</v>
      </c>
    </row>
    <row r="103" spans="1:80" x14ac:dyDescent="0.2">
      <c r="A103" s="301"/>
      <c r="B103" s="304"/>
      <c r="C103" s="305" t="s">
        <v>1207</v>
      </c>
      <c r="D103" s="306"/>
      <c r="E103" s="307">
        <v>0</v>
      </c>
      <c r="F103" s="308"/>
      <c r="G103" s="309"/>
      <c r="H103" s="310"/>
      <c r="I103" s="302"/>
      <c r="J103" s="311"/>
      <c r="K103" s="302"/>
      <c r="M103" s="303" t="s">
        <v>1207</v>
      </c>
      <c r="O103" s="292"/>
    </row>
    <row r="104" spans="1:80" x14ac:dyDescent="0.2">
      <c r="A104" s="301"/>
      <c r="B104" s="304"/>
      <c r="C104" s="305" t="s">
        <v>1557</v>
      </c>
      <c r="D104" s="306"/>
      <c r="E104" s="307">
        <v>189.2671</v>
      </c>
      <c r="F104" s="308"/>
      <c r="G104" s="309"/>
      <c r="H104" s="310"/>
      <c r="I104" s="302"/>
      <c r="J104" s="311"/>
      <c r="K104" s="302"/>
      <c r="M104" s="303" t="s">
        <v>1557</v>
      </c>
      <c r="O104" s="292"/>
    </row>
    <row r="105" spans="1:80" x14ac:dyDescent="0.2">
      <c r="A105" s="301"/>
      <c r="B105" s="304"/>
      <c r="C105" s="305" t="s">
        <v>1558</v>
      </c>
      <c r="D105" s="306"/>
      <c r="E105" s="307">
        <v>237.2013</v>
      </c>
      <c r="F105" s="308"/>
      <c r="G105" s="309"/>
      <c r="H105" s="310"/>
      <c r="I105" s="302"/>
      <c r="J105" s="311"/>
      <c r="K105" s="302"/>
      <c r="M105" s="303" t="s">
        <v>1558</v>
      </c>
      <c r="O105" s="292"/>
    </row>
    <row r="106" spans="1:80" x14ac:dyDescent="0.2">
      <c r="A106" s="301"/>
      <c r="B106" s="304"/>
      <c r="C106" s="305" t="s">
        <v>130</v>
      </c>
      <c r="D106" s="306"/>
      <c r="E106" s="307">
        <v>0</v>
      </c>
      <c r="F106" s="308"/>
      <c r="G106" s="309"/>
      <c r="H106" s="310"/>
      <c r="I106" s="302"/>
      <c r="J106" s="311"/>
      <c r="K106" s="302"/>
      <c r="M106" s="303">
        <v>0</v>
      </c>
      <c r="O106" s="292"/>
    </row>
    <row r="107" spans="1:80" x14ac:dyDescent="0.2">
      <c r="A107" s="301"/>
      <c r="B107" s="304"/>
      <c r="C107" s="305" t="s">
        <v>1559</v>
      </c>
      <c r="D107" s="306"/>
      <c r="E107" s="307">
        <v>52.36</v>
      </c>
      <c r="F107" s="308"/>
      <c r="G107" s="309"/>
      <c r="H107" s="310"/>
      <c r="I107" s="302"/>
      <c r="J107" s="311"/>
      <c r="K107" s="302"/>
      <c r="M107" s="303" t="s">
        <v>1559</v>
      </c>
      <c r="O107" s="292"/>
    </row>
    <row r="108" spans="1:80" ht="22.5" x14ac:dyDescent="0.2">
      <c r="A108" s="293">
        <v>24</v>
      </c>
      <c r="B108" s="294" t="s">
        <v>569</v>
      </c>
      <c r="C108" s="295" t="s">
        <v>570</v>
      </c>
      <c r="D108" s="296" t="s">
        <v>116</v>
      </c>
      <c r="E108" s="297">
        <v>1242.1396</v>
      </c>
      <c r="F108" s="297">
        <v>0</v>
      </c>
      <c r="G108" s="298">
        <f>E108*F108</f>
        <v>0</v>
      </c>
      <c r="H108" s="299">
        <v>6.0000000000000001E-3</v>
      </c>
      <c r="I108" s="300">
        <f>E108*H108</f>
        <v>7.4528375999999996</v>
      </c>
      <c r="J108" s="299"/>
      <c r="K108" s="300">
        <f>E108*J108</f>
        <v>0</v>
      </c>
      <c r="O108" s="292">
        <v>2</v>
      </c>
      <c r="AA108" s="261">
        <v>3</v>
      </c>
      <c r="AB108" s="261">
        <v>7</v>
      </c>
      <c r="AC108" s="261">
        <v>628522581</v>
      </c>
      <c r="AZ108" s="261">
        <v>2</v>
      </c>
      <c r="BA108" s="261">
        <f>IF(AZ108=1,G108,0)</f>
        <v>0</v>
      </c>
      <c r="BB108" s="261">
        <f>IF(AZ108=2,G108,0)</f>
        <v>0</v>
      </c>
      <c r="BC108" s="261">
        <f>IF(AZ108=3,G108,0)</f>
        <v>0</v>
      </c>
      <c r="BD108" s="261">
        <f>IF(AZ108=4,G108,0)</f>
        <v>0</v>
      </c>
      <c r="BE108" s="261">
        <f>IF(AZ108=5,G108,0)</f>
        <v>0</v>
      </c>
      <c r="CA108" s="292">
        <v>3</v>
      </c>
      <c r="CB108" s="292">
        <v>7</v>
      </c>
    </row>
    <row r="109" spans="1:80" x14ac:dyDescent="0.2">
      <c r="A109" s="301"/>
      <c r="B109" s="304"/>
      <c r="C109" s="335" t="s">
        <v>385</v>
      </c>
      <c r="D109" s="306"/>
      <c r="E109" s="334">
        <v>0</v>
      </c>
      <c r="F109" s="308"/>
      <c r="G109" s="309"/>
      <c r="H109" s="310"/>
      <c r="I109" s="302"/>
      <c r="J109" s="311"/>
      <c r="K109" s="302"/>
      <c r="M109" s="303" t="s">
        <v>385</v>
      </c>
      <c r="O109" s="292"/>
    </row>
    <row r="110" spans="1:80" x14ac:dyDescent="0.2">
      <c r="A110" s="301"/>
      <c r="B110" s="304"/>
      <c r="C110" s="335" t="s">
        <v>541</v>
      </c>
      <c r="D110" s="306"/>
      <c r="E110" s="334">
        <v>0</v>
      </c>
      <c r="F110" s="308"/>
      <c r="G110" s="309"/>
      <c r="H110" s="310"/>
      <c r="I110" s="302"/>
      <c r="J110" s="311"/>
      <c r="K110" s="302"/>
      <c r="M110" s="303" t="s">
        <v>541</v>
      </c>
      <c r="O110" s="292"/>
    </row>
    <row r="111" spans="1:80" ht="22.5" x14ac:dyDescent="0.2">
      <c r="A111" s="301"/>
      <c r="B111" s="304"/>
      <c r="C111" s="335" t="s">
        <v>1540</v>
      </c>
      <c r="D111" s="306"/>
      <c r="E111" s="334">
        <v>773.97950000000003</v>
      </c>
      <c r="F111" s="308"/>
      <c r="G111" s="309"/>
      <c r="H111" s="310"/>
      <c r="I111" s="302"/>
      <c r="J111" s="311"/>
      <c r="K111" s="302"/>
      <c r="M111" s="303" t="s">
        <v>1540</v>
      </c>
      <c r="O111" s="292"/>
    </row>
    <row r="112" spans="1:80" ht="22.5" x14ac:dyDescent="0.2">
      <c r="A112" s="301"/>
      <c r="B112" s="304"/>
      <c r="C112" s="335" t="s">
        <v>1541</v>
      </c>
      <c r="D112" s="306"/>
      <c r="E112" s="334">
        <v>2.25</v>
      </c>
      <c r="F112" s="308"/>
      <c r="G112" s="309"/>
      <c r="H112" s="310"/>
      <c r="I112" s="302"/>
      <c r="J112" s="311"/>
      <c r="K112" s="302"/>
      <c r="M112" s="303" t="s">
        <v>1541</v>
      </c>
      <c r="O112" s="292"/>
    </row>
    <row r="113" spans="1:80" x14ac:dyDescent="0.2">
      <c r="A113" s="301"/>
      <c r="B113" s="304"/>
      <c r="C113" s="335" t="s">
        <v>544</v>
      </c>
      <c r="D113" s="306"/>
      <c r="E113" s="334">
        <v>0</v>
      </c>
      <c r="F113" s="308"/>
      <c r="G113" s="309"/>
      <c r="H113" s="310"/>
      <c r="I113" s="302"/>
      <c r="J113" s="311"/>
      <c r="K113" s="302"/>
      <c r="M113" s="303" t="s">
        <v>544</v>
      </c>
      <c r="O113" s="292"/>
    </row>
    <row r="114" spans="1:80" x14ac:dyDescent="0.2">
      <c r="A114" s="301"/>
      <c r="B114" s="304"/>
      <c r="C114" s="335" t="s">
        <v>1542</v>
      </c>
      <c r="D114" s="306"/>
      <c r="E114" s="334">
        <v>49.124400000000001</v>
      </c>
      <c r="F114" s="308"/>
      <c r="G114" s="309"/>
      <c r="H114" s="310"/>
      <c r="I114" s="302"/>
      <c r="J114" s="311"/>
      <c r="K114" s="302"/>
      <c r="M114" s="303" t="s">
        <v>1542</v>
      </c>
      <c r="O114" s="292"/>
    </row>
    <row r="115" spans="1:80" ht="22.5" x14ac:dyDescent="0.2">
      <c r="A115" s="301"/>
      <c r="B115" s="304"/>
      <c r="C115" s="335" t="s">
        <v>1543</v>
      </c>
      <c r="D115" s="306"/>
      <c r="E115" s="334">
        <v>64.214399999999998</v>
      </c>
      <c r="F115" s="308"/>
      <c r="G115" s="309"/>
      <c r="H115" s="310"/>
      <c r="I115" s="302"/>
      <c r="J115" s="311"/>
      <c r="K115" s="302"/>
      <c r="M115" s="303" t="s">
        <v>1543</v>
      </c>
      <c r="O115" s="292"/>
    </row>
    <row r="116" spans="1:80" x14ac:dyDescent="0.2">
      <c r="A116" s="301"/>
      <c r="B116" s="304"/>
      <c r="C116" s="335" t="s">
        <v>547</v>
      </c>
      <c r="D116" s="306"/>
      <c r="E116" s="334">
        <v>22.9</v>
      </c>
      <c r="F116" s="308"/>
      <c r="G116" s="309"/>
      <c r="H116" s="310"/>
      <c r="I116" s="302"/>
      <c r="J116" s="311"/>
      <c r="K116" s="302"/>
      <c r="M116" s="303" t="s">
        <v>547</v>
      </c>
      <c r="O116" s="292"/>
    </row>
    <row r="117" spans="1:80" ht="22.5" x14ac:dyDescent="0.2">
      <c r="A117" s="301"/>
      <c r="B117" s="304"/>
      <c r="C117" s="335" t="s">
        <v>1552</v>
      </c>
      <c r="D117" s="306"/>
      <c r="E117" s="334">
        <v>7.2480000000000002</v>
      </c>
      <c r="F117" s="308"/>
      <c r="G117" s="309"/>
      <c r="H117" s="310"/>
      <c r="I117" s="302"/>
      <c r="J117" s="311"/>
      <c r="K117" s="302"/>
      <c r="M117" s="303" t="s">
        <v>1552</v>
      </c>
      <c r="O117" s="292"/>
    </row>
    <row r="118" spans="1:80" x14ac:dyDescent="0.2">
      <c r="A118" s="301"/>
      <c r="B118" s="304"/>
      <c r="C118" s="333" t="s">
        <v>174</v>
      </c>
      <c r="D118" s="306"/>
      <c r="E118" s="332">
        <v>0</v>
      </c>
      <c r="F118" s="308"/>
      <c r="G118" s="309"/>
      <c r="H118" s="310"/>
      <c r="I118" s="302"/>
      <c r="J118" s="311"/>
      <c r="K118" s="302"/>
      <c r="M118" s="303" t="s">
        <v>174</v>
      </c>
      <c r="O118" s="292"/>
    </row>
    <row r="119" spans="1:80" x14ac:dyDescent="0.2">
      <c r="A119" s="301"/>
      <c r="B119" s="304"/>
      <c r="C119" s="335" t="s">
        <v>391</v>
      </c>
      <c r="D119" s="306"/>
      <c r="E119" s="334">
        <v>919.71630000000005</v>
      </c>
      <c r="F119" s="308"/>
      <c r="G119" s="309"/>
      <c r="H119" s="310"/>
      <c r="I119" s="302"/>
      <c r="J119" s="311"/>
      <c r="K119" s="302"/>
      <c r="M119" s="303" t="s">
        <v>391</v>
      </c>
      <c r="O119" s="292"/>
    </row>
    <row r="120" spans="1:80" x14ac:dyDescent="0.2">
      <c r="A120" s="301"/>
      <c r="B120" s="304"/>
      <c r="C120" s="305" t="s">
        <v>1560</v>
      </c>
      <c r="D120" s="306"/>
      <c r="E120" s="307">
        <v>1103.6596</v>
      </c>
      <c r="F120" s="308"/>
      <c r="G120" s="309"/>
      <c r="H120" s="310"/>
      <c r="I120" s="302"/>
      <c r="J120" s="311"/>
      <c r="K120" s="302"/>
      <c r="M120" s="303" t="s">
        <v>1560</v>
      </c>
      <c r="O120" s="292"/>
    </row>
    <row r="121" spans="1:80" x14ac:dyDescent="0.2">
      <c r="A121" s="301"/>
      <c r="B121" s="304"/>
      <c r="C121" s="335" t="s">
        <v>385</v>
      </c>
      <c r="D121" s="306"/>
      <c r="E121" s="334">
        <v>0</v>
      </c>
      <c r="F121" s="308"/>
      <c r="G121" s="309"/>
      <c r="H121" s="310"/>
      <c r="I121" s="302"/>
      <c r="J121" s="311"/>
      <c r="K121" s="302"/>
      <c r="M121" s="303" t="s">
        <v>385</v>
      </c>
      <c r="O121" s="292"/>
    </row>
    <row r="122" spans="1:80" x14ac:dyDescent="0.2">
      <c r="A122" s="301"/>
      <c r="B122" s="304"/>
      <c r="C122" s="335" t="s">
        <v>1544</v>
      </c>
      <c r="D122" s="306"/>
      <c r="E122" s="334">
        <v>95.2</v>
      </c>
      <c r="F122" s="308"/>
      <c r="G122" s="309"/>
      <c r="H122" s="310"/>
      <c r="I122" s="302"/>
      <c r="J122" s="311"/>
      <c r="K122" s="302"/>
      <c r="M122" s="303" t="s">
        <v>1544</v>
      </c>
      <c r="O122" s="292"/>
    </row>
    <row r="123" spans="1:80" x14ac:dyDescent="0.2">
      <c r="A123" s="301"/>
      <c r="B123" s="304"/>
      <c r="C123" s="335" t="s">
        <v>1545</v>
      </c>
      <c r="D123" s="306"/>
      <c r="E123" s="334">
        <v>10.35</v>
      </c>
      <c r="F123" s="308"/>
      <c r="G123" s="309"/>
      <c r="H123" s="310"/>
      <c r="I123" s="302"/>
      <c r="J123" s="311"/>
      <c r="K123" s="302"/>
      <c r="M123" s="303" t="s">
        <v>1545</v>
      </c>
      <c r="O123" s="292"/>
    </row>
    <row r="124" spans="1:80" x14ac:dyDescent="0.2">
      <c r="A124" s="301"/>
      <c r="B124" s="304"/>
      <c r="C124" s="335" t="s">
        <v>1546</v>
      </c>
      <c r="D124" s="306"/>
      <c r="E124" s="334">
        <v>9.85</v>
      </c>
      <c r="F124" s="308"/>
      <c r="G124" s="309"/>
      <c r="H124" s="310"/>
      <c r="I124" s="302"/>
      <c r="J124" s="311"/>
      <c r="K124" s="302"/>
      <c r="M124" s="303" t="s">
        <v>1546</v>
      </c>
      <c r="O124" s="292"/>
    </row>
    <row r="125" spans="1:80" x14ac:dyDescent="0.2">
      <c r="A125" s="301"/>
      <c r="B125" s="304"/>
      <c r="C125" s="333" t="s">
        <v>174</v>
      </c>
      <c r="D125" s="306"/>
      <c r="E125" s="332">
        <v>1103.6596</v>
      </c>
      <c r="F125" s="308"/>
      <c r="G125" s="309"/>
      <c r="H125" s="310"/>
      <c r="I125" s="302"/>
      <c r="J125" s="311"/>
      <c r="K125" s="302"/>
      <c r="M125" s="303" t="s">
        <v>174</v>
      </c>
      <c r="O125" s="292"/>
    </row>
    <row r="126" spans="1:80" x14ac:dyDescent="0.2">
      <c r="A126" s="301"/>
      <c r="B126" s="304"/>
      <c r="C126" s="335" t="s">
        <v>391</v>
      </c>
      <c r="D126" s="306"/>
      <c r="E126" s="334">
        <v>115.39999999999999</v>
      </c>
      <c r="F126" s="308"/>
      <c r="G126" s="309"/>
      <c r="H126" s="310"/>
      <c r="I126" s="302"/>
      <c r="J126" s="311"/>
      <c r="K126" s="302"/>
      <c r="M126" s="303" t="s">
        <v>391</v>
      </c>
      <c r="O126" s="292"/>
    </row>
    <row r="127" spans="1:80" x14ac:dyDescent="0.2">
      <c r="A127" s="301"/>
      <c r="B127" s="304"/>
      <c r="C127" s="305" t="s">
        <v>1561</v>
      </c>
      <c r="D127" s="306"/>
      <c r="E127" s="307">
        <v>138.47999999999999</v>
      </c>
      <c r="F127" s="308"/>
      <c r="G127" s="309"/>
      <c r="H127" s="310"/>
      <c r="I127" s="302"/>
      <c r="J127" s="311"/>
      <c r="K127" s="302"/>
      <c r="M127" s="303" t="s">
        <v>1561</v>
      </c>
      <c r="O127" s="292"/>
    </row>
    <row r="128" spans="1:80" x14ac:dyDescent="0.2">
      <c r="A128" s="293">
        <v>25</v>
      </c>
      <c r="B128" s="294" t="s">
        <v>572</v>
      </c>
      <c r="C128" s="295" t="s">
        <v>573</v>
      </c>
      <c r="D128" s="296" t="s">
        <v>116</v>
      </c>
      <c r="E128" s="297">
        <v>178.0095</v>
      </c>
      <c r="F128" s="297">
        <v>0</v>
      </c>
      <c r="G128" s="298">
        <f>E128*F128</f>
        <v>0</v>
      </c>
      <c r="H128" s="299">
        <v>3.8E-3</v>
      </c>
      <c r="I128" s="300">
        <f>E128*H128</f>
        <v>0.67643609999999998</v>
      </c>
      <c r="J128" s="299"/>
      <c r="K128" s="300">
        <f>E128*J128</f>
        <v>0</v>
      </c>
      <c r="O128" s="292">
        <v>2</v>
      </c>
      <c r="AA128" s="261">
        <v>3</v>
      </c>
      <c r="AB128" s="261">
        <v>7</v>
      </c>
      <c r="AC128" s="261">
        <v>62852268</v>
      </c>
      <c r="AZ128" s="261">
        <v>2</v>
      </c>
      <c r="BA128" s="261">
        <f>IF(AZ128=1,G128,0)</f>
        <v>0</v>
      </c>
      <c r="BB128" s="261">
        <f>IF(AZ128=2,G128,0)</f>
        <v>0</v>
      </c>
      <c r="BC128" s="261">
        <f>IF(AZ128=3,G128,0)</f>
        <v>0</v>
      </c>
      <c r="BD128" s="261">
        <f>IF(AZ128=4,G128,0)</f>
        <v>0</v>
      </c>
      <c r="BE128" s="261">
        <f>IF(AZ128=5,G128,0)</f>
        <v>0</v>
      </c>
      <c r="CA128" s="292">
        <v>3</v>
      </c>
      <c r="CB128" s="292">
        <v>7</v>
      </c>
    </row>
    <row r="129" spans="1:80" x14ac:dyDescent="0.2">
      <c r="A129" s="301"/>
      <c r="B129" s="304"/>
      <c r="C129" s="305" t="s">
        <v>1262</v>
      </c>
      <c r="D129" s="306"/>
      <c r="E129" s="307">
        <v>0</v>
      </c>
      <c r="F129" s="308"/>
      <c r="G129" s="309"/>
      <c r="H129" s="310"/>
      <c r="I129" s="302"/>
      <c r="J129" s="311"/>
      <c r="K129" s="302"/>
      <c r="M129" s="303" t="s">
        <v>1262</v>
      </c>
      <c r="O129" s="292"/>
    </row>
    <row r="130" spans="1:80" x14ac:dyDescent="0.2">
      <c r="A130" s="301"/>
      <c r="B130" s="304"/>
      <c r="C130" s="305" t="s">
        <v>130</v>
      </c>
      <c r="D130" s="306"/>
      <c r="E130" s="307">
        <v>0</v>
      </c>
      <c r="F130" s="308"/>
      <c r="G130" s="309"/>
      <c r="H130" s="310"/>
      <c r="I130" s="302"/>
      <c r="J130" s="311"/>
      <c r="K130" s="302"/>
      <c r="M130" s="303">
        <v>0</v>
      </c>
      <c r="O130" s="292"/>
    </row>
    <row r="131" spans="1:80" x14ac:dyDescent="0.2">
      <c r="A131" s="301"/>
      <c r="B131" s="304"/>
      <c r="C131" s="335" t="s">
        <v>385</v>
      </c>
      <c r="D131" s="306"/>
      <c r="E131" s="334">
        <v>0</v>
      </c>
      <c r="F131" s="308"/>
      <c r="G131" s="309"/>
      <c r="H131" s="310"/>
      <c r="I131" s="302"/>
      <c r="J131" s="311"/>
      <c r="K131" s="302"/>
      <c r="M131" s="303" t="s">
        <v>385</v>
      </c>
      <c r="O131" s="292"/>
    </row>
    <row r="132" spans="1:80" x14ac:dyDescent="0.2">
      <c r="A132" s="301"/>
      <c r="B132" s="304"/>
      <c r="C132" s="335" t="s">
        <v>544</v>
      </c>
      <c r="D132" s="306"/>
      <c r="E132" s="334">
        <v>0</v>
      </c>
      <c r="F132" s="308"/>
      <c r="G132" s="309"/>
      <c r="H132" s="310"/>
      <c r="I132" s="302"/>
      <c r="J132" s="311"/>
      <c r="K132" s="302"/>
      <c r="M132" s="303" t="s">
        <v>544</v>
      </c>
      <c r="O132" s="292"/>
    </row>
    <row r="133" spans="1:80" x14ac:dyDescent="0.2">
      <c r="A133" s="301"/>
      <c r="B133" s="304"/>
      <c r="C133" s="335" t="s">
        <v>1542</v>
      </c>
      <c r="D133" s="306"/>
      <c r="E133" s="334">
        <v>49.124400000000001</v>
      </c>
      <c r="F133" s="308"/>
      <c r="G133" s="309"/>
      <c r="H133" s="310"/>
      <c r="I133" s="302"/>
      <c r="J133" s="311"/>
      <c r="K133" s="302"/>
      <c r="M133" s="303" t="s">
        <v>1542</v>
      </c>
      <c r="O133" s="292"/>
    </row>
    <row r="134" spans="1:80" ht="22.5" x14ac:dyDescent="0.2">
      <c r="A134" s="301"/>
      <c r="B134" s="304"/>
      <c r="C134" s="335" t="s">
        <v>1543</v>
      </c>
      <c r="D134" s="306"/>
      <c r="E134" s="334">
        <v>64.214399999999998</v>
      </c>
      <c r="F134" s="308"/>
      <c r="G134" s="309"/>
      <c r="H134" s="310"/>
      <c r="I134" s="302"/>
      <c r="J134" s="311"/>
      <c r="K134" s="302"/>
      <c r="M134" s="303" t="s">
        <v>1543</v>
      </c>
      <c r="O134" s="292"/>
    </row>
    <row r="135" spans="1:80" ht="22.5" x14ac:dyDescent="0.2">
      <c r="A135" s="301"/>
      <c r="B135" s="304"/>
      <c r="C135" s="335" t="s">
        <v>1551</v>
      </c>
      <c r="D135" s="306"/>
      <c r="E135" s="334">
        <v>36.64</v>
      </c>
      <c r="F135" s="308"/>
      <c r="G135" s="309"/>
      <c r="H135" s="310"/>
      <c r="I135" s="302"/>
      <c r="J135" s="311"/>
      <c r="K135" s="302"/>
      <c r="M135" s="303" t="s">
        <v>1551</v>
      </c>
      <c r="O135" s="292"/>
    </row>
    <row r="136" spans="1:80" ht="22.5" x14ac:dyDescent="0.2">
      <c r="A136" s="301"/>
      <c r="B136" s="304"/>
      <c r="C136" s="335" t="s">
        <v>1552</v>
      </c>
      <c r="D136" s="306"/>
      <c r="E136" s="334">
        <v>7.2480000000000002</v>
      </c>
      <c r="F136" s="308"/>
      <c r="G136" s="309"/>
      <c r="H136" s="310"/>
      <c r="I136" s="302"/>
      <c r="J136" s="311"/>
      <c r="K136" s="302"/>
      <c r="M136" s="303" t="s">
        <v>1552</v>
      </c>
      <c r="O136" s="292"/>
    </row>
    <row r="137" spans="1:80" ht="22.5" x14ac:dyDescent="0.2">
      <c r="A137" s="301"/>
      <c r="B137" s="304"/>
      <c r="C137" s="335" t="s">
        <v>1553</v>
      </c>
      <c r="D137" s="306"/>
      <c r="E137" s="334">
        <v>2.25</v>
      </c>
      <c r="F137" s="308"/>
      <c r="G137" s="309"/>
      <c r="H137" s="310"/>
      <c r="I137" s="302"/>
      <c r="J137" s="311"/>
      <c r="K137" s="302"/>
      <c r="M137" s="303" t="s">
        <v>1553</v>
      </c>
      <c r="O137" s="292"/>
    </row>
    <row r="138" spans="1:80" x14ac:dyDescent="0.2">
      <c r="A138" s="301"/>
      <c r="B138" s="304"/>
      <c r="C138" s="335" t="s">
        <v>1554</v>
      </c>
      <c r="D138" s="306"/>
      <c r="E138" s="334">
        <v>0.6</v>
      </c>
      <c r="F138" s="308"/>
      <c r="G138" s="309"/>
      <c r="H138" s="310"/>
      <c r="I138" s="302"/>
      <c r="J138" s="311"/>
      <c r="K138" s="302"/>
      <c r="M138" s="303" t="s">
        <v>1554</v>
      </c>
      <c r="O138" s="292"/>
    </row>
    <row r="139" spans="1:80" x14ac:dyDescent="0.2">
      <c r="A139" s="301"/>
      <c r="B139" s="304"/>
      <c r="C139" s="335" t="s">
        <v>1555</v>
      </c>
      <c r="D139" s="306"/>
      <c r="E139" s="334">
        <v>1.75</v>
      </c>
      <c r="F139" s="308"/>
      <c r="G139" s="309"/>
      <c r="H139" s="310"/>
      <c r="I139" s="302"/>
      <c r="J139" s="311"/>
      <c r="K139" s="302"/>
      <c r="M139" s="303" t="s">
        <v>1555</v>
      </c>
      <c r="O139" s="292"/>
    </row>
    <row r="140" spans="1:80" x14ac:dyDescent="0.2">
      <c r="A140" s="301"/>
      <c r="B140" s="304"/>
      <c r="C140" s="335" t="s">
        <v>391</v>
      </c>
      <c r="D140" s="306"/>
      <c r="E140" s="334">
        <v>161.82679999999996</v>
      </c>
      <c r="F140" s="308"/>
      <c r="G140" s="309"/>
      <c r="H140" s="310"/>
      <c r="I140" s="302"/>
      <c r="J140" s="311"/>
      <c r="K140" s="302"/>
      <c r="M140" s="303" t="s">
        <v>391</v>
      </c>
      <c r="O140" s="292"/>
    </row>
    <row r="141" spans="1:80" x14ac:dyDescent="0.2">
      <c r="A141" s="301"/>
      <c r="B141" s="304"/>
      <c r="C141" s="305" t="s">
        <v>1562</v>
      </c>
      <c r="D141" s="306"/>
      <c r="E141" s="307">
        <v>178.0095</v>
      </c>
      <c r="F141" s="308"/>
      <c r="G141" s="309"/>
      <c r="H141" s="310"/>
      <c r="I141" s="302"/>
      <c r="J141" s="311"/>
      <c r="K141" s="302"/>
      <c r="M141" s="303" t="s">
        <v>1562</v>
      </c>
      <c r="O141" s="292"/>
    </row>
    <row r="142" spans="1:80" x14ac:dyDescent="0.2">
      <c r="A142" s="293">
        <v>26</v>
      </c>
      <c r="B142" s="294" t="s">
        <v>575</v>
      </c>
      <c r="C142" s="295" t="s">
        <v>576</v>
      </c>
      <c r="D142" s="296" t="s">
        <v>12</v>
      </c>
      <c r="E142" s="297"/>
      <c r="F142" s="297">
        <v>0</v>
      </c>
      <c r="G142" s="298">
        <f>E142*F142</f>
        <v>0</v>
      </c>
      <c r="H142" s="299">
        <v>0</v>
      </c>
      <c r="I142" s="300">
        <f>E142*H142</f>
        <v>0</v>
      </c>
      <c r="J142" s="299"/>
      <c r="K142" s="300">
        <f>E142*J142</f>
        <v>0</v>
      </c>
      <c r="O142" s="292">
        <v>2</v>
      </c>
      <c r="AA142" s="261">
        <v>7</v>
      </c>
      <c r="AB142" s="261">
        <v>1002</v>
      </c>
      <c r="AC142" s="261">
        <v>5</v>
      </c>
      <c r="AZ142" s="261">
        <v>2</v>
      </c>
      <c r="BA142" s="261">
        <f>IF(AZ142=1,G142,0)</f>
        <v>0</v>
      </c>
      <c r="BB142" s="261">
        <f>IF(AZ142=2,G142,0)</f>
        <v>0</v>
      </c>
      <c r="BC142" s="261">
        <f>IF(AZ142=3,G142,0)</f>
        <v>0</v>
      </c>
      <c r="BD142" s="261">
        <f>IF(AZ142=4,G142,0)</f>
        <v>0</v>
      </c>
      <c r="BE142" s="261">
        <f>IF(AZ142=5,G142,0)</f>
        <v>0</v>
      </c>
      <c r="CA142" s="292">
        <v>7</v>
      </c>
      <c r="CB142" s="292">
        <v>1002</v>
      </c>
    </row>
    <row r="143" spans="1:80" x14ac:dyDescent="0.2">
      <c r="A143" s="293">
        <v>27</v>
      </c>
      <c r="B143" s="294" t="s">
        <v>367</v>
      </c>
      <c r="C143" s="295" t="s">
        <v>368</v>
      </c>
      <c r="D143" s="296" t="s">
        <v>369</v>
      </c>
      <c r="E143" s="297">
        <v>9.12195</v>
      </c>
      <c r="F143" s="297">
        <v>0</v>
      </c>
      <c r="G143" s="298">
        <f>E143*F143</f>
        <v>0</v>
      </c>
      <c r="H143" s="299">
        <v>0</v>
      </c>
      <c r="I143" s="300">
        <f>E143*H143</f>
        <v>0</v>
      </c>
      <c r="J143" s="299"/>
      <c r="K143" s="300">
        <f>E143*J143</f>
        <v>0</v>
      </c>
      <c r="O143" s="292">
        <v>2</v>
      </c>
      <c r="AA143" s="261">
        <v>8</v>
      </c>
      <c r="AB143" s="261">
        <v>0</v>
      </c>
      <c r="AC143" s="261">
        <v>3</v>
      </c>
      <c r="AZ143" s="261">
        <v>2</v>
      </c>
      <c r="BA143" s="261">
        <f>IF(AZ143=1,G143,0)</f>
        <v>0</v>
      </c>
      <c r="BB143" s="261">
        <f>IF(AZ143=2,G143,0)</f>
        <v>0</v>
      </c>
      <c r="BC143" s="261">
        <f>IF(AZ143=3,G143,0)</f>
        <v>0</v>
      </c>
      <c r="BD143" s="261">
        <f>IF(AZ143=4,G143,0)</f>
        <v>0</v>
      </c>
      <c r="BE143" s="261">
        <f>IF(AZ143=5,G143,0)</f>
        <v>0</v>
      </c>
      <c r="CA143" s="292">
        <v>8</v>
      </c>
      <c r="CB143" s="292">
        <v>0</v>
      </c>
    </row>
    <row r="144" spans="1:80" x14ac:dyDescent="0.2">
      <c r="A144" s="293">
        <v>28</v>
      </c>
      <c r="B144" s="294" t="s">
        <v>1103</v>
      </c>
      <c r="C144" s="295" t="s">
        <v>1104</v>
      </c>
      <c r="D144" s="296" t="s">
        <v>369</v>
      </c>
      <c r="E144" s="297">
        <v>9.12195</v>
      </c>
      <c r="F144" s="297">
        <v>0</v>
      </c>
      <c r="G144" s="298">
        <f>E144*F144</f>
        <v>0</v>
      </c>
      <c r="H144" s="299">
        <v>0</v>
      </c>
      <c r="I144" s="300">
        <f>E144*H144</f>
        <v>0</v>
      </c>
      <c r="J144" s="299"/>
      <c r="K144" s="300">
        <f>E144*J144</f>
        <v>0</v>
      </c>
      <c r="O144" s="292">
        <v>2</v>
      </c>
      <c r="AA144" s="261">
        <v>8</v>
      </c>
      <c r="AB144" s="261">
        <v>0</v>
      </c>
      <c r="AC144" s="261">
        <v>3</v>
      </c>
      <c r="AZ144" s="261">
        <v>2</v>
      </c>
      <c r="BA144" s="261">
        <f>IF(AZ144=1,G144,0)</f>
        <v>0</v>
      </c>
      <c r="BB144" s="261">
        <f>IF(AZ144=2,G144,0)</f>
        <v>0</v>
      </c>
      <c r="BC144" s="261">
        <f>IF(AZ144=3,G144,0)</f>
        <v>0</v>
      </c>
      <c r="BD144" s="261">
        <f>IF(AZ144=4,G144,0)</f>
        <v>0</v>
      </c>
      <c r="BE144" s="261">
        <f>IF(AZ144=5,G144,0)</f>
        <v>0</v>
      </c>
      <c r="CA144" s="292">
        <v>8</v>
      </c>
      <c r="CB144" s="292">
        <v>0</v>
      </c>
    </row>
    <row r="145" spans="1:80" x14ac:dyDescent="0.2">
      <c r="A145" s="293">
        <v>29</v>
      </c>
      <c r="B145" s="294" t="s">
        <v>370</v>
      </c>
      <c r="C145" s="295" t="s">
        <v>371</v>
      </c>
      <c r="D145" s="296" t="s">
        <v>369</v>
      </c>
      <c r="E145" s="297">
        <v>9.12195</v>
      </c>
      <c r="F145" s="297">
        <v>0</v>
      </c>
      <c r="G145" s="298">
        <f>E145*F145</f>
        <v>0</v>
      </c>
      <c r="H145" s="299">
        <v>0</v>
      </c>
      <c r="I145" s="300">
        <f>E145*H145</f>
        <v>0</v>
      </c>
      <c r="J145" s="299"/>
      <c r="K145" s="300">
        <f>E145*J145</f>
        <v>0</v>
      </c>
      <c r="O145" s="292">
        <v>2</v>
      </c>
      <c r="AA145" s="261">
        <v>8</v>
      </c>
      <c r="AB145" s="261">
        <v>1</v>
      </c>
      <c r="AC145" s="261">
        <v>3</v>
      </c>
      <c r="AZ145" s="261">
        <v>2</v>
      </c>
      <c r="BA145" s="261">
        <f>IF(AZ145=1,G145,0)</f>
        <v>0</v>
      </c>
      <c r="BB145" s="261">
        <f>IF(AZ145=2,G145,0)</f>
        <v>0</v>
      </c>
      <c r="BC145" s="261">
        <f>IF(AZ145=3,G145,0)</f>
        <v>0</v>
      </c>
      <c r="BD145" s="261">
        <f>IF(AZ145=4,G145,0)</f>
        <v>0</v>
      </c>
      <c r="BE145" s="261">
        <f>IF(AZ145=5,G145,0)</f>
        <v>0</v>
      </c>
      <c r="CA145" s="292">
        <v>8</v>
      </c>
      <c r="CB145" s="292">
        <v>1</v>
      </c>
    </row>
    <row r="146" spans="1:80" x14ac:dyDescent="0.2">
      <c r="A146" s="293">
        <v>30</v>
      </c>
      <c r="B146" s="294" t="s">
        <v>372</v>
      </c>
      <c r="C146" s="295" t="s">
        <v>373</v>
      </c>
      <c r="D146" s="296" t="s">
        <v>369</v>
      </c>
      <c r="E146" s="297">
        <v>91.219499999999996</v>
      </c>
      <c r="F146" s="297">
        <v>0</v>
      </c>
      <c r="G146" s="298">
        <f>E146*F146</f>
        <v>0</v>
      </c>
      <c r="H146" s="299">
        <v>0</v>
      </c>
      <c r="I146" s="300">
        <f>E146*H146</f>
        <v>0</v>
      </c>
      <c r="J146" s="299"/>
      <c r="K146" s="300">
        <f>E146*J146</f>
        <v>0</v>
      </c>
      <c r="O146" s="292">
        <v>2</v>
      </c>
      <c r="AA146" s="261">
        <v>8</v>
      </c>
      <c r="AB146" s="261">
        <v>1</v>
      </c>
      <c r="AC146" s="261">
        <v>3</v>
      </c>
      <c r="AZ146" s="261">
        <v>2</v>
      </c>
      <c r="BA146" s="261">
        <f>IF(AZ146=1,G146,0)</f>
        <v>0</v>
      </c>
      <c r="BB146" s="261">
        <f>IF(AZ146=2,G146,0)</f>
        <v>0</v>
      </c>
      <c r="BC146" s="261">
        <f>IF(AZ146=3,G146,0)</f>
        <v>0</v>
      </c>
      <c r="BD146" s="261">
        <f>IF(AZ146=4,G146,0)</f>
        <v>0</v>
      </c>
      <c r="BE146" s="261">
        <f>IF(AZ146=5,G146,0)</f>
        <v>0</v>
      </c>
      <c r="CA146" s="292">
        <v>8</v>
      </c>
      <c r="CB146" s="292">
        <v>1</v>
      </c>
    </row>
    <row r="147" spans="1:80" x14ac:dyDescent="0.2">
      <c r="A147" s="293">
        <v>31</v>
      </c>
      <c r="B147" s="294" t="s">
        <v>374</v>
      </c>
      <c r="C147" s="295" t="s">
        <v>375</v>
      </c>
      <c r="D147" s="296" t="s">
        <v>369</v>
      </c>
      <c r="E147" s="297">
        <v>9.12195</v>
      </c>
      <c r="F147" s="297">
        <v>0</v>
      </c>
      <c r="G147" s="298">
        <f>E147*F147</f>
        <v>0</v>
      </c>
      <c r="H147" s="299">
        <v>0</v>
      </c>
      <c r="I147" s="300">
        <f>E147*H147</f>
        <v>0</v>
      </c>
      <c r="J147" s="299"/>
      <c r="K147" s="300">
        <f>E147*J147</f>
        <v>0</v>
      </c>
      <c r="O147" s="292">
        <v>2</v>
      </c>
      <c r="AA147" s="261">
        <v>8</v>
      </c>
      <c r="AB147" s="261">
        <v>1</v>
      </c>
      <c r="AC147" s="261">
        <v>3</v>
      </c>
      <c r="AZ147" s="261">
        <v>2</v>
      </c>
      <c r="BA147" s="261">
        <f>IF(AZ147=1,G147,0)</f>
        <v>0</v>
      </c>
      <c r="BB147" s="261">
        <f>IF(AZ147=2,G147,0)</f>
        <v>0</v>
      </c>
      <c r="BC147" s="261">
        <f>IF(AZ147=3,G147,0)</f>
        <v>0</v>
      </c>
      <c r="BD147" s="261">
        <f>IF(AZ147=4,G147,0)</f>
        <v>0</v>
      </c>
      <c r="BE147" s="261">
        <f>IF(AZ147=5,G147,0)</f>
        <v>0</v>
      </c>
      <c r="CA147" s="292">
        <v>8</v>
      </c>
      <c r="CB147" s="292">
        <v>1</v>
      </c>
    </row>
    <row r="148" spans="1:80" x14ac:dyDescent="0.2">
      <c r="A148" s="293">
        <v>32</v>
      </c>
      <c r="B148" s="294" t="s">
        <v>376</v>
      </c>
      <c r="C148" s="295" t="s">
        <v>377</v>
      </c>
      <c r="D148" s="296" t="s">
        <v>369</v>
      </c>
      <c r="E148" s="297">
        <v>27.365849999999998</v>
      </c>
      <c r="F148" s="297">
        <v>0</v>
      </c>
      <c r="G148" s="298">
        <f>E148*F148</f>
        <v>0</v>
      </c>
      <c r="H148" s="299">
        <v>0</v>
      </c>
      <c r="I148" s="300">
        <f>E148*H148</f>
        <v>0</v>
      </c>
      <c r="J148" s="299"/>
      <c r="K148" s="300">
        <f>E148*J148</f>
        <v>0</v>
      </c>
      <c r="O148" s="292">
        <v>2</v>
      </c>
      <c r="AA148" s="261">
        <v>8</v>
      </c>
      <c r="AB148" s="261">
        <v>1</v>
      </c>
      <c r="AC148" s="261">
        <v>3</v>
      </c>
      <c r="AZ148" s="261">
        <v>2</v>
      </c>
      <c r="BA148" s="261">
        <f>IF(AZ148=1,G148,0)</f>
        <v>0</v>
      </c>
      <c r="BB148" s="261">
        <f>IF(AZ148=2,G148,0)</f>
        <v>0</v>
      </c>
      <c r="BC148" s="261">
        <f>IF(AZ148=3,G148,0)</f>
        <v>0</v>
      </c>
      <c r="BD148" s="261">
        <f>IF(AZ148=4,G148,0)</f>
        <v>0</v>
      </c>
      <c r="BE148" s="261">
        <f>IF(AZ148=5,G148,0)</f>
        <v>0</v>
      </c>
      <c r="CA148" s="292">
        <v>8</v>
      </c>
      <c r="CB148" s="292">
        <v>1</v>
      </c>
    </row>
    <row r="149" spans="1:80" x14ac:dyDescent="0.2">
      <c r="A149" s="293">
        <v>33</v>
      </c>
      <c r="B149" s="294" t="s">
        <v>378</v>
      </c>
      <c r="C149" s="295" t="s">
        <v>379</v>
      </c>
      <c r="D149" s="296" t="s">
        <v>369</v>
      </c>
      <c r="E149" s="297">
        <v>9.12195</v>
      </c>
      <c r="F149" s="297">
        <v>0</v>
      </c>
      <c r="G149" s="298">
        <f>E149*F149</f>
        <v>0</v>
      </c>
      <c r="H149" s="299">
        <v>0</v>
      </c>
      <c r="I149" s="300">
        <f>E149*H149</f>
        <v>0</v>
      </c>
      <c r="J149" s="299"/>
      <c r="K149" s="300">
        <f>E149*J149</f>
        <v>0</v>
      </c>
      <c r="O149" s="292">
        <v>2</v>
      </c>
      <c r="AA149" s="261">
        <v>8</v>
      </c>
      <c r="AB149" s="261">
        <v>0</v>
      </c>
      <c r="AC149" s="261">
        <v>3</v>
      </c>
      <c r="AZ149" s="261">
        <v>2</v>
      </c>
      <c r="BA149" s="261">
        <f>IF(AZ149=1,G149,0)</f>
        <v>0</v>
      </c>
      <c r="BB149" s="261">
        <f>IF(AZ149=2,G149,0)</f>
        <v>0</v>
      </c>
      <c r="BC149" s="261">
        <f>IF(AZ149=3,G149,0)</f>
        <v>0</v>
      </c>
      <c r="BD149" s="261">
        <f>IF(AZ149=4,G149,0)</f>
        <v>0</v>
      </c>
      <c r="BE149" s="261">
        <f>IF(AZ149=5,G149,0)</f>
        <v>0</v>
      </c>
      <c r="CA149" s="292">
        <v>8</v>
      </c>
      <c r="CB149" s="292">
        <v>0</v>
      </c>
    </row>
    <row r="150" spans="1:80" x14ac:dyDescent="0.2">
      <c r="A150" s="312"/>
      <c r="B150" s="313" t="s">
        <v>101</v>
      </c>
      <c r="C150" s="314" t="s">
        <v>529</v>
      </c>
      <c r="D150" s="315"/>
      <c r="E150" s="316"/>
      <c r="F150" s="317"/>
      <c r="G150" s="318">
        <f>SUM(G44:G149)</f>
        <v>0</v>
      </c>
      <c r="H150" s="319"/>
      <c r="I150" s="320">
        <f>SUM(I44:I149)</f>
        <v>29.117844850000001</v>
      </c>
      <c r="J150" s="319"/>
      <c r="K150" s="320">
        <f>SUM(K44:K149)</f>
        <v>-9.12195</v>
      </c>
      <c r="O150" s="292">
        <v>4</v>
      </c>
      <c r="BA150" s="321">
        <f>SUM(BA44:BA149)</f>
        <v>0</v>
      </c>
      <c r="BB150" s="321">
        <f>SUM(BB44:BB149)</f>
        <v>0</v>
      </c>
      <c r="BC150" s="321">
        <f>SUM(BC44:BC149)</f>
        <v>0</v>
      </c>
      <c r="BD150" s="321">
        <f>SUM(BD44:BD149)</f>
        <v>0</v>
      </c>
      <c r="BE150" s="321">
        <f>SUM(BE44:BE149)</f>
        <v>0</v>
      </c>
    </row>
    <row r="151" spans="1:80" x14ac:dyDescent="0.2">
      <c r="A151" s="282" t="s">
        <v>97</v>
      </c>
      <c r="B151" s="283" t="s">
        <v>577</v>
      </c>
      <c r="C151" s="284" t="s">
        <v>578</v>
      </c>
      <c r="D151" s="285"/>
      <c r="E151" s="286"/>
      <c r="F151" s="286"/>
      <c r="G151" s="287"/>
      <c r="H151" s="288"/>
      <c r="I151" s="289"/>
      <c r="J151" s="290"/>
      <c r="K151" s="291"/>
      <c r="O151" s="292">
        <v>1</v>
      </c>
    </row>
    <row r="152" spans="1:80" ht="22.5" x14ac:dyDescent="0.2">
      <c r="A152" s="293">
        <v>34</v>
      </c>
      <c r="B152" s="294" t="s">
        <v>580</v>
      </c>
      <c r="C152" s="295" t="s">
        <v>581</v>
      </c>
      <c r="D152" s="296" t="s">
        <v>116</v>
      </c>
      <c r="E152" s="297">
        <v>775.39700000000005</v>
      </c>
      <c r="F152" s="297">
        <v>0</v>
      </c>
      <c r="G152" s="298">
        <f>E152*F152</f>
        <v>0</v>
      </c>
      <c r="H152" s="299">
        <v>3.1E-4</v>
      </c>
      <c r="I152" s="300">
        <f>E152*H152</f>
        <v>0.24037307000000002</v>
      </c>
      <c r="J152" s="299">
        <v>0</v>
      </c>
      <c r="K152" s="300">
        <f>E152*J152</f>
        <v>0</v>
      </c>
      <c r="O152" s="292">
        <v>2</v>
      </c>
      <c r="AA152" s="261">
        <v>1</v>
      </c>
      <c r="AB152" s="261">
        <v>0</v>
      </c>
      <c r="AC152" s="261">
        <v>0</v>
      </c>
      <c r="AZ152" s="261">
        <v>2</v>
      </c>
      <c r="BA152" s="261">
        <f>IF(AZ152=1,G152,0)</f>
        <v>0</v>
      </c>
      <c r="BB152" s="261">
        <f>IF(AZ152=2,G152,0)</f>
        <v>0</v>
      </c>
      <c r="BC152" s="261">
        <f>IF(AZ152=3,G152,0)</f>
        <v>0</v>
      </c>
      <c r="BD152" s="261">
        <f>IF(AZ152=4,G152,0)</f>
        <v>0</v>
      </c>
      <c r="BE152" s="261">
        <f>IF(AZ152=5,G152,0)</f>
        <v>0</v>
      </c>
      <c r="CA152" s="292">
        <v>1</v>
      </c>
      <c r="CB152" s="292">
        <v>0</v>
      </c>
    </row>
    <row r="153" spans="1:80" x14ac:dyDescent="0.2">
      <c r="A153" s="301"/>
      <c r="B153" s="304"/>
      <c r="C153" s="305" t="s">
        <v>1563</v>
      </c>
      <c r="D153" s="306"/>
      <c r="E153" s="307">
        <v>775.39700000000005</v>
      </c>
      <c r="F153" s="308"/>
      <c r="G153" s="309"/>
      <c r="H153" s="310"/>
      <c r="I153" s="302"/>
      <c r="J153" s="311"/>
      <c r="K153" s="302"/>
      <c r="M153" s="303" t="s">
        <v>1563</v>
      </c>
      <c r="O153" s="292"/>
    </row>
    <row r="154" spans="1:80" x14ac:dyDescent="0.2">
      <c r="A154" s="293">
        <v>35</v>
      </c>
      <c r="B154" s="294" t="s">
        <v>583</v>
      </c>
      <c r="C154" s="295" t="s">
        <v>584</v>
      </c>
      <c r="D154" s="296" t="s">
        <v>116</v>
      </c>
      <c r="E154" s="297">
        <v>1631.029</v>
      </c>
      <c r="F154" s="297">
        <v>0</v>
      </c>
      <c r="G154" s="298">
        <f>E154*F154</f>
        <v>0</v>
      </c>
      <c r="H154" s="299">
        <v>1.16E-3</v>
      </c>
      <c r="I154" s="300">
        <f>E154*H154</f>
        <v>1.8919936399999999</v>
      </c>
      <c r="J154" s="299">
        <v>0</v>
      </c>
      <c r="K154" s="300">
        <f>E154*J154</f>
        <v>0</v>
      </c>
      <c r="O154" s="292">
        <v>2</v>
      </c>
      <c r="AA154" s="261">
        <v>1</v>
      </c>
      <c r="AB154" s="261">
        <v>7</v>
      </c>
      <c r="AC154" s="261">
        <v>7</v>
      </c>
      <c r="AZ154" s="261">
        <v>2</v>
      </c>
      <c r="BA154" s="261">
        <f>IF(AZ154=1,G154,0)</f>
        <v>0</v>
      </c>
      <c r="BB154" s="261">
        <f>IF(AZ154=2,G154,0)</f>
        <v>0</v>
      </c>
      <c r="BC154" s="261">
        <f>IF(AZ154=3,G154,0)</f>
        <v>0</v>
      </c>
      <c r="BD154" s="261">
        <f>IF(AZ154=4,G154,0)</f>
        <v>0</v>
      </c>
      <c r="BE154" s="261">
        <f>IF(AZ154=5,G154,0)</f>
        <v>0</v>
      </c>
      <c r="CA154" s="292">
        <v>1</v>
      </c>
      <c r="CB154" s="292">
        <v>7</v>
      </c>
    </row>
    <row r="155" spans="1:80" x14ac:dyDescent="0.2">
      <c r="A155" s="301"/>
      <c r="B155" s="304"/>
      <c r="C155" s="305" t="s">
        <v>1564</v>
      </c>
      <c r="D155" s="306"/>
      <c r="E155" s="307">
        <v>55.585000000000001</v>
      </c>
      <c r="F155" s="308"/>
      <c r="G155" s="309"/>
      <c r="H155" s="310"/>
      <c r="I155" s="302"/>
      <c r="J155" s="311"/>
      <c r="K155" s="302"/>
      <c r="M155" s="303" t="s">
        <v>1564</v>
      </c>
      <c r="O155" s="292"/>
    </row>
    <row r="156" spans="1:80" x14ac:dyDescent="0.2">
      <c r="A156" s="301"/>
      <c r="B156" s="304"/>
      <c r="C156" s="333" t="s">
        <v>174</v>
      </c>
      <c r="D156" s="306"/>
      <c r="E156" s="332">
        <v>55.585000000000001</v>
      </c>
      <c r="F156" s="308"/>
      <c r="G156" s="309"/>
      <c r="H156" s="310"/>
      <c r="I156" s="302"/>
      <c r="J156" s="311"/>
      <c r="K156" s="302"/>
      <c r="M156" s="303" t="s">
        <v>174</v>
      </c>
      <c r="O156" s="292"/>
    </row>
    <row r="157" spans="1:80" ht="22.5" x14ac:dyDescent="0.2">
      <c r="A157" s="301"/>
      <c r="B157" s="304"/>
      <c r="C157" s="305" t="s">
        <v>1565</v>
      </c>
      <c r="D157" s="306"/>
      <c r="E157" s="307">
        <v>775.39700000000005</v>
      </c>
      <c r="F157" s="308"/>
      <c r="G157" s="309"/>
      <c r="H157" s="310"/>
      <c r="I157" s="302"/>
      <c r="J157" s="311"/>
      <c r="K157" s="302"/>
      <c r="M157" s="303" t="s">
        <v>1565</v>
      </c>
      <c r="O157" s="292"/>
    </row>
    <row r="158" spans="1:80" ht="22.5" x14ac:dyDescent="0.2">
      <c r="A158" s="301"/>
      <c r="B158" s="304"/>
      <c r="C158" s="305" t="s">
        <v>1566</v>
      </c>
      <c r="D158" s="306"/>
      <c r="E158" s="307">
        <v>775.39700000000005</v>
      </c>
      <c r="F158" s="308"/>
      <c r="G158" s="309"/>
      <c r="H158" s="310"/>
      <c r="I158" s="302"/>
      <c r="J158" s="311"/>
      <c r="K158" s="302"/>
      <c r="M158" s="303" t="s">
        <v>1566</v>
      </c>
      <c r="O158" s="292"/>
    </row>
    <row r="159" spans="1:80" x14ac:dyDescent="0.2">
      <c r="A159" s="301"/>
      <c r="B159" s="304"/>
      <c r="C159" s="333" t="s">
        <v>174</v>
      </c>
      <c r="D159" s="306"/>
      <c r="E159" s="332">
        <v>1550.7940000000001</v>
      </c>
      <c r="F159" s="308"/>
      <c r="G159" s="309"/>
      <c r="H159" s="310"/>
      <c r="I159" s="302"/>
      <c r="J159" s="311"/>
      <c r="K159" s="302"/>
      <c r="M159" s="303" t="s">
        <v>174</v>
      </c>
      <c r="O159" s="292"/>
    </row>
    <row r="160" spans="1:80" x14ac:dyDescent="0.2">
      <c r="A160" s="301"/>
      <c r="B160" s="304"/>
      <c r="C160" s="305" t="s">
        <v>1567</v>
      </c>
      <c r="D160" s="306"/>
      <c r="E160" s="307">
        <v>22.9</v>
      </c>
      <c r="F160" s="308"/>
      <c r="G160" s="309"/>
      <c r="H160" s="310"/>
      <c r="I160" s="302"/>
      <c r="J160" s="311"/>
      <c r="K160" s="302"/>
      <c r="M160" s="303" t="s">
        <v>1567</v>
      </c>
      <c r="O160" s="292"/>
    </row>
    <row r="161" spans="1:80" x14ac:dyDescent="0.2">
      <c r="A161" s="301"/>
      <c r="B161" s="304"/>
      <c r="C161" s="333" t="s">
        <v>174</v>
      </c>
      <c r="D161" s="306"/>
      <c r="E161" s="332">
        <v>22.9</v>
      </c>
      <c r="F161" s="308"/>
      <c r="G161" s="309"/>
      <c r="H161" s="310"/>
      <c r="I161" s="302"/>
      <c r="J161" s="311"/>
      <c r="K161" s="302"/>
      <c r="M161" s="303" t="s">
        <v>174</v>
      </c>
      <c r="O161" s="292"/>
    </row>
    <row r="162" spans="1:80" x14ac:dyDescent="0.2">
      <c r="A162" s="301"/>
      <c r="B162" s="304"/>
      <c r="C162" s="305" t="s">
        <v>1568</v>
      </c>
      <c r="D162" s="306"/>
      <c r="E162" s="307">
        <v>1.75</v>
      </c>
      <c r="F162" s="308"/>
      <c r="G162" s="309"/>
      <c r="H162" s="310"/>
      <c r="I162" s="302"/>
      <c r="J162" s="311"/>
      <c r="K162" s="302"/>
      <c r="M162" s="303" t="s">
        <v>1568</v>
      </c>
      <c r="O162" s="292"/>
    </row>
    <row r="163" spans="1:80" x14ac:dyDescent="0.2">
      <c r="A163" s="301"/>
      <c r="B163" s="304"/>
      <c r="C163" s="333" t="s">
        <v>174</v>
      </c>
      <c r="D163" s="306"/>
      <c r="E163" s="332">
        <v>1.75</v>
      </c>
      <c r="F163" s="308"/>
      <c r="G163" s="309"/>
      <c r="H163" s="310"/>
      <c r="I163" s="302"/>
      <c r="J163" s="311"/>
      <c r="K163" s="302"/>
      <c r="M163" s="303" t="s">
        <v>174</v>
      </c>
      <c r="O163" s="292"/>
    </row>
    <row r="164" spans="1:80" ht="22.5" x14ac:dyDescent="0.2">
      <c r="A164" s="293">
        <v>36</v>
      </c>
      <c r="B164" s="294" t="s">
        <v>592</v>
      </c>
      <c r="C164" s="295" t="s">
        <v>593</v>
      </c>
      <c r="D164" s="296" t="s">
        <v>170</v>
      </c>
      <c r="E164" s="297">
        <v>139.554</v>
      </c>
      <c r="F164" s="297">
        <v>0</v>
      </c>
      <c r="G164" s="298">
        <f>E164*F164</f>
        <v>0</v>
      </c>
      <c r="H164" s="299">
        <v>4.0000000000000003E-5</v>
      </c>
      <c r="I164" s="300">
        <f>E164*H164</f>
        <v>5.5821600000000009E-3</v>
      </c>
      <c r="J164" s="299">
        <v>0</v>
      </c>
      <c r="K164" s="300">
        <f>E164*J164</f>
        <v>0</v>
      </c>
      <c r="O164" s="292">
        <v>2</v>
      </c>
      <c r="AA164" s="261">
        <v>1</v>
      </c>
      <c r="AB164" s="261">
        <v>7</v>
      </c>
      <c r="AC164" s="261">
        <v>7</v>
      </c>
      <c r="AZ164" s="261">
        <v>2</v>
      </c>
      <c r="BA164" s="261">
        <f>IF(AZ164=1,G164,0)</f>
        <v>0</v>
      </c>
      <c r="BB164" s="261">
        <f>IF(AZ164=2,G164,0)</f>
        <v>0</v>
      </c>
      <c r="BC164" s="261">
        <f>IF(AZ164=3,G164,0)</f>
        <v>0</v>
      </c>
      <c r="BD164" s="261">
        <f>IF(AZ164=4,G164,0)</f>
        <v>0</v>
      </c>
      <c r="BE164" s="261">
        <f>IF(AZ164=5,G164,0)</f>
        <v>0</v>
      </c>
      <c r="CA164" s="292">
        <v>1</v>
      </c>
      <c r="CB164" s="292">
        <v>7</v>
      </c>
    </row>
    <row r="165" spans="1:80" x14ac:dyDescent="0.2">
      <c r="A165" s="301"/>
      <c r="B165" s="304"/>
      <c r="C165" s="305" t="s">
        <v>1207</v>
      </c>
      <c r="D165" s="306"/>
      <c r="E165" s="307">
        <v>0</v>
      </c>
      <c r="F165" s="308"/>
      <c r="G165" s="309"/>
      <c r="H165" s="310"/>
      <c r="I165" s="302"/>
      <c r="J165" s="311"/>
      <c r="K165" s="302"/>
      <c r="M165" s="303" t="s">
        <v>1207</v>
      </c>
      <c r="O165" s="292"/>
    </row>
    <row r="166" spans="1:80" x14ac:dyDescent="0.2">
      <c r="A166" s="301"/>
      <c r="B166" s="304"/>
      <c r="C166" s="305" t="s">
        <v>1569</v>
      </c>
      <c r="D166" s="306"/>
      <c r="E166" s="307">
        <v>91.6</v>
      </c>
      <c r="F166" s="308"/>
      <c r="G166" s="309"/>
      <c r="H166" s="310"/>
      <c r="I166" s="302"/>
      <c r="J166" s="311"/>
      <c r="K166" s="302"/>
      <c r="M166" s="303" t="s">
        <v>1569</v>
      </c>
      <c r="O166" s="292"/>
    </row>
    <row r="167" spans="1:80" x14ac:dyDescent="0.2">
      <c r="A167" s="301"/>
      <c r="B167" s="304"/>
      <c r="C167" s="305" t="s">
        <v>1570</v>
      </c>
      <c r="D167" s="306"/>
      <c r="E167" s="307">
        <v>6.9539999999999997</v>
      </c>
      <c r="F167" s="308"/>
      <c r="G167" s="309"/>
      <c r="H167" s="310"/>
      <c r="I167" s="302"/>
      <c r="J167" s="311"/>
      <c r="K167" s="302"/>
      <c r="M167" s="303" t="s">
        <v>1570</v>
      </c>
      <c r="O167" s="292"/>
    </row>
    <row r="168" spans="1:80" x14ac:dyDescent="0.2">
      <c r="A168" s="301"/>
      <c r="B168" s="304"/>
      <c r="C168" s="305" t="s">
        <v>1571</v>
      </c>
      <c r="D168" s="306"/>
      <c r="E168" s="307">
        <v>1.6</v>
      </c>
      <c r="F168" s="308"/>
      <c r="G168" s="309"/>
      <c r="H168" s="310"/>
      <c r="I168" s="302"/>
      <c r="J168" s="311"/>
      <c r="K168" s="302"/>
      <c r="M168" s="303" t="s">
        <v>1571</v>
      </c>
      <c r="O168" s="292"/>
    </row>
    <row r="169" spans="1:80" x14ac:dyDescent="0.2">
      <c r="A169" s="301"/>
      <c r="B169" s="304"/>
      <c r="C169" s="305" t="s">
        <v>130</v>
      </c>
      <c r="D169" s="306"/>
      <c r="E169" s="307">
        <v>0</v>
      </c>
      <c r="F169" s="308"/>
      <c r="G169" s="309"/>
      <c r="H169" s="310"/>
      <c r="I169" s="302"/>
      <c r="J169" s="311"/>
      <c r="K169" s="302"/>
      <c r="M169" s="303">
        <v>0</v>
      </c>
      <c r="O169" s="292"/>
    </row>
    <row r="170" spans="1:80" x14ac:dyDescent="0.2">
      <c r="A170" s="301"/>
      <c r="B170" s="304"/>
      <c r="C170" s="305" t="s">
        <v>1572</v>
      </c>
      <c r="D170" s="306"/>
      <c r="E170" s="307">
        <v>39.4</v>
      </c>
      <c r="F170" s="308"/>
      <c r="G170" s="309"/>
      <c r="H170" s="310"/>
      <c r="I170" s="302"/>
      <c r="J170" s="311"/>
      <c r="K170" s="302"/>
      <c r="M170" s="303" t="s">
        <v>1572</v>
      </c>
      <c r="O170" s="292"/>
    </row>
    <row r="171" spans="1:80" x14ac:dyDescent="0.2">
      <c r="A171" s="293">
        <v>37</v>
      </c>
      <c r="B171" s="294" t="s">
        <v>598</v>
      </c>
      <c r="C171" s="295" t="s">
        <v>599</v>
      </c>
      <c r="D171" s="296" t="s">
        <v>116</v>
      </c>
      <c r="E171" s="297">
        <v>1.925</v>
      </c>
      <c r="F171" s="297">
        <v>0</v>
      </c>
      <c r="G171" s="298">
        <f>E171*F171</f>
        <v>0</v>
      </c>
      <c r="H171" s="299">
        <v>4.2900000000000004E-3</v>
      </c>
      <c r="I171" s="300">
        <f>E171*H171</f>
        <v>8.2582500000000017E-3</v>
      </c>
      <c r="J171" s="299"/>
      <c r="K171" s="300">
        <f>E171*J171</f>
        <v>0</v>
      </c>
      <c r="O171" s="292">
        <v>2</v>
      </c>
      <c r="AA171" s="261">
        <v>12</v>
      </c>
      <c r="AB171" s="261">
        <v>0</v>
      </c>
      <c r="AC171" s="261">
        <v>68</v>
      </c>
      <c r="AZ171" s="261">
        <v>2</v>
      </c>
      <c r="BA171" s="261">
        <f>IF(AZ171=1,G171,0)</f>
        <v>0</v>
      </c>
      <c r="BB171" s="261">
        <f>IF(AZ171=2,G171,0)</f>
        <v>0</v>
      </c>
      <c r="BC171" s="261">
        <f>IF(AZ171=3,G171,0)</f>
        <v>0</v>
      </c>
      <c r="BD171" s="261">
        <f>IF(AZ171=4,G171,0)</f>
        <v>0</v>
      </c>
      <c r="BE171" s="261">
        <f>IF(AZ171=5,G171,0)</f>
        <v>0</v>
      </c>
      <c r="CA171" s="292">
        <v>12</v>
      </c>
      <c r="CB171" s="292">
        <v>0</v>
      </c>
    </row>
    <row r="172" spans="1:80" x14ac:dyDescent="0.2">
      <c r="A172" s="301"/>
      <c r="B172" s="304"/>
      <c r="C172" s="305" t="s">
        <v>1573</v>
      </c>
      <c r="D172" s="306"/>
      <c r="E172" s="307">
        <v>1.925</v>
      </c>
      <c r="F172" s="308"/>
      <c r="G172" s="309"/>
      <c r="H172" s="310"/>
      <c r="I172" s="302"/>
      <c r="J172" s="311"/>
      <c r="K172" s="302"/>
      <c r="M172" s="303" t="s">
        <v>1573</v>
      </c>
      <c r="O172" s="292"/>
    </row>
    <row r="173" spans="1:80" ht="22.5" x14ac:dyDescent="0.2">
      <c r="A173" s="293">
        <v>38</v>
      </c>
      <c r="B173" s="294" t="s">
        <v>601</v>
      </c>
      <c r="C173" s="295" t="s">
        <v>602</v>
      </c>
      <c r="D173" s="296" t="s">
        <v>116</v>
      </c>
      <c r="E173" s="297">
        <v>852.93669999999997</v>
      </c>
      <c r="F173" s="297">
        <v>0</v>
      </c>
      <c r="G173" s="298">
        <f>E173*F173</f>
        <v>0</v>
      </c>
      <c r="H173" s="299">
        <v>7.7999999999999996E-3</v>
      </c>
      <c r="I173" s="300">
        <f>E173*H173</f>
        <v>6.6529062599999991</v>
      </c>
      <c r="J173" s="299"/>
      <c r="K173" s="300">
        <f>E173*J173</f>
        <v>0</v>
      </c>
      <c r="O173" s="292">
        <v>2</v>
      </c>
      <c r="AA173" s="261">
        <v>12</v>
      </c>
      <c r="AB173" s="261">
        <v>0</v>
      </c>
      <c r="AC173" s="261">
        <v>24</v>
      </c>
      <c r="AZ173" s="261">
        <v>2</v>
      </c>
      <c r="BA173" s="261">
        <f>IF(AZ173=1,G173,0)</f>
        <v>0</v>
      </c>
      <c r="BB173" s="261">
        <f>IF(AZ173=2,G173,0)</f>
        <v>0</v>
      </c>
      <c r="BC173" s="261">
        <f>IF(AZ173=3,G173,0)</f>
        <v>0</v>
      </c>
      <c r="BD173" s="261">
        <f>IF(AZ173=4,G173,0)</f>
        <v>0</v>
      </c>
      <c r="BE173" s="261">
        <f>IF(AZ173=5,G173,0)</f>
        <v>0</v>
      </c>
      <c r="CA173" s="292">
        <v>12</v>
      </c>
      <c r="CB173" s="292">
        <v>0</v>
      </c>
    </row>
    <row r="174" spans="1:80" x14ac:dyDescent="0.2">
      <c r="A174" s="301"/>
      <c r="B174" s="304"/>
      <c r="C174" s="305" t="s">
        <v>1574</v>
      </c>
      <c r="D174" s="306"/>
      <c r="E174" s="307">
        <v>852.93669999999997</v>
      </c>
      <c r="F174" s="308"/>
      <c r="G174" s="309"/>
      <c r="H174" s="310"/>
      <c r="I174" s="302"/>
      <c r="J174" s="311"/>
      <c r="K174" s="302"/>
      <c r="M174" s="303" t="s">
        <v>1574</v>
      </c>
      <c r="O174" s="292"/>
    </row>
    <row r="175" spans="1:80" x14ac:dyDescent="0.2">
      <c r="A175" s="293">
        <v>39</v>
      </c>
      <c r="B175" s="294" t="s">
        <v>604</v>
      </c>
      <c r="C175" s="295" t="s">
        <v>605</v>
      </c>
      <c r="D175" s="296" t="s">
        <v>116</v>
      </c>
      <c r="E175" s="297">
        <v>61.143500000000003</v>
      </c>
      <c r="F175" s="297">
        <v>0</v>
      </c>
      <c r="G175" s="298">
        <f>E175*F175</f>
        <v>0</v>
      </c>
      <c r="H175" s="299">
        <v>2.14E-3</v>
      </c>
      <c r="I175" s="300">
        <f>E175*H175</f>
        <v>0.13084709</v>
      </c>
      <c r="J175" s="299"/>
      <c r="K175" s="300">
        <f>E175*J175</f>
        <v>0</v>
      </c>
      <c r="O175" s="292">
        <v>2</v>
      </c>
      <c r="AA175" s="261">
        <v>12</v>
      </c>
      <c r="AB175" s="261">
        <v>0</v>
      </c>
      <c r="AC175" s="261">
        <v>25</v>
      </c>
      <c r="AZ175" s="261">
        <v>2</v>
      </c>
      <c r="BA175" s="261">
        <f>IF(AZ175=1,G175,0)</f>
        <v>0</v>
      </c>
      <c r="BB175" s="261">
        <f>IF(AZ175=2,G175,0)</f>
        <v>0</v>
      </c>
      <c r="BC175" s="261">
        <f>IF(AZ175=3,G175,0)</f>
        <v>0</v>
      </c>
      <c r="BD175" s="261">
        <f>IF(AZ175=4,G175,0)</f>
        <v>0</v>
      </c>
      <c r="BE175" s="261">
        <f>IF(AZ175=5,G175,0)</f>
        <v>0</v>
      </c>
      <c r="CA175" s="292">
        <v>12</v>
      </c>
      <c r="CB175" s="292">
        <v>0</v>
      </c>
    </row>
    <row r="176" spans="1:80" x14ac:dyDescent="0.2">
      <c r="A176" s="301"/>
      <c r="B176" s="304"/>
      <c r="C176" s="305" t="s">
        <v>1262</v>
      </c>
      <c r="D176" s="306"/>
      <c r="E176" s="307">
        <v>0</v>
      </c>
      <c r="F176" s="308"/>
      <c r="G176" s="309"/>
      <c r="H176" s="310"/>
      <c r="I176" s="302"/>
      <c r="J176" s="311"/>
      <c r="K176" s="302"/>
      <c r="M176" s="303" t="s">
        <v>1262</v>
      </c>
      <c r="O176" s="292"/>
    </row>
    <row r="177" spans="1:80" x14ac:dyDescent="0.2">
      <c r="A177" s="301"/>
      <c r="B177" s="304"/>
      <c r="C177" s="335" t="s">
        <v>385</v>
      </c>
      <c r="D177" s="306"/>
      <c r="E177" s="334">
        <v>0</v>
      </c>
      <c r="F177" s="308"/>
      <c r="G177" s="309"/>
      <c r="H177" s="310"/>
      <c r="I177" s="302"/>
      <c r="J177" s="311"/>
      <c r="K177" s="302"/>
      <c r="M177" s="303" t="s">
        <v>385</v>
      </c>
      <c r="O177" s="292"/>
    </row>
    <row r="178" spans="1:80" x14ac:dyDescent="0.2">
      <c r="A178" s="301"/>
      <c r="B178" s="304"/>
      <c r="C178" s="335" t="s">
        <v>1575</v>
      </c>
      <c r="D178" s="306"/>
      <c r="E178" s="334">
        <v>23.6175</v>
      </c>
      <c r="F178" s="308"/>
      <c r="G178" s="309"/>
      <c r="H178" s="310"/>
      <c r="I178" s="302"/>
      <c r="J178" s="311"/>
      <c r="K178" s="302"/>
      <c r="M178" s="303" t="s">
        <v>1575</v>
      </c>
      <c r="O178" s="292"/>
    </row>
    <row r="179" spans="1:80" x14ac:dyDescent="0.2">
      <c r="A179" s="301"/>
      <c r="B179" s="304"/>
      <c r="C179" s="335" t="s">
        <v>1576</v>
      </c>
      <c r="D179" s="306"/>
      <c r="E179" s="334">
        <v>31.967500000000001</v>
      </c>
      <c r="F179" s="308"/>
      <c r="G179" s="309"/>
      <c r="H179" s="310"/>
      <c r="I179" s="302"/>
      <c r="J179" s="311"/>
      <c r="K179" s="302"/>
      <c r="M179" s="303" t="s">
        <v>1576</v>
      </c>
      <c r="O179" s="292"/>
    </row>
    <row r="180" spans="1:80" x14ac:dyDescent="0.2">
      <c r="A180" s="301"/>
      <c r="B180" s="304"/>
      <c r="C180" s="333" t="s">
        <v>174</v>
      </c>
      <c r="D180" s="306"/>
      <c r="E180" s="332">
        <v>0</v>
      </c>
      <c r="F180" s="308"/>
      <c r="G180" s="309"/>
      <c r="H180" s="310"/>
      <c r="I180" s="302"/>
      <c r="J180" s="311"/>
      <c r="K180" s="302"/>
      <c r="M180" s="303" t="s">
        <v>174</v>
      </c>
      <c r="O180" s="292"/>
    </row>
    <row r="181" spans="1:80" x14ac:dyDescent="0.2">
      <c r="A181" s="301"/>
      <c r="B181" s="304"/>
      <c r="C181" s="335" t="s">
        <v>391</v>
      </c>
      <c r="D181" s="306"/>
      <c r="E181" s="334">
        <v>55.585000000000001</v>
      </c>
      <c r="F181" s="308"/>
      <c r="G181" s="309"/>
      <c r="H181" s="310"/>
      <c r="I181" s="302"/>
      <c r="J181" s="311"/>
      <c r="K181" s="302"/>
      <c r="M181" s="303" t="s">
        <v>391</v>
      </c>
      <c r="O181" s="292"/>
    </row>
    <row r="182" spans="1:80" x14ac:dyDescent="0.2">
      <c r="A182" s="301"/>
      <c r="B182" s="304"/>
      <c r="C182" s="305" t="s">
        <v>1577</v>
      </c>
      <c r="D182" s="306"/>
      <c r="E182" s="307">
        <v>61.143500000000003</v>
      </c>
      <c r="F182" s="308"/>
      <c r="G182" s="309"/>
      <c r="H182" s="310"/>
      <c r="I182" s="302"/>
      <c r="J182" s="311"/>
      <c r="K182" s="302"/>
      <c r="M182" s="303" t="s">
        <v>1577</v>
      </c>
      <c r="O182" s="292"/>
    </row>
    <row r="183" spans="1:80" x14ac:dyDescent="0.2">
      <c r="A183" s="293">
        <v>40</v>
      </c>
      <c r="B183" s="294" t="s">
        <v>609</v>
      </c>
      <c r="C183" s="295" t="s">
        <v>610</v>
      </c>
      <c r="D183" s="296" t="s">
        <v>170</v>
      </c>
      <c r="E183" s="297">
        <v>153.5094</v>
      </c>
      <c r="F183" s="297">
        <v>0</v>
      </c>
      <c r="G183" s="298">
        <f>E183*F183</f>
        <v>0</v>
      </c>
      <c r="H183" s="299">
        <v>5.9999999999999995E-4</v>
      </c>
      <c r="I183" s="300">
        <f>E183*H183</f>
        <v>9.2105639999999989E-2</v>
      </c>
      <c r="J183" s="299"/>
      <c r="K183" s="300">
        <f>E183*J183</f>
        <v>0</v>
      </c>
      <c r="O183" s="292">
        <v>2</v>
      </c>
      <c r="AA183" s="261">
        <v>12</v>
      </c>
      <c r="AB183" s="261">
        <v>0</v>
      </c>
      <c r="AC183" s="261">
        <v>26</v>
      </c>
      <c r="AZ183" s="261">
        <v>2</v>
      </c>
      <c r="BA183" s="261">
        <f>IF(AZ183=1,G183,0)</f>
        <v>0</v>
      </c>
      <c r="BB183" s="261">
        <f>IF(AZ183=2,G183,0)</f>
        <v>0</v>
      </c>
      <c r="BC183" s="261">
        <f>IF(AZ183=3,G183,0)</f>
        <v>0</v>
      </c>
      <c r="BD183" s="261">
        <f>IF(AZ183=4,G183,0)</f>
        <v>0</v>
      </c>
      <c r="BE183" s="261">
        <f>IF(AZ183=5,G183,0)</f>
        <v>0</v>
      </c>
      <c r="CA183" s="292">
        <v>12</v>
      </c>
      <c r="CB183" s="292">
        <v>0</v>
      </c>
    </row>
    <row r="184" spans="1:80" x14ac:dyDescent="0.2">
      <c r="A184" s="301"/>
      <c r="B184" s="304"/>
      <c r="C184" s="335" t="s">
        <v>385</v>
      </c>
      <c r="D184" s="306"/>
      <c r="E184" s="334">
        <v>0</v>
      </c>
      <c r="F184" s="308"/>
      <c r="G184" s="309"/>
      <c r="H184" s="310"/>
      <c r="I184" s="302"/>
      <c r="J184" s="311"/>
      <c r="K184" s="302"/>
      <c r="M184" s="303" t="s">
        <v>385</v>
      </c>
      <c r="O184" s="292"/>
    </row>
    <row r="185" spans="1:80" x14ac:dyDescent="0.2">
      <c r="A185" s="301"/>
      <c r="B185" s="304"/>
      <c r="C185" s="335" t="s">
        <v>1207</v>
      </c>
      <c r="D185" s="306"/>
      <c r="E185" s="334">
        <v>0</v>
      </c>
      <c r="F185" s="308"/>
      <c r="G185" s="309"/>
      <c r="H185" s="310"/>
      <c r="I185" s="302"/>
      <c r="J185" s="311"/>
      <c r="K185" s="302"/>
      <c r="M185" s="303" t="s">
        <v>1207</v>
      </c>
      <c r="O185" s="292"/>
    </row>
    <row r="186" spans="1:80" x14ac:dyDescent="0.2">
      <c r="A186" s="301"/>
      <c r="B186" s="304"/>
      <c r="C186" s="335" t="s">
        <v>1569</v>
      </c>
      <c r="D186" s="306"/>
      <c r="E186" s="334">
        <v>91.6</v>
      </c>
      <c r="F186" s="308"/>
      <c r="G186" s="309"/>
      <c r="H186" s="310"/>
      <c r="I186" s="302"/>
      <c r="J186" s="311"/>
      <c r="K186" s="302"/>
      <c r="M186" s="303" t="s">
        <v>1569</v>
      </c>
      <c r="O186" s="292"/>
    </row>
    <row r="187" spans="1:80" x14ac:dyDescent="0.2">
      <c r="A187" s="301"/>
      <c r="B187" s="304"/>
      <c r="C187" s="335" t="s">
        <v>1570</v>
      </c>
      <c r="D187" s="306"/>
      <c r="E187" s="334">
        <v>6.9539999999999997</v>
      </c>
      <c r="F187" s="308"/>
      <c r="G187" s="309"/>
      <c r="H187" s="310"/>
      <c r="I187" s="302"/>
      <c r="J187" s="311"/>
      <c r="K187" s="302"/>
      <c r="M187" s="303" t="s">
        <v>1570</v>
      </c>
      <c r="O187" s="292"/>
    </row>
    <row r="188" spans="1:80" x14ac:dyDescent="0.2">
      <c r="A188" s="301"/>
      <c r="B188" s="304"/>
      <c r="C188" s="335" t="s">
        <v>1571</v>
      </c>
      <c r="D188" s="306"/>
      <c r="E188" s="334">
        <v>1.6</v>
      </c>
      <c r="F188" s="308"/>
      <c r="G188" s="309"/>
      <c r="H188" s="310"/>
      <c r="I188" s="302"/>
      <c r="J188" s="311"/>
      <c r="K188" s="302"/>
      <c r="M188" s="303" t="s">
        <v>1571</v>
      </c>
      <c r="O188" s="292"/>
    </row>
    <row r="189" spans="1:80" x14ac:dyDescent="0.2">
      <c r="A189" s="301"/>
      <c r="B189" s="304"/>
      <c r="C189" s="335" t="s">
        <v>1572</v>
      </c>
      <c r="D189" s="306"/>
      <c r="E189" s="334">
        <v>39.4</v>
      </c>
      <c r="F189" s="308"/>
      <c r="G189" s="309"/>
      <c r="H189" s="310"/>
      <c r="I189" s="302"/>
      <c r="J189" s="311"/>
      <c r="K189" s="302"/>
      <c r="M189" s="303" t="s">
        <v>1572</v>
      </c>
      <c r="O189" s="292"/>
    </row>
    <row r="190" spans="1:80" x14ac:dyDescent="0.2">
      <c r="A190" s="301"/>
      <c r="B190" s="304"/>
      <c r="C190" s="335" t="s">
        <v>391</v>
      </c>
      <c r="D190" s="306"/>
      <c r="E190" s="334">
        <v>139.55399999999997</v>
      </c>
      <c r="F190" s="308"/>
      <c r="G190" s="309"/>
      <c r="H190" s="310"/>
      <c r="I190" s="302"/>
      <c r="J190" s="311"/>
      <c r="K190" s="302"/>
      <c r="M190" s="303" t="s">
        <v>391</v>
      </c>
      <c r="O190" s="292"/>
    </row>
    <row r="191" spans="1:80" x14ac:dyDescent="0.2">
      <c r="A191" s="301"/>
      <c r="B191" s="304"/>
      <c r="C191" s="305" t="s">
        <v>1578</v>
      </c>
      <c r="D191" s="306"/>
      <c r="E191" s="307">
        <v>153.5094</v>
      </c>
      <c r="F191" s="308"/>
      <c r="G191" s="309"/>
      <c r="H191" s="310"/>
      <c r="I191" s="302"/>
      <c r="J191" s="311"/>
      <c r="K191" s="302"/>
      <c r="M191" s="303" t="s">
        <v>1578</v>
      </c>
      <c r="O191" s="292"/>
    </row>
    <row r="192" spans="1:80" x14ac:dyDescent="0.2">
      <c r="A192" s="293">
        <v>41</v>
      </c>
      <c r="B192" s="294" t="s">
        <v>612</v>
      </c>
      <c r="C192" s="295" t="s">
        <v>613</v>
      </c>
      <c r="D192" s="296" t="s">
        <v>116</v>
      </c>
      <c r="E192" s="297">
        <v>852.93669999999997</v>
      </c>
      <c r="F192" s="297">
        <v>0</v>
      </c>
      <c r="G192" s="298">
        <f>E192*F192</f>
        <v>0</v>
      </c>
      <c r="H192" s="299">
        <v>0</v>
      </c>
      <c r="I192" s="300">
        <f>E192*H192</f>
        <v>0</v>
      </c>
      <c r="J192" s="299"/>
      <c r="K192" s="300">
        <f>E192*J192</f>
        <v>0</v>
      </c>
      <c r="O192" s="292">
        <v>2</v>
      </c>
      <c r="AA192" s="261">
        <v>12</v>
      </c>
      <c r="AB192" s="261">
        <v>1</v>
      </c>
      <c r="AC192" s="261">
        <v>56</v>
      </c>
      <c r="AZ192" s="261">
        <v>2</v>
      </c>
      <c r="BA192" s="261">
        <f>IF(AZ192=1,G192,0)</f>
        <v>0</v>
      </c>
      <c r="BB192" s="261">
        <f>IF(AZ192=2,G192,0)</f>
        <v>0</v>
      </c>
      <c r="BC192" s="261">
        <f>IF(AZ192=3,G192,0)</f>
        <v>0</v>
      </c>
      <c r="BD192" s="261">
        <f>IF(AZ192=4,G192,0)</f>
        <v>0</v>
      </c>
      <c r="BE192" s="261">
        <f>IF(AZ192=5,G192,0)</f>
        <v>0</v>
      </c>
      <c r="CA192" s="292">
        <v>12</v>
      </c>
      <c r="CB192" s="292">
        <v>1</v>
      </c>
    </row>
    <row r="193" spans="1:80" x14ac:dyDescent="0.2">
      <c r="A193" s="301"/>
      <c r="B193" s="304"/>
      <c r="C193" s="305" t="s">
        <v>1579</v>
      </c>
      <c r="D193" s="306"/>
      <c r="E193" s="307">
        <v>852.93669999999997</v>
      </c>
      <c r="F193" s="308"/>
      <c r="G193" s="309"/>
      <c r="H193" s="310"/>
      <c r="I193" s="302"/>
      <c r="J193" s="311"/>
      <c r="K193" s="302"/>
      <c r="M193" s="303" t="s">
        <v>1579</v>
      </c>
      <c r="O193" s="292"/>
    </row>
    <row r="194" spans="1:80" x14ac:dyDescent="0.2">
      <c r="A194" s="293">
        <v>42</v>
      </c>
      <c r="B194" s="294" t="s">
        <v>615</v>
      </c>
      <c r="C194" s="295" t="s">
        <v>616</v>
      </c>
      <c r="D194" s="296" t="s">
        <v>116</v>
      </c>
      <c r="E194" s="297">
        <v>25.19</v>
      </c>
      <c r="F194" s="297">
        <v>0</v>
      </c>
      <c r="G194" s="298">
        <f>E194*F194</f>
        <v>0</v>
      </c>
      <c r="H194" s="299">
        <v>0</v>
      </c>
      <c r="I194" s="300">
        <f>E194*H194</f>
        <v>0</v>
      </c>
      <c r="J194" s="299"/>
      <c r="K194" s="300">
        <f>E194*J194</f>
        <v>0</v>
      </c>
      <c r="O194" s="292">
        <v>2</v>
      </c>
      <c r="AA194" s="261">
        <v>12</v>
      </c>
      <c r="AB194" s="261">
        <v>1</v>
      </c>
      <c r="AC194" s="261">
        <v>63</v>
      </c>
      <c r="AZ194" s="261">
        <v>2</v>
      </c>
      <c r="BA194" s="261">
        <f>IF(AZ194=1,G194,0)</f>
        <v>0</v>
      </c>
      <c r="BB194" s="261">
        <f>IF(AZ194=2,G194,0)</f>
        <v>0</v>
      </c>
      <c r="BC194" s="261">
        <f>IF(AZ194=3,G194,0)</f>
        <v>0</v>
      </c>
      <c r="BD194" s="261">
        <f>IF(AZ194=4,G194,0)</f>
        <v>0</v>
      </c>
      <c r="BE194" s="261">
        <f>IF(AZ194=5,G194,0)</f>
        <v>0</v>
      </c>
      <c r="CA194" s="292">
        <v>12</v>
      </c>
      <c r="CB194" s="292">
        <v>1</v>
      </c>
    </row>
    <row r="195" spans="1:80" x14ac:dyDescent="0.2">
      <c r="A195" s="301"/>
      <c r="B195" s="304"/>
      <c r="C195" s="305" t="s">
        <v>1580</v>
      </c>
      <c r="D195" s="306"/>
      <c r="E195" s="307">
        <v>25.19</v>
      </c>
      <c r="F195" s="308"/>
      <c r="G195" s="309"/>
      <c r="H195" s="310"/>
      <c r="I195" s="302"/>
      <c r="J195" s="311"/>
      <c r="K195" s="302"/>
      <c r="M195" s="303" t="s">
        <v>1580</v>
      </c>
      <c r="O195" s="292"/>
    </row>
    <row r="196" spans="1:80" x14ac:dyDescent="0.2">
      <c r="A196" s="293">
        <v>43</v>
      </c>
      <c r="B196" s="294" t="s">
        <v>618</v>
      </c>
      <c r="C196" s="295" t="s">
        <v>619</v>
      </c>
      <c r="D196" s="296" t="s">
        <v>116</v>
      </c>
      <c r="E196" s="297">
        <v>852.93669999999997</v>
      </c>
      <c r="F196" s="297">
        <v>0</v>
      </c>
      <c r="G196" s="298">
        <f>E196*F196</f>
        <v>0</v>
      </c>
      <c r="H196" s="299">
        <v>0</v>
      </c>
      <c r="I196" s="300">
        <f>E196*H196</f>
        <v>0</v>
      </c>
      <c r="J196" s="299"/>
      <c r="K196" s="300">
        <f>E196*J196</f>
        <v>0</v>
      </c>
      <c r="O196" s="292">
        <v>2</v>
      </c>
      <c r="AA196" s="261">
        <v>12</v>
      </c>
      <c r="AB196" s="261">
        <v>1</v>
      </c>
      <c r="AC196" s="261">
        <v>130</v>
      </c>
      <c r="AZ196" s="261">
        <v>2</v>
      </c>
      <c r="BA196" s="261">
        <f>IF(AZ196=1,G196,0)</f>
        <v>0</v>
      </c>
      <c r="BB196" s="261">
        <f>IF(AZ196=2,G196,0)</f>
        <v>0</v>
      </c>
      <c r="BC196" s="261">
        <f>IF(AZ196=3,G196,0)</f>
        <v>0</v>
      </c>
      <c r="BD196" s="261">
        <f>IF(AZ196=4,G196,0)</f>
        <v>0</v>
      </c>
      <c r="BE196" s="261">
        <f>IF(AZ196=5,G196,0)</f>
        <v>0</v>
      </c>
      <c r="CA196" s="292">
        <v>12</v>
      </c>
      <c r="CB196" s="292">
        <v>1</v>
      </c>
    </row>
    <row r="197" spans="1:80" x14ac:dyDescent="0.2">
      <c r="A197" s="301"/>
      <c r="B197" s="304"/>
      <c r="C197" s="305" t="s">
        <v>1581</v>
      </c>
      <c r="D197" s="306"/>
      <c r="E197" s="307">
        <v>852.93669999999997</v>
      </c>
      <c r="F197" s="308"/>
      <c r="G197" s="309"/>
      <c r="H197" s="310"/>
      <c r="I197" s="302"/>
      <c r="J197" s="311"/>
      <c r="K197" s="302"/>
      <c r="M197" s="303" t="s">
        <v>1581</v>
      </c>
      <c r="O197" s="292"/>
    </row>
    <row r="198" spans="1:80" x14ac:dyDescent="0.2">
      <c r="A198" s="293">
        <v>44</v>
      </c>
      <c r="B198" s="294" t="s">
        <v>621</v>
      </c>
      <c r="C198" s="295" t="s">
        <v>622</v>
      </c>
      <c r="D198" s="296" t="s">
        <v>12</v>
      </c>
      <c r="E198" s="297"/>
      <c r="F198" s="297">
        <v>0</v>
      </c>
      <c r="G198" s="298">
        <f>E198*F198</f>
        <v>0</v>
      </c>
      <c r="H198" s="299">
        <v>0</v>
      </c>
      <c r="I198" s="300">
        <f>E198*H198</f>
        <v>0</v>
      </c>
      <c r="J198" s="299"/>
      <c r="K198" s="300">
        <f>E198*J198</f>
        <v>0</v>
      </c>
      <c r="O198" s="292">
        <v>2</v>
      </c>
      <c r="AA198" s="261">
        <v>7</v>
      </c>
      <c r="AB198" s="261">
        <v>1002</v>
      </c>
      <c r="AC198" s="261">
        <v>5</v>
      </c>
      <c r="AZ198" s="261">
        <v>2</v>
      </c>
      <c r="BA198" s="261">
        <f>IF(AZ198=1,G198,0)</f>
        <v>0</v>
      </c>
      <c r="BB198" s="261">
        <f>IF(AZ198=2,G198,0)</f>
        <v>0</v>
      </c>
      <c r="BC198" s="261">
        <f>IF(AZ198=3,G198,0)</f>
        <v>0</v>
      </c>
      <c r="BD198" s="261">
        <f>IF(AZ198=4,G198,0)</f>
        <v>0</v>
      </c>
      <c r="BE198" s="261">
        <f>IF(AZ198=5,G198,0)</f>
        <v>0</v>
      </c>
      <c r="CA198" s="292">
        <v>7</v>
      </c>
      <c r="CB198" s="292">
        <v>1002</v>
      </c>
    </row>
    <row r="199" spans="1:80" x14ac:dyDescent="0.2">
      <c r="A199" s="312"/>
      <c r="B199" s="313" t="s">
        <v>101</v>
      </c>
      <c r="C199" s="314" t="s">
        <v>579</v>
      </c>
      <c r="D199" s="315"/>
      <c r="E199" s="316"/>
      <c r="F199" s="317"/>
      <c r="G199" s="318">
        <f>SUM(G151:G198)</f>
        <v>0</v>
      </c>
      <c r="H199" s="319"/>
      <c r="I199" s="320">
        <f>SUM(I151:I198)</f>
        <v>9.0220661099999973</v>
      </c>
      <c r="J199" s="319"/>
      <c r="K199" s="320">
        <f>SUM(K151:K198)</f>
        <v>0</v>
      </c>
      <c r="O199" s="292">
        <v>4</v>
      </c>
      <c r="BA199" s="321">
        <f>SUM(BA151:BA198)</f>
        <v>0</v>
      </c>
      <c r="BB199" s="321">
        <f>SUM(BB151:BB198)</f>
        <v>0</v>
      </c>
      <c r="BC199" s="321">
        <f>SUM(BC151:BC198)</f>
        <v>0</v>
      </c>
      <c r="BD199" s="321">
        <f>SUM(BD151:BD198)</f>
        <v>0</v>
      </c>
      <c r="BE199" s="321">
        <f>SUM(BE151:BE198)</f>
        <v>0</v>
      </c>
    </row>
    <row r="200" spans="1:80" x14ac:dyDescent="0.2">
      <c r="A200" s="282" t="s">
        <v>97</v>
      </c>
      <c r="B200" s="283" t="s">
        <v>623</v>
      </c>
      <c r="C200" s="284" t="s">
        <v>624</v>
      </c>
      <c r="D200" s="285"/>
      <c r="E200" s="286"/>
      <c r="F200" s="286"/>
      <c r="G200" s="287"/>
      <c r="H200" s="288"/>
      <c r="I200" s="289"/>
      <c r="J200" s="290"/>
      <c r="K200" s="291"/>
      <c r="O200" s="292">
        <v>1</v>
      </c>
    </row>
    <row r="201" spans="1:80" x14ac:dyDescent="0.2">
      <c r="A201" s="293">
        <v>45</v>
      </c>
      <c r="B201" s="294" t="s">
        <v>626</v>
      </c>
      <c r="C201" s="295" t="s">
        <v>627</v>
      </c>
      <c r="D201" s="296" t="s">
        <v>170</v>
      </c>
      <c r="E201" s="297">
        <v>4.55</v>
      </c>
      <c r="F201" s="297">
        <v>0</v>
      </c>
      <c r="G201" s="298">
        <f>E201*F201</f>
        <v>0</v>
      </c>
      <c r="H201" s="299">
        <v>0</v>
      </c>
      <c r="I201" s="300">
        <f>E201*H201</f>
        <v>0</v>
      </c>
      <c r="J201" s="299">
        <v>-1.4919999999999999E-2</v>
      </c>
      <c r="K201" s="300">
        <f>E201*J201</f>
        <v>-6.7885999999999988E-2</v>
      </c>
      <c r="O201" s="292">
        <v>2</v>
      </c>
      <c r="AA201" s="261">
        <v>1</v>
      </c>
      <c r="AB201" s="261">
        <v>0</v>
      </c>
      <c r="AC201" s="261">
        <v>0</v>
      </c>
      <c r="AZ201" s="261">
        <v>2</v>
      </c>
      <c r="BA201" s="261">
        <f>IF(AZ201=1,G201,0)</f>
        <v>0</v>
      </c>
      <c r="BB201" s="261">
        <f>IF(AZ201=2,G201,0)</f>
        <v>0</v>
      </c>
      <c r="BC201" s="261">
        <f>IF(AZ201=3,G201,0)</f>
        <v>0</v>
      </c>
      <c r="BD201" s="261">
        <f>IF(AZ201=4,G201,0)</f>
        <v>0</v>
      </c>
      <c r="BE201" s="261">
        <f>IF(AZ201=5,G201,0)</f>
        <v>0</v>
      </c>
      <c r="CA201" s="292">
        <v>1</v>
      </c>
      <c r="CB201" s="292">
        <v>0</v>
      </c>
    </row>
    <row r="202" spans="1:80" x14ac:dyDescent="0.2">
      <c r="A202" s="301"/>
      <c r="B202" s="304"/>
      <c r="C202" s="305" t="s">
        <v>1582</v>
      </c>
      <c r="D202" s="306"/>
      <c r="E202" s="307">
        <v>4.55</v>
      </c>
      <c r="F202" s="308"/>
      <c r="G202" s="309"/>
      <c r="H202" s="310"/>
      <c r="I202" s="302"/>
      <c r="J202" s="311"/>
      <c r="K202" s="302"/>
      <c r="M202" s="303" t="s">
        <v>1582</v>
      </c>
      <c r="O202" s="292"/>
    </row>
    <row r="203" spans="1:80" x14ac:dyDescent="0.2">
      <c r="A203" s="293">
        <v>46</v>
      </c>
      <c r="B203" s="294" t="s">
        <v>629</v>
      </c>
      <c r="C203" s="295" t="s">
        <v>630</v>
      </c>
      <c r="D203" s="296" t="s">
        <v>347</v>
      </c>
      <c r="E203" s="297">
        <v>8</v>
      </c>
      <c r="F203" s="297">
        <v>0</v>
      </c>
      <c r="G203" s="298">
        <f>E203*F203</f>
        <v>0</v>
      </c>
      <c r="H203" s="299">
        <v>0</v>
      </c>
      <c r="I203" s="300">
        <f>E203*H203</f>
        <v>0</v>
      </c>
      <c r="J203" s="299">
        <v>-2.0109999999999999E-2</v>
      </c>
      <c r="K203" s="300">
        <f>E203*J203</f>
        <v>-0.16088</v>
      </c>
      <c r="O203" s="292">
        <v>2</v>
      </c>
      <c r="AA203" s="261">
        <v>1</v>
      </c>
      <c r="AB203" s="261">
        <v>7</v>
      </c>
      <c r="AC203" s="261">
        <v>7</v>
      </c>
      <c r="AZ203" s="261">
        <v>2</v>
      </c>
      <c r="BA203" s="261">
        <f>IF(AZ203=1,G203,0)</f>
        <v>0</v>
      </c>
      <c r="BB203" s="261">
        <f>IF(AZ203=2,G203,0)</f>
        <v>0</v>
      </c>
      <c r="BC203" s="261">
        <f>IF(AZ203=3,G203,0)</f>
        <v>0</v>
      </c>
      <c r="BD203" s="261">
        <f>IF(AZ203=4,G203,0)</f>
        <v>0</v>
      </c>
      <c r="BE203" s="261">
        <f>IF(AZ203=5,G203,0)</f>
        <v>0</v>
      </c>
      <c r="CA203" s="292">
        <v>1</v>
      </c>
      <c r="CB203" s="292">
        <v>7</v>
      </c>
    </row>
    <row r="204" spans="1:80" x14ac:dyDescent="0.2">
      <c r="A204" s="301"/>
      <c r="B204" s="304"/>
      <c r="C204" s="305" t="s">
        <v>1583</v>
      </c>
      <c r="D204" s="306"/>
      <c r="E204" s="307">
        <v>7</v>
      </c>
      <c r="F204" s="308"/>
      <c r="G204" s="309"/>
      <c r="H204" s="310"/>
      <c r="I204" s="302"/>
      <c r="J204" s="311"/>
      <c r="K204" s="302"/>
      <c r="M204" s="303" t="s">
        <v>1583</v>
      </c>
      <c r="O204" s="292"/>
    </row>
    <row r="205" spans="1:80" x14ac:dyDescent="0.2">
      <c r="A205" s="301"/>
      <c r="B205" s="304"/>
      <c r="C205" s="305" t="s">
        <v>1584</v>
      </c>
      <c r="D205" s="306"/>
      <c r="E205" s="307">
        <v>1</v>
      </c>
      <c r="F205" s="308"/>
      <c r="G205" s="309"/>
      <c r="H205" s="310"/>
      <c r="I205" s="302"/>
      <c r="J205" s="311"/>
      <c r="K205" s="302"/>
      <c r="M205" s="303" t="s">
        <v>1584</v>
      </c>
      <c r="O205" s="292"/>
    </row>
    <row r="206" spans="1:80" x14ac:dyDescent="0.2">
      <c r="A206" s="293">
        <v>47</v>
      </c>
      <c r="B206" s="294" t="s">
        <v>633</v>
      </c>
      <c r="C206" s="295" t="s">
        <v>634</v>
      </c>
      <c r="D206" s="296" t="s">
        <v>347</v>
      </c>
      <c r="E206" s="297">
        <v>8</v>
      </c>
      <c r="F206" s="297">
        <v>0</v>
      </c>
      <c r="G206" s="298">
        <f>E206*F206</f>
        <v>0</v>
      </c>
      <c r="H206" s="299">
        <v>1.4E-3</v>
      </c>
      <c r="I206" s="300">
        <f>E206*H206</f>
        <v>1.12E-2</v>
      </c>
      <c r="J206" s="299">
        <v>0</v>
      </c>
      <c r="K206" s="300">
        <f>E206*J206</f>
        <v>0</v>
      </c>
      <c r="O206" s="292">
        <v>2</v>
      </c>
      <c r="AA206" s="261">
        <v>1</v>
      </c>
      <c r="AB206" s="261">
        <v>7</v>
      </c>
      <c r="AC206" s="261">
        <v>7</v>
      </c>
      <c r="AZ206" s="261">
        <v>2</v>
      </c>
      <c r="BA206" s="261">
        <f>IF(AZ206=1,G206,0)</f>
        <v>0</v>
      </c>
      <c r="BB206" s="261">
        <f>IF(AZ206=2,G206,0)</f>
        <v>0</v>
      </c>
      <c r="BC206" s="261">
        <f>IF(AZ206=3,G206,0)</f>
        <v>0</v>
      </c>
      <c r="BD206" s="261">
        <f>IF(AZ206=4,G206,0)</f>
        <v>0</v>
      </c>
      <c r="BE206" s="261">
        <f>IF(AZ206=5,G206,0)</f>
        <v>0</v>
      </c>
      <c r="CA206" s="292">
        <v>1</v>
      </c>
      <c r="CB206" s="292">
        <v>7</v>
      </c>
    </row>
    <row r="207" spans="1:80" x14ac:dyDescent="0.2">
      <c r="A207" s="301"/>
      <c r="B207" s="304"/>
      <c r="C207" s="305" t="s">
        <v>1583</v>
      </c>
      <c r="D207" s="306"/>
      <c r="E207" s="307">
        <v>7</v>
      </c>
      <c r="F207" s="308"/>
      <c r="G207" s="309"/>
      <c r="H207" s="310"/>
      <c r="I207" s="302"/>
      <c r="J207" s="311"/>
      <c r="K207" s="302"/>
      <c r="M207" s="303" t="s">
        <v>1583</v>
      </c>
      <c r="O207" s="292"/>
    </row>
    <row r="208" spans="1:80" x14ac:dyDescent="0.2">
      <c r="A208" s="301"/>
      <c r="B208" s="304"/>
      <c r="C208" s="305" t="s">
        <v>1584</v>
      </c>
      <c r="D208" s="306"/>
      <c r="E208" s="307">
        <v>1</v>
      </c>
      <c r="F208" s="308"/>
      <c r="G208" s="309"/>
      <c r="H208" s="310"/>
      <c r="I208" s="302"/>
      <c r="J208" s="311"/>
      <c r="K208" s="302"/>
      <c r="M208" s="303" t="s">
        <v>1584</v>
      </c>
      <c r="O208" s="292"/>
    </row>
    <row r="209" spans="1:80" x14ac:dyDescent="0.2">
      <c r="A209" s="293">
        <v>48</v>
      </c>
      <c r="B209" s="294" t="s">
        <v>635</v>
      </c>
      <c r="C209" s="295" t="s">
        <v>636</v>
      </c>
      <c r="D209" s="296" t="s">
        <v>100</v>
      </c>
      <c r="E209" s="297">
        <v>8</v>
      </c>
      <c r="F209" s="297">
        <v>0</v>
      </c>
      <c r="G209" s="298">
        <f>E209*F209</f>
        <v>0</v>
      </c>
      <c r="H209" s="299">
        <v>0</v>
      </c>
      <c r="I209" s="300">
        <f>E209*H209</f>
        <v>0</v>
      </c>
      <c r="J209" s="299"/>
      <c r="K209" s="300">
        <f>E209*J209</f>
        <v>0</v>
      </c>
      <c r="O209" s="292">
        <v>2</v>
      </c>
      <c r="AA209" s="261">
        <v>12</v>
      </c>
      <c r="AB209" s="261">
        <v>0</v>
      </c>
      <c r="AC209" s="261">
        <v>28</v>
      </c>
      <c r="AZ209" s="261">
        <v>2</v>
      </c>
      <c r="BA209" s="261">
        <f>IF(AZ209=1,G209,0)</f>
        <v>0</v>
      </c>
      <c r="BB209" s="261">
        <f>IF(AZ209=2,G209,0)</f>
        <v>0</v>
      </c>
      <c r="BC209" s="261">
        <f>IF(AZ209=3,G209,0)</f>
        <v>0</v>
      </c>
      <c r="BD209" s="261">
        <f>IF(AZ209=4,G209,0)</f>
        <v>0</v>
      </c>
      <c r="BE209" s="261">
        <f>IF(AZ209=5,G209,0)</f>
        <v>0</v>
      </c>
      <c r="CA209" s="292">
        <v>12</v>
      </c>
      <c r="CB209" s="292">
        <v>0</v>
      </c>
    </row>
    <row r="210" spans="1:80" x14ac:dyDescent="0.2">
      <c r="A210" s="301"/>
      <c r="B210" s="304"/>
      <c r="C210" s="305" t="s">
        <v>1583</v>
      </c>
      <c r="D210" s="306"/>
      <c r="E210" s="307">
        <v>7</v>
      </c>
      <c r="F210" s="308"/>
      <c r="G210" s="309"/>
      <c r="H210" s="310"/>
      <c r="I210" s="302"/>
      <c r="J210" s="311"/>
      <c r="K210" s="302"/>
      <c r="M210" s="303" t="s">
        <v>1583</v>
      </c>
      <c r="O210" s="292"/>
    </row>
    <row r="211" spans="1:80" x14ac:dyDescent="0.2">
      <c r="A211" s="301"/>
      <c r="B211" s="304"/>
      <c r="C211" s="305" t="s">
        <v>1584</v>
      </c>
      <c r="D211" s="306"/>
      <c r="E211" s="307">
        <v>1</v>
      </c>
      <c r="F211" s="308"/>
      <c r="G211" s="309"/>
      <c r="H211" s="310"/>
      <c r="I211" s="302"/>
      <c r="J211" s="311"/>
      <c r="K211" s="302"/>
      <c r="M211" s="303" t="s">
        <v>1584</v>
      </c>
      <c r="O211" s="292"/>
    </row>
    <row r="212" spans="1:80" x14ac:dyDescent="0.2">
      <c r="A212" s="293">
        <v>49</v>
      </c>
      <c r="B212" s="294" t="s">
        <v>637</v>
      </c>
      <c r="C212" s="295" t="s">
        <v>638</v>
      </c>
      <c r="D212" s="296" t="s">
        <v>12</v>
      </c>
      <c r="E212" s="297"/>
      <c r="F212" s="297">
        <v>0</v>
      </c>
      <c r="G212" s="298">
        <f>E212*F212</f>
        <v>0</v>
      </c>
      <c r="H212" s="299">
        <v>0</v>
      </c>
      <c r="I212" s="300">
        <f>E212*H212</f>
        <v>0</v>
      </c>
      <c r="J212" s="299"/>
      <c r="K212" s="300">
        <f>E212*J212</f>
        <v>0</v>
      </c>
      <c r="O212" s="292">
        <v>2</v>
      </c>
      <c r="AA212" s="261">
        <v>7</v>
      </c>
      <c r="AB212" s="261">
        <v>1002</v>
      </c>
      <c r="AC212" s="261">
        <v>5</v>
      </c>
      <c r="AZ212" s="261">
        <v>2</v>
      </c>
      <c r="BA212" s="261">
        <f>IF(AZ212=1,G212,0)</f>
        <v>0</v>
      </c>
      <c r="BB212" s="261">
        <f>IF(AZ212=2,G212,0)</f>
        <v>0</v>
      </c>
      <c r="BC212" s="261">
        <f>IF(AZ212=3,G212,0)</f>
        <v>0</v>
      </c>
      <c r="BD212" s="261">
        <f>IF(AZ212=4,G212,0)</f>
        <v>0</v>
      </c>
      <c r="BE212" s="261">
        <f>IF(AZ212=5,G212,0)</f>
        <v>0</v>
      </c>
      <c r="CA212" s="292">
        <v>7</v>
      </c>
      <c r="CB212" s="292">
        <v>1002</v>
      </c>
    </row>
    <row r="213" spans="1:80" x14ac:dyDescent="0.2">
      <c r="A213" s="293">
        <v>50</v>
      </c>
      <c r="B213" s="294" t="s">
        <v>367</v>
      </c>
      <c r="C213" s="295" t="s">
        <v>368</v>
      </c>
      <c r="D213" s="296" t="s">
        <v>369</v>
      </c>
      <c r="E213" s="297">
        <v>0.228766</v>
      </c>
      <c r="F213" s="297">
        <v>0</v>
      </c>
      <c r="G213" s="298">
        <f>E213*F213</f>
        <v>0</v>
      </c>
      <c r="H213" s="299">
        <v>0</v>
      </c>
      <c r="I213" s="300">
        <f>E213*H213</f>
        <v>0</v>
      </c>
      <c r="J213" s="299"/>
      <c r="K213" s="300">
        <f>E213*J213</f>
        <v>0</v>
      </c>
      <c r="O213" s="292">
        <v>2</v>
      </c>
      <c r="AA213" s="261">
        <v>8</v>
      </c>
      <c r="AB213" s="261">
        <v>0</v>
      </c>
      <c r="AC213" s="261">
        <v>3</v>
      </c>
      <c r="AZ213" s="261">
        <v>2</v>
      </c>
      <c r="BA213" s="261">
        <f>IF(AZ213=1,G213,0)</f>
        <v>0</v>
      </c>
      <c r="BB213" s="261">
        <f>IF(AZ213=2,G213,0)</f>
        <v>0</v>
      </c>
      <c r="BC213" s="261">
        <f>IF(AZ213=3,G213,0)</f>
        <v>0</v>
      </c>
      <c r="BD213" s="261">
        <f>IF(AZ213=4,G213,0)</f>
        <v>0</v>
      </c>
      <c r="BE213" s="261">
        <f>IF(AZ213=5,G213,0)</f>
        <v>0</v>
      </c>
      <c r="CA213" s="292">
        <v>8</v>
      </c>
      <c r="CB213" s="292">
        <v>0</v>
      </c>
    </row>
    <row r="214" spans="1:80" x14ac:dyDescent="0.2">
      <c r="A214" s="293">
        <v>51</v>
      </c>
      <c r="B214" s="294" t="s">
        <v>1103</v>
      </c>
      <c r="C214" s="295" t="s">
        <v>1104</v>
      </c>
      <c r="D214" s="296" t="s">
        <v>369</v>
      </c>
      <c r="E214" s="297">
        <v>0.228766</v>
      </c>
      <c r="F214" s="297">
        <v>0</v>
      </c>
      <c r="G214" s="298">
        <f>E214*F214</f>
        <v>0</v>
      </c>
      <c r="H214" s="299">
        <v>0</v>
      </c>
      <c r="I214" s="300">
        <f>E214*H214</f>
        <v>0</v>
      </c>
      <c r="J214" s="299"/>
      <c r="K214" s="300">
        <f>E214*J214</f>
        <v>0</v>
      </c>
      <c r="O214" s="292">
        <v>2</v>
      </c>
      <c r="AA214" s="261">
        <v>8</v>
      </c>
      <c r="AB214" s="261">
        <v>0</v>
      </c>
      <c r="AC214" s="261">
        <v>3</v>
      </c>
      <c r="AZ214" s="261">
        <v>2</v>
      </c>
      <c r="BA214" s="261">
        <f>IF(AZ214=1,G214,0)</f>
        <v>0</v>
      </c>
      <c r="BB214" s="261">
        <f>IF(AZ214=2,G214,0)</f>
        <v>0</v>
      </c>
      <c r="BC214" s="261">
        <f>IF(AZ214=3,G214,0)</f>
        <v>0</v>
      </c>
      <c r="BD214" s="261">
        <f>IF(AZ214=4,G214,0)</f>
        <v>0</v>
      </c>
      <c r="BE214" s="261">
        <f>IF(AZ214=5,G214,0)</f>
        <v>0</v>
      </c>
      <c r="CA214" s="292">
        <v>8</v>
      </c>
      <c r="CB214" s="292">
        <v>0</v>
      </c>
    </row>
    <row r="215" spans="1:80" x14ac:dyDescent="0.2">
      <c r="A215" s="293">
        <v>52</v>
      </c>
      <c r="B215" s="294" t="s">
        <v>370</v>
      </c>
      <c r="C215" s="295" t="s">
        <v>371</v>
      </c>
      <c r="D215" s="296" t="s">
        <v>369</v>
      </c>
      <c r="E215" s="297">
        <v>0.228766</v>
      </c>
      <c r="F215" s="297">
        <v>0</v>
      </c>
      <c r="G215" s="298">
        <f>E215*F215</f>
        <v>0</v>
      </c>
      <c r="H215" s="299">
        <v>0</v>
      </c>
      <c r="I215" s="300">
        <f>E215*H215</f>
        <v>0</v>
      </c>
      <c r="J215" s="299"/>
      <c r="K215" s="300">
        <f>E215*J215</f>
        <v>0</v>
      </c>
      <c r="O215" s="292">
        <v>2</v>
      </c>
      <c r="AA215" s="261">
        <v>8</v>
      </c>
      <c r="AB215" s="261">
        <v>1</v>
      </c>
      <c r="AC215" s="261">
        <v>3</v>
      </c>
      <c r="AZ215" s="261">
        <v>2</v>
      </c>
      <c r="BA215" s="261">
        <f>IF(AZ215=1,G215,0)</f>
        <v>0</v>
      </c>
      <c r="BB215" s="261">
        <f>IF(AZ215=2,G215,0)</f>
        <v>0</v>
      </c>
      <c r="BC215" s="261">
        <f>IF(AZ215=3,G215,0)</f>
        <v>0</v>
      </c>
      <c r="BD215" s="261">
        <f>IF(AZ215=4,G215,0)</f>
        <v>0</v>
      </c>
      <c r="BE215" s="261">
        <f>IF(AZ215=5,G215,0)</f>
        <v>0</v>
      </c>
      <c r="CA215" s="292">
        <v>8</v>
      </c>
      <c r="CB215" s="292">
        <v>1</v>
      </c>
    </row>
    <row r="216" spans="1:80" x14ac:dyDescent="0.2">
      <c r="A216" s="293">
        <v>53</v>
      </c>
      <c r="B216" s="294" t="s">
        <v>372</v>
      </c>
      <c r="C216" s="295" t="s">
        <v>373</v>
      </c>
      <c r="D216" s="296" t="s">
        <v>369</v>
      </c>
      <c r="E216" s="297">
        <v>2.2876599999999998</v>
      </c>
      <c r="F216" s="297">
        <v>0</v>
      </c>
      <c r="G216" s="298">
        <f>E216*F216</f>
        <v>0</v>
      </c>
      <c r="H216" s="299">
        <v>0</v>
      </c>
      <c r="I216" s="300">
        <f>E216*H216</f>
        <v>0</v>
      </c>
      <c r="J216" s="299"/>
      <c r="K216" s="300">
        <f>E216*J216</f>
        <v>0</v>
      </c>
      <c r="O216" s="292">
        <v>2</v>
      </c>
      <c r="AA216" s="261">
        <v>8</v>
      </c>
      <c r="AB216" s="261">
        <v>1</v>
      </c>
      <c r="AC216" s="261">
        <v>3</v>
      </c>
      <c r="AZ216" s="261">
        <v>2</v>
      </c>
      <c r="BA216" s="261">
        <f>IF(AZ216=1,G216,0)</f>
        <v>0</v>
      </c>
      <c r="BB216" s="261">
        <f>IF(AZ216=2,G216,0)</f>
        <v>0</v>
      </c>
      <c r="BC216" s="261">
        <f>IF(AZ216=3,G216,0)</f>
        <v>0</v>
      </c>
      <c r="BD216" s="261">
        <f>IF(AZ216=4,G216,0)</f>
        <v>0</v>
      </c>
      <c r="BE216" s="261">
        <f>IF(AZ216=5,G216,0)</f>
        <v>0</v>
      </c>
      <c r="CA216" s="292">
        <v>8</v>
      </c>
      <c r="CB216" s="292">
        <v>1</v>
      </c>
    </row>
    <row r="217" spans="1:80" x14ac:dyDescent="0.2">
      <c r="A217" s="293">
        <v>54</v>
      </c>
      <c r="B217" s="294" t="s">
        <v>374</v>
      </c>
      <c r="C217" s="295" t="s">
        <v>375</v>
      </c>
      <c r="D217" s="296" t="s">
        <v>369</v>
      </c>
      <c r="E217" s="297">
        <v>0.228766</v>
      </c>
      <c r="F217" s="297">
        <v>0</v>
      </c>
      <c r="G217" s="298">
        <f>E217*F217</f>
        <v>0</v>
      </c>
      <c r="H217" s="299">
        <v>0</v>
      </c>
      <c r="I217" s="300">
        <f>E217*H217</f>
        <v>0</v>
      </c>
      <c r="J217" s="299"/>
      <c r="K217" s="300">
        <f>E217*J217</f>
        <v>0</v>
      </c>
      <c r="O217" s="292">
        <v>2</v>
      </c>
      <c r="AA217" s="261">
        <v>8</v>
      </c>
      <c r="AB217" s="261">
        <v>1</v>
      </c>
      <c r="AC217" s="261">
        <v>3</v>
      </c>
      <c r="AZ217" s="261">
        <v>2</v>
      </c>
      <c r="BA217" s="261">
        <f>IF(AZ217=1,G217,0)</f>
        <v>0</v>
      </c>
      <c r="BB217" s="261">
        <f>IF(AZ217=2,G217,0)</f>
        <v>0</v>
      </c>
      <c r="BC217" s="261">
        <f>IF(AZ217=3,G217,0)</f>
        <v>0</v>
      </c>
      <c r="BD217" s="261">
        <f>IF(AZ217=4,G217,0)</f>
        <v>0</v>
      </c>
      <c r="BE217" s="261">
        <f>IF(AZ217=5,G217,0)</f>
        <v>0</v>
      </c>
      <c r="CA217" s="292">
        <v>8</v>
      </c>
      <c r="CB217" s="292">
        <v>1</v>
      </c>
    </row>
    <row r="218" spans="1:80" x14ac:dyDescent="0.2">
      <c r="A218" s="293">
        <v>55</v>
      </c>
      <c r="B218" s="294" t="s">
        <v>376</v>
      </c>
      <c r="C218" s="295" t="s">
        <v>377</v>
      </c>
      <c r="D218" s="296" t="s">
        <v>369</v>
      </c>
      <c r="E218" s="297">
        <v>0.68629799999999996</v>
      </c>
      <c r="F218" s="297">
        <v>0</v>
      </c>
      <c r="G218" s="298">
        <f>E218*F218</f>
        <v>0</v>
      </c>
      <c r="H218" s="299">
        <v>0</v>
      </c>
      <c r="I218" s="300">
        <f>E218*H218</f>
        <v>0</v>
      </c>
      <c r="J218" s="299"/>
      <c r="K218" s="300">
        <f>E218*J218</f>
        <v>0</v>
      </c>
      <c r="O218" s="292">
        <v>2</v>
      </c>
      <c r="AA218" s="261">
        <v>8</v>
      </c>
      <c r="AB218" s="261">
        <v>1</v>
      </c>
      <c r="AC218" s="261">
        <v>3</v>
      </c>
      <c r="AZ218" s="261">
        <v>2</v>
      </c>
      <c r="BA218" s="261">
        <f>IF(AZ218=1,G218,0)</f>
        <v>0</v>
      </c>
      <c r="BB218" s="261">
        <f>IF(AZ218=2,G218,0)</f>
        <v>0</v>
      </c>
      <c r="BC218" s="261">
        <f>IF(AZ218=3,G218,0)</f>
        <v>0</v>
      </c>
      <c r="BD218" s="261">
        <f>IF(AZ218=4,G218,0)</f>
        <v>0</v>
      </c>
      <c r="BE218" s="261">
        <f>IF(AZ218=5,G218,0)</f>
        <v>0</v>
      </c>
      <c r="CA218" s="292">
        <v>8</v>
      </c>
      <c r="CB218" s="292">
        <v>1</v>
      </c>
    </row>
    <row r="219" spans="1:80" x14ac:dyDescent="0.2">
      <c r="A219" s="293">
        <v>56</v>
      </c>
      <c r="B219" s="294" t="s">
        <v>378</v>
      </c>
      <c r="C219" s="295" t="s">
        <v>379</v>
      </c>
      <c r="D219" s="296" t="s">
        <v>369</v>
      </c>
      <c r="E219" s="297">
        <v>0.228766</v>
      </c>
      <c r="F219" s="297">
        <v>0</v>
      </c>
      <c r="G219" s="298">
        <f>E219*F219</f>
        <v>0</v>
      </c>
      <c r="H219" s="299">
        <v>0</v>
      </c>
      <c r="I219" s="300">
        <f>E219*H219</f>
        <v>0</v>
      </c>
      <c r="J219" s="299"/>
      <c r="K219" s="300">
        <f>E219*J219</f>
        <v>0</v>
      </c>
      <c r="O219" s="292">
        <v>2</v>
      </c>
      <c r="AA219" s="261">
        <v>8</v>
      </c>
      <c r="AB219" s="261">
        <v>0</v>
      </c>
      <c r="AC219" s="261">
        <v>3</v>
      </c>
      <c r="AZ219" s="261">
        <v>2</v>
      </c>
      <c r="BA219" s="261">
        <f>IF(AZ219=1,G219,0)</f>
        <v>0</v>
      </c>
      <c r="BB219" s="261">
        <f>IF(AZ219=2,G219,0)</f>
        <v>0</v>
      </c>
      <c r="BC219" s="261">
        <f>IF(AZ219=3,G219,0)</f>
        <v>0</v>
      </c>
      <c r="BD219" s="261">
        <f>IF(AZ219=4,G219,0)</f>
        <v>0</v>
      </c>
      <c r="BE219" s="261">
        <f>IF(AZ219=5,G219,0)</f>
        <v>0</v>
      </c>
      <c r="CA219" s="292">
        <v>8</v>
      </c>
      <c r="CB219" s="292">
        <v>0</v>
      </c>
    </row>
    <row r="220" spans="1:80" x14ac:dyDescent="0.2">
      <c r="A220" s="312"/>
      <c r="B220" s="313" t="s">
        <v>101</v>
      </c>
      <c r="C220" s="314" t="s">
        <v>625</v>
      </c>
      <c r="D220" s="315"/>
      <c r="E220" s="316"/>
      <c r="F220" s="317"/>
      <c r="G220" s="318">
        <f>SUM(G200:G219)</f>
        <v>0</v>
      </c>
      <c r="H220" s="319"/>
      <c r="I220" s="320">
        <f>SUM(I200:I219)</f>
        <v>1.12E-2</v>
      </c>
      <c r="J220" s="319"/>
      <c r="K220" s="320">
        <f>SUM(K200:K219)</f>
        <v>-0.22876599999999997</v>
      </c>
      <c r="O220" s="292">
        <v>4</v>
      </c>
      <c r="BA220" s="321">
        <f>SUM(BA200:BA219)</f>
        <v>0</v>
      </c>
      <c r="BB220" s="321">
        <f>SUM(BB200:BB219)</f>
        <v>0</v>
      </c>
      <c r="BC220" s="321">
        <f>SUM(BC200:BC219)</f>
        <v>0</v>
      </c>
      <c r="BD220" s="321">
        <f>SUM(BD200:BD219)</f>
        <v>0</v>
      </c>
      <c r="BE220" s="321">
        <f>SUM(BE200:BE219)</f>
        <v>0</v>
      </c>
    </row>
    <row r="221" spans="1:80" x14ac:dyDescent="0.2">
      <c r="A221" s="282" t="s">
        <v>97</v>
      </c>
      <c r="B221" s="283" t="s">
        <v>639</v>
      </c>
      <c r="C221" s="284" t="s">
        <v>640</v>
      </c>
      <c r="D221" s="285"/>
      <c r="E221" s="286"/>
      <c r="F221" s="286"/>
      <c r="G221" s="287"/>
      <c r="H221" s="288"/>
      <c r="I221" s="289"/>
      <c r="J221" s="290"/>
      <c r="K221" s="291"/>
      <c r="O221" s="292">
        <v>1</v>
      </c>
    </row>
    <row r="222" spans="1:80" x14ac:dyDescent="0.2">
      <c r="A222" s="293">
        <v>57</v>
      </c>
      <c r="B222" s="294" t="s">
        <v>642</v>
      </c>
      <c r="C222" s="295" t="s">
        <v>643</v>
      </c>
      <c r="D222" s="296" t="s">
        <v>170</v>
      </c>
      <c r="E222" s="297">
        <v>2224.44</v>
      </c>
      <c r="F222" s="297">
        <v>0</v>
      </c>
      <c r="G222" s="298">
        <f>E222*F222</f>
        <v>0</v>
      </c>
      <c r="H222" s="299">
        <v>0</v>
      </c>
      <c r="I222" s="300">
        <f>E222*H222</f>
        <v>0</v>
      </c>
      <c r="J222" s="299">
        <v>-1.4E-2</v>
      </c>
      <c r="K222" s="300">
        <f>E222*J222</f>
        <v>-31.142160000000001</v>
      </c>
      <c r="O222" s="292">
        <v>2</v>
      </c>
      <c r="AA222" s="261">
        <v>1</v>
      </c>
      <c r="AB222" s="261">
        <v>7</v>
      </c>
      <c r="AC222" s="261">
        <v>7</v>
      </c>
      <c r="AZ222" s="261">
        <v>2</v>
      </c>
      <c r="BA222" s="261">
        <f>IF(AZ222=1,G222,0)</f>
        <v>0</v>
      </c>
      <c r="BB222" s="261">
        <f>IF(AZ222=2,G222,0)</f>
        <v>0</v>
      </c>
      <c r="BC222" s="261">
        <f>IF(AZ222=3,G222,0)</f>
        <v>0</v>
      </c>
      <c r="BD222" s="261">
        <f>IF(AZ222=4,G222,0)</f>
        <v>0</v>
      </c>
      <c r="BE222" s="261">
        <f>IF(AZ222=5,G222,0)</f>
        <v>0</v>
      </c>
      <c r="CA222" s="292">
        <v>1</v>
      </c>
      <c r="CB222" s="292">
        <v>7</v>
      </c>
    </row>
    <row r="223" spans="1:80" ht="22.5" x14ac:dyDescent="0.2">
      <c r="A223" s="301"/>
      <c r="B223" s="304"/>
      <c r="C223" s="305" t="s">
        <v>644</v>
      </c>
      <c r="D223" s="306"/>
      <c r="E223" s="307">
        <v>0</v>
      </c>
      <c r="F223" s="308"/>
      <c r="G223" s="309"/>
      <c r="H223" s="310"/>
      <c r="I223" s="302"/>
      <c r="J223" s="311"/>
      <c r="K223" s="302"/>
      <c r="M223" s="303" t="s">
        <v>644</v>
      </c>
      <c r="O223" s="292"/>
    </row>
    <row r="224" spans="1:80" x14ac:dyDescent="0.2">
      <c r="A224" s="301"/>
      <c r="B224" s="304"/>
      <c r="C224" s="305" t="s">
        <v>1207</v>
      </c>
      <c r="D224" s="306"/>
      <c r="E224" s="307">
        <v>0</v>
      </c>
      <c r="F224" s="308"/>
      <c r="G224" s="309"/>
      <c r="H224" s="310"/>
      <c r="I224" s="302"/>
      <c r="J224" s="311"/>
      <c r="K224" s="302"/>
      <c r="M224" s="303" t="s">
        <v>1207</v>
      </c>
      <c r="O224" s="292"/>
    </row>
    <row r="225" spans="1:15" x14ac:dyDescent="0.2">
      <c r="A225" s="301"/>
      <c r="B225" s="304"/>
      <c r="C225" s="305" t="s">
        <v>1585</v>
      </c>
      <c r="D225" s="306"/>
      <c r="E225" s="307">
        <v>0</v>
      </c>
      <c r="F225" s="308"/>
      <c r="G225" s="309"/>
      <c r="H225" s="310"/>
      <c r="I225" s="302"/>
      <c r="J225" s="311"/>
      <c r="K225" s="302"/>
      <c r="M225" s="303" t="s">
        <v>1585</v>
      </c>
      <c r="O225" s="292"/>
    </row>
    <row r="226" spans="1:15" x14ac:dyDescent="0.2">
      <c r="A226" s="301"/>
      <c r="B226" s="304"/>
      <c r="C226" s="305" t="s">
        <v>1586</v>
      </c>
      <c r="D226" s="306"/>
      <c r="E226" s="307">
        <v>220.2</v>
      </c>
      <c r="F226" s="308"/>
      <c r="G226" s="309"/>
      <c r="H226" s="310"/>
      <c r="I226" s="302"/>
      <c r="J226" s="311"/>
      <c r="K226" s="302"/>
      <c r="M226" s="303" t="s">
        <v>1586</v>
      </c>
      <c r="O226" s="292"/>
    </row>
    <row r="227" spans="1:15" ht="22.5" x14ac:dyDescent="0.2">
      <c r="A227" s="301"/>
      <c r="B227" s="304"/>
      <c r="C227" s="305" t="s">
        <v>1587</v>
      </c>
      <c r="D227" s="306"/>
      <c r="E227" s="307">
        <v>655.08000000000004</v>
      </c>
      <c r="F227" s="308"/>
      <c r="G227" s="309"/>
      <c r="H227" s="310"/>
      <c r="I227" s="302"/>
      <c r="J227" s="311"/>
      <c r="K227" s="302"/>
      <c r="M227" s="303" t="s">
        <v>1587</v>
      </c>
      <c r="O227" s="292"/>
    </row>
    <row r="228" spans="1:15" x14ac:dyDescent="0.2">
      <c r="A228" s="301"/>
      <c r="B228" s="304"/>
      <c r="C228" s="335" t="s">
        <v>385</v>
      </c>
      <c r="D228" s="306"/>
      <c r="E228" s="334">
        <v>0</v>
      </c>
      <c r="F228" s="308"/>
      <c r="G228" s="309"/>
      <c r="H228" s="310"/>
      <c r="I228" s="302"/>
      <c r="J228" s="311"/>
      <c r="K228" s="302"/>
      <c r="M228" s="303" t="s">
        <v>385</v>
      </c>
      <c r="O228" s="292"/>
    </row>
    <row r="229" spans="1:15" x14ac:dyDescent="0.2">
      <c r="A229" s="301"/>
      <c r="B229" s="304"/>
      <c r="C229" s="335" t="s">
        <v>1588</v>
      </c>
      <c r="D229" s="306"/>
      <c r="E229" s="334">
        <v>52.428600000000003</v>
      </c>
      <c r="F229" s="308"/>
      <c r="G229" s="309"/>
      <c r="H229" s="310"/>
      <c r="I229" s="302"/>
      <c r="J229" s="311"/>
      <c r="K229" s="302"/>
      <c r="M229" s="303" t="s">
        <v>1588</v>
      </c>
      <c r="O229" s="292"/>
    </row>
    <row r="230" spans="1:15" x14ac:dyDescent="0.2">
      <c r="A230" s="301"/>
      <c r="B230" s="304"/>
      <c r="C230" s="335" t="s">
        <v>648</v>
      </c>
      <c r="D230" s="306"/>
      <c r="E230" s="334">
        <v>53</v>
      </c>
      <c r="F230" s="308"/>
      <c r="G230" s="309"/>
      <c r="H230" s="310"/>
      <c r="I230" s="302"/>
      <c r="J230" s="311"/>
      <c r="K230" s="302"/>
      <c r="M230" s="303" t="s">
        <v>648</v>
      </c>
      <c r="O230" s="292"/>
    </row>
    <row r="231" spans="1:15" x14ac:dyDescent="0.2">
      <c r="A231" s="301"/>
      <c r="B231" s="304"/>
      <c r="C231" s="335" t="s">
        <v>391</v>
      </c>
      <c r="D231" s="306"/>
      <c r="E231" s="334">
        <v>105.4286</v>
      </c>
      <c r="F231" s="308"/>
      <c r="G231" s="309"/>
      <c r="H231" s="310"/>
      <c r="I231" s="302"/>
      <c r="J231" s="311"/>
      <c r="K231" s="302"/>
      <c r="M231" s="303" t="s">
        <v>391</v>
      </c>
      <c r="O231" s="292"/>
    </row>
    <row r="232" spans="1:15" ht="22.5" x14ac:dyDescent="0.2">
      <c r="A232" s="301"/>
      <c r="B232" s="304"/>
      <c r="C232" s="305" t="s">
        <v>1589</v>
      </c>
      <c r="D232" s="306"/>
      <c r="E232" s="307">
        <v>88.8</v>
      </c>
      <c r="F232" s="308"/>
      <c r="G232" s="309"/>
      <c r="H232" s="310"/>
      <c r="I232" s="302"/>
      <c r="J232" s="311"/>
      <c r="K232" s="302"/>
      <c r="M232" s="303" t="s">
        <v>1589</v>
      </c>
      <c r="O232" s="292"/>
    </row>
    <row r="233" spans="1:15" x14ac:dyDescent="0.2">
      <c r="A233" s="301"/>
      <c r="B233" s="304"/>
      <c r="C233" s="333" t="s">
        <v>174</v>
      </c>
      <c r="D233" s="306"/>
      <c r="E233" s="332">
        <v>964.07999999999993</v>
      </c>
      <c r="F233" s="308"/>
      <c r="G233" s="309"/>
      <c r="H233" s="310"/>
      <c r="I233" s="302"/>
      <c r="J233" s="311"/>
      <c r="K233" s="302"/>
      <c r="M233" s="303" t="s">
        <v>174</v>
      </c>
      <c r="O233" s="292"/>
    </row>
    <row r="234" spans="1:15" x14ac:dyDescent="0.2">
      <c r="A234" s="301"/>
      <c r="B234" s="304"/>
      <c r="C234" s="335" t="s">
        <v>385</v>
      </c>
      <c r="D234" s="306"/>
      <c r="E234" s="334">
        <v>0</v>
      </c>
      <c r="F234" s="308"/>
      <c r="G234" s="309"/>
      <c r="H234" s="310"/>
      <c r="I234" s="302"/>
      <c r="J234" s="311"/>
      <c r="K234" s="302"/>
      <c r="M234" s="303" t="s">
        <v>385</v>
      </c>
      <c r="O234" s="292"/>
    </row>
    <row r="235" spans="1:15" x14ac:dyDescent="0.2">
      <c r="A235" s="301"/>
      <c r="B235" s="304"/>
      <c r="C235" s="335" t="s">
        <v>1590</v>
      </c>
      <c r="D235" s="306"/>
      <c r="E235" s="334">
        <v>0</v>
      </c>
      <c r="F235" s="308"/>
      <c r="G235" s="309"/>
      <c r="H235" s="310"/>
      <c r="I235" s="302"/>
      <c r="J235" s="311"/>
      <c r="K235" s="302"/>
      <c r="M235" s="303" t="s">
        <v>1590</v>
      </c>
      <c r="O235" s="292"/>
    </row>
    <row r="236" spans="1:15" x14ac:dyDescent="0.2">
      <c r="A236" s="301"/>
      <c r="B236" s="304"/>
      <c r="C236" s="335" t="s">
        <v>391</v>
      </c>
      <c r="D236" s="306"/>
      <c r="E236" s="334">
        <v>0</v>
      </c>
      <c r="F236" s="308"/>
      <c r="G236" s="309"/>
      <c r="H236" s="310"/>
      <c r="I236" s="302"/>
      <c r="J236" s="311"/>
      <c r="K236" s="302"/>
      <c r="M236" s="303" t="s">
        <v>391</v>
      </c>
      <c r="O236" s="292"/>
    </row>
    <row r="237" spans="1:15" ht="22.5" x14ac:dyDescent="0.2">
      <c r="A237" s="301"/>
      <c r="B237" s="304"/>
      <c r="C237" s="305" t="s">
        <v>1591</v>
      </c>
      <c r="D237" s="306"/>
      <c r="E237" s="307">
        <v>234.6</v>
      </c>
      <c r="F237" s="308"/>
      <c r="G237" s="309"/>
      <c r="H237" s="310"/>
      <c r="I237" s="302"/>
      <c r="J237" s="311"/>
      <c r="K237" s="302"/>
      <c r="M237" s="303" t="s">
        <v>1591</v>
      </c>
      <c r="O237" s="292"/>
    </row>
    <row r="238" spans="1:15" ht="22.5" x14ac:dyDescent="0.2">
      <c r="A238" s="301"/>
      <c r="B238" s="304"/>
      <c r="C238" s="305" t="s">
        <v>1592</v>
      </c>
      <c r="D238" s="306"/>
      <c r="E238" s="307">
        <v>692.16</v>
      </c>
      <c r="F238" s="308"/>
      <c r="G238" s="309"/>
      <c r="H238" s="310"/>
      <c r="I238" s="302"/>
      <c r="J238" s="311"/>
      <c r="K238" s="302"/>
      <c r="M238" s="303" t="s">
        <v>1592</v>
      </c>
      <c r="O238" s="292"/>
    </row>
    <row r="239" spans="1:15" x14ac:dyDescent="0.2">
      <c r="A239" s="301"/>
      <c r="B239" s="304"/>
      <c r="C239" s="335" t="s">
        <v>385</v>
      </c>
      <c r="D239" s="306"/>
      <c r="E239" s="334">
        <v>0</v>
      </c>
      <c r="F239" s="308"/>
      <c r="G239" s="309"/>
      <c r="H239" s="310"/>
      <c r="I239" s="302"/>
      <c r="J239" s="311"/>
      <c r="K239" s="302"/>
      <c r="M239" s="303" t="s">
        <v>385</v>
      </c>
      <c r="O239" s="292"/>
    </row>
    <row r="240" spans="1:15" x14ac:dyDescent="0.2">
      <c r="A240" s="301"/>
      <c r="B240" s="304"/>
      <c r="C240" s="335" t="s">
        <v>1593</v>
      </c>
      <c r="D240" s="306"/>
      <c r="E240" s="334">
        <v>55.857100000000003</v>
      </c>
      <c r="F240" s="308"/>
      <c r="G240" s="309"/>
      <c r="H240" s="310"/>
      <c r="I240" s="302"/>
      <c r="J240" s="311"/>
      <c r="K240" s="302"/>
      <c r="M240" s="303" t="s">
        <v>1593</v>
      </c>
      <c r="O240" s="292"/>
    </row>
    <row r="241" spans="1:80" x14ac:dyDescent="0.2">
      <c r="A241" s="301"/>
      <c r="B241" s="304"/>
      <c r="C241" s="335" t="s">
        <v>1594</v>
      </c>
      <c r="D241" s="306"/>
      <c r="E241" s="334">
        <v>56</v>
      </c>
      <c r="F241" s="308"/>
      <c r="G241" s="309"/>
      <c r="H241" s="310"/>
      <c r="I241" s="302"/>
      <c r="J241" s="311"/>
      <c r="K241" s="302"/>
      <c r="M241" s="303" t="s">
        <v>1594</v>
      </c>
      <c r="O241" s="292"/>
    </row>
    <row r="242" spans="1:80" x14ac:dyDescent="0.2">
      <c r="A242" s="301"/>
      <c r="B242" s="304"/>
      <c r="C242" s="335" t="s">
        <v>391</v>
      </c>
      <c r="D242" s="306"/>
      <c r="E242" s="334">
        <v>111.8571</v>
      </c>
      <c r="F242" s="308"/>
      <c r="G242" s="309"/>
      <c r="H242" s="310"/>
      <c r="I242" s="302"/>
      <c r="J242" s="311"/>
      <c r="K242" s="302"/>
      <c r="M242" s="303" t="s">
        <v>391</v>
      </c>
      <c r="O242" s="292"/>
    </row>
    <row r="243" spans="1:80" ht="22.5" x14ac:dyDescent="0.2">
      <c r="A243" s="301"/>
      <c r="B243" s="304"/>
      <c r="C243" s="305" t="s">
        <v>1595</v>
      </c>
      <c r="D243" s="306"/>
      <c r="E243" s="307">
        <v>93.6</v>
      </c>
      <c r="F243" s="308"/>
      <c r="G243" s="309"/>
      <c r="H243" s="310"/>
      <c r="I243" s="302"/>
      <c r="J243" s="311"/>
      <c r="K243" s="302"/>
      <c r="M243" s="303" t="s">
        <v>1595</v>
      </c>
      <c r="O243" s="292"/>
    </row>
    <row r="244" spans="1:80" x14ac:dyDescent="0.2">
      <c r="A244" s="301"/>
      <c r="B244" s="304"/>
      <c r="C244" s="333" t="s">
        <v>174</v>
      </c>
      <c r="D244" s="306"/>
      <c r="E244" s="332">
        <v>1020.36</v>
      </c>
      <c r="F244" s="308"/>
      <c r="G244" s="309"/>
      <c r="H244" s="310"/>
      <c r="I244" s="302"/>
      <c r="J244" s="311"/>
      <c r="K244" s="302"/>
      <c r="M244" s="303" t="s">
        <v>174</v>
      </c>
      <c r="O244" s="292"/>
    </row>
    <row r="245" spans="1:80" x14ac:dyDescent="0.2">
      <c r="A245" s="301"/>
      <c r="B245" s="304"/>
      <c r="C245" s="335" t="s">
        <v>385</v>
      </c>
      <c r="D245" s="306"/>
      <c r="E245" s="334">
        <v>0</v>
      </c>
      <c r="F245" s="308"/>
      <c r="G245" s="309"/>
      <c r="H245" s="310"/>
      <c r="I245" s="302"/>
      <c r="J245" s="311"/>
      <c r="K245" s="302"/>
      <c r="M245" s="303" t="s">
        <v>385</v>
      </c>
      <c r="O245" s="292"/>
    </row>
    <row r="246" spans="1:80" x14ac:dyDescent="0.2">
      <c r="A246" s="301"/>
      <c r="B246" s="304"/>
      <c r="C246" s="335" t="s">
        <v>1596</v>
      </c>
      <c r="D246" s="306"/>
      <c r="E246" s="334">
        <v>0</v>
      </c>
      <c r="F246" s="308"/>
      <c r="G246" s="309"/>
      <c r="H246" s="310"/>
      <c r="I246" s="302"/>
      <c r="J246" s="311"/>
      <c r="K246" s="302"/>
      <c r="M246" s="303" t="s">
        <v>1596</v>
      </c>
      <c r="O246" s="292"/>
    </row>
    <row r="247" spans="1:80" x14ac:dyDescent="0.2">
      <c r="A247" s="301"/>
      <c r="B247" s="304"/>
      <c r="C247" s="335" t="s">
        <v>391</v>
      </c>
      <c r="D247" s="306"/>
      <c r="E247" s="334">
        <v>0</v>
      </c>
      <c r="F247" s="308"/>
      <c r="G247" s="309"/>
      <c r="H247" s="310"/>
      <c r="I247" s="302"/>
      <c r="J247" s="311"/>
      <c r="K247" s="302"/>
      <c r="M247" s="303" t="s">
        <v>391</v>
      </c>
      <c r="O247" s="292"/>
    </row>
    <row r="248" spans="1:80" x14ac:dyDescent="0.2">
      <c r="A248" s="301"/>
      <c r="B248" s="304"/>
      <c r="C248" s="305" t="s">
        <v>1597</v>
      </c>
      <c r="D248" s="306"/>
      <c r="E248" s="307">
        <v>53.76</v>
      </c>
      <c r="F248" s="308"/>
      <c r="G248" s="309"/>
      <c r="H248" s="310"/>
      <c r="I248" s="302"/>
      <c r="J248" s="311"/>
      <c r="K248" s="302"/>
      <c r="M248" s="303" t="s">
        <v>1597</v>
      </c>
      <c r="O248" s="292"/>
    </row>
    <row r="249" spans="1:80" ht="22.5" x14ac:dyDescent="0.2">
      <c r="A249" s="301"/>
      <c r="B249" s="304"/>
      <c r="C249" s="305" t="s">
        <v>1598</v>
      </c>
      <c r="D249" s="306"/>
      <c r="E249" s="307">
        <v>163.19999999999999</v>
      </c>
      <c r="F249" s="308"/>
      <c r="G249" s="309"/>
      <c r="H249" s="310"/>
      <c r="I249" s="302"/>
      <c r="J249" s="311"/>
      <c r="K249" s="302"/>
      <c r="M249" s="303" t="s">
        <v>1598</v>
      </c>
      <c r="O249" s="292"/>
    </row>
    <row r="250" spans="1:80" x14ac:dyDescent="0.2">
      <c r="A250" s="301"/>
      <c r="B250" s="304"/>
      <c r="C250" s="335" t="s">
        <v>385</v>
      </c>
      <c r="D250" s="306"/>
      <c r="E250" s="334">
        <v>0</v>
      </c>
      <c r="F250" s="308"/>
      <c r="G250" s="309"/>
      <c r="H250" s="310"/>
      <c r="I250" s="302"/>
      <c r="J250" s="311"/>
      <c r="K250" s="302"/>
      <c r="M250" s="303" t="s">
        <v>385</v>
      </c>
      <c r="O250" s="292"/>
    </row>
    <row r="251" spans="1:80" x14ac:dyDescent="0.2">
      <c r="A251" s="301"/>
      <c r="B251" s="304"/>
      <c r="C251" s="335" t="s">
        <v>1599</v>
      </c>
      <c r="D251" s="306"/>
      <c r="E251" s="334">
        <v>16</v>
      </c>
      <c r="F251" s="308"/>
      <c r="G251" s="309"/>
      <c r="H251" s="310"/>
      <c r="I251" s="302"/>
      <c r="J251" s="311"/>
      <c r="K251" s="302"/>
      <c r="M251" s="303" t="s">
        <v>1599</v>
      </c>
      <c r="O251" s="292"/>
    </row>
    <row r="252" spans="1:80" x14ac:dyDescent="0.2">
      <c r="A252" s="301"/>
      <c r="B252" s="304"/>
      <c r="C252" s="335" t="s">
        <v>1600</v>
      </c>
      <c r="D252" s="306"/>
      <c r="E252" s="334">
        <v>16</v>
      </c>
      <c r="F252" s="308"/>
      <c r="G252" s="309"/>
      <c r="H252" s="310"/>
      <c r="I252" s="302"/>
      <c r="J252" s="311"/>
      <c r="K252" s="302"/>
      <c r="M252" s="303" t="s">
        <v>1600</v>
      </c>
      <c r="O252" s="292"/>
    </row>
    <row r="253" spans="1:80" x14ac:dyDescent="0.2">
      <c r="A253" s="301"/>
      <c r="B253" s="304"/>
      <c r="C253" s="335" t="s">
        <v>391</v>
      </c>
      <c r="D253" s="306"/>
      <c r="E253" s="334">
        <v>32</v>
      </c>
      <c r="F253" s="308"/>
      <c r="G253" s="309"/>
      <c r="H253" s="310"/>
      <c r="I253" s="302"/>
      <c r="J253" s="311"/>
      <c r="K253" s="302"/>
      <c r="M253" s="303" t="s">
        <v>391</v>
      </c>
      <c r="O253" s="292"/>
    </row>
    <row r="254" spans="1:80" ht="22.5" x14ac:dyDescent="0.2">
      <c r="A254" s="301"/>
      <c r="B254" s="304"/>
      <c r="C254" s="305" t="s">
        <v>1601</v>
      </c>
      <c r="D254" s="306"/>
      <c r="E254" s="307">
        <v>23.04</v>
      </c>
      <c r="F254" s="308"/>
      <c r="G254" s="309"/>
      <c r="H254" s="310"/>
      <c r="I254" s="302"/>
      <c r="J254" s="311"/>
      <c r="K254" s="302"/>
      <c r="M254" s="303" t="s">
        <v>1601</v>
      </c>
      <c r="O254" s="292"/>
    </row>
    <row r="255" spans="1:80" x14ac:dyDescent="0.2">
      <c r="A255" s="301"/>
      <c r="B255" s="304"/>
      <c r="C255" s="333" t="s">
        <v>174</v>
      </c>
      <c r="D255" s="306"/>
      <c r="E255" s="332">
        <v>239.99999999999997</v>
      </c>
      <c r="F255" s="308"/>
      <c r="G255" s="309"/>
      <c r="H255" s="310"/>
      <c r="I255" s="302"/>
      <c r="J255" s="311"/>
      <c r="K255" s="302"/>
      <c r="M255" s="303" t="s">
        <v>174</v>
      </c>
      <c r="O255" s="292"/>
    </row>
    <row r="256" spans="1:80" x14ac:dyDescent="0.2">
      <c r="A256" s="293">
        <v>58</v>
      </c>
      <c r="B256" s="294" t="s">
        <v>650</v>
      </c>
      <c r="C256" s="295" t="s">
        <v>651</v>
      </c>
      <c r="D256" s="296" t="s">
        <v>116</v>
      </c>
      <c r="E256" s="297">
        <v>871.31700000000001</v>
      </c>
      <c r="F256" s="297">
        <v>0</v>
      </c>
      <c r="G256" s="298">
        <f>E256*F256</f>
        <v>0</v>
      </c>
      <c r="H256" s="299">
        <v>0</v>
      </c>
      <c r="I256" s="300">
        <f>E256*H256</f>
        <v>0</v>
      </c>
      <c r="J256" s="299">
        <v>-1.4999999999999999E-2</v>
      </c>
      <c r="K256" s="300">
        <f>E256*J256</f>
        <v>-13.069754999999999</v>
      </c>
      <c r="O256" s="292">
        <v>2</v>
      </c>
      <c r="AA256" s="261">
        <v>1</v>
      </c>
      <c r="AB256" s="261">
        <v>7</v>
      </c>
      <c r="AC256" s="261">
        <v>7</v>
      </c>
      <c r="AZ256" s="261">
        <v>2</v>
      </c>
      <c r="BA256" s="261">
        <f>IF(AZ256=1,G256,0)</f>
        <v>0</v>
      </c>
      <c r="BB256" s="261">
        <f>IF(AZ256=2,G256,0)</f>
        <v>0</v>
      </c>
      <c r="BC256" s="261">
        <f>IF(AZ256=3,G256,0)</f>
        <v>0</v>
      </c>
      <c r="BD256" s="261">
        <f>IF(AZ256=4,G256,0)</f>
        <v>0</v>
      </c>
      <c r="BE256" s="261">
        <f>IF(AZ256=5,G256,0)</f>
        <v>0</v>
      </c>
      <c r="CA256" s="292">
        <v>1</v>
      </c>
      <c r="CB256" s="292">
        <v>7</v>
      </c>
    </row>
    <row r="257" spans="1:80" x14ac:dyDescent="0.2">
      <c r="A257" s="301"/>
      <c r="B257" s="304"/>
      <c r="C257" s="305" t="s">
        <v>1207</v>
      </c>
      <c r="D257" s="306"/>
      <c r="E257" s="307">
        <v>0</v>
      </c>
      <c r="F257" s="308"/>
      <c r="G257" s="309"/>
      <c r="H257" s="310"/>
      <c r="I257" s="302"/>
      <c r="J257" s="311"/>
      <c r="K257" s="302"/>
      <c r="M257" s="303" t="s">
        <v>1207</v>
      </c>
      <c r="O257" s="292"/>
    </row>
    <row r="258" spans="1:80" x14ac:dyDescent="0.2">
      <c r="A258" s="301"/>
      <c r="B258" s="304"/>
      <c r="C258" s="305" t="s">
        <v>1602</v>
      </c>
      <c r="D258" s="306"/>
      <c r="E258" s="307">
        <v>344.84199999999998</v>
      </c>
      <c r="F258" s="308"/>
      <c r="G258" s="309"/>
      <c r="H258" s="310"/>
      <c r="I258" s="302"/>
      <c r="J258" s="311"/>
      <c r="K258" s="302"/>
      <c r="M258" s="303" t="s">
        <v>1602</v>
      </c>
      <c r="O258" s="292"/>
    </row>
    <row r="259" spans="1:80" x14ac:dyDescent="0.2">
      <c r="A259" s="301"/>
      <c r="B259" s="304"/>
      <c r="C259" s="305" t="s">
        <v>1603</v>
      </c>
      <c r="D259" s="306"/>
      <c r="E259" s="307">
        <v>431.27499999999998</v>
      </c>
      <c r="F259" s="308"/>
      <c r="G259" s="309"/>
      <c r="H259" s="310"/>
      <c r="I259" s="302"/>
      <c r="J259" s="311"/>
      <c r="K259" s="302"/>
      <c r="M259" s="303" t="s">
        <v>1603</v>
      </c>
      <c r="O259" s="292"/>
    </row>
    <row r="260" spans="1:80" x14ac:dyDescent="0.2">
      <c r="A260" s="301"/>
      <c r="B260" s="304"/>
      <c r="C260" s="333" t="s">
        <v>174</v>
      </c>
      <c r="D260" s="306"/>
      <c r="E260" s="332">
        <v>776.11699999999996</v>
      </c>
      <c r="F260" s="308"/>
      <c r="G260" s="309"/>
      <c r="H260" s="310"/>
      <c r="I260" s="302"/>
      <c r="J260" s="311"/>
      <c r="K260" s="302"/>
      <c r="M260" s="303" t="s">
        <v>174</v>
      </c>
      <c r="O260" s="292"/>
    </row>
    <row r="261" spans="1:80" x14ac:dyDescent="0.2">
      <c r="A261" s="301"/>
      <c r="B261" s="304"/>
      <c r="C261" s="305" t="s">
        <v>1604</v>
      </c>
      <c r="D261" s="306"/>
      <c r="E261" s="307">
        <v>95.2</v>
      </c>
      <c r="F261" s="308"/>
      <c r="G261" s="309"/>
      <c r="H261" s="310"/>
      <c r="I261" s="302"/>
      <c r="J261" s="311"/>
      <c r="K261" s="302"/>
      <c r="M261" s="303" t="s">
        <v>1604</v>
      </c>
      <c r="O261" s="292"/>
    </row>
    <row r="262" spans="1:80" x14ac:dyDescent="0.2">
      <c r="A262" s="293">
        <v>59</v>
      </c>
      <c r="B262" s="294" t="s">
        <v>653</v>
      </c>
      <c r="C262" s="295" t="s">
        <v>654</v>
      </c>
      <c r="D262" s="296" t="s">
        <v>116</v>
      </c>
      <c r="E262" s="297">
        <v>113.33880000000001</v>
      </c>
      <c r="F262" s="297">
        <v>0</v>
      </c>
      <c r="G262" s="298">
        <f>E262*F262</f>
        <v>0</v>
      </c>
      <c r="H262" s="299">
        <v>8.0000000000000007E-5</v>
      </c>
      <c r="I262" s="300">
        <f>E262*H262</f>
        <v>9.0671040000000012E-3</v>
      </c>
      <c r="J262" s="299">
        <v>0</v>
      </c>
      <c r="K262" s="300">
        <f>E262*J262</f>
        <v>0</v>
      </c>
      <c r="O262" s="292">
        <v>2</v>
      </c>
      <c r="AA262" s="261">
        <v>1</v>
      </c>
      <c r="AB262" s="261">
        <v>7</v>
      </c>
      <c r="AC262" s="261">
        <v>7</v>
      </c>
      <c r="AZ262" s="261">
        <v>2</v>
      </c>
      <c r="BA262" s="261">
        <f>IF(AZ262=1,G262,0)</f>
        <v>0</v>
      </c>
      <c r="BB262" s="261">
        <f>IF(AZ262=2,G262,0)</f>
        <v>0</v>
      </c>
      <c r="BC262" s="261">
        <f>IF(AZ262=3,G262,0)</f>
        <v>0</v>
      </c>
      <c r="BD262" s="261">
        <f>IF(AZ262=4,G262,0)</f>
        <v>0</v>
      </c>
      <c r="BE262" s="261">
        <f>IF(AZ262=5,G262,0)</f>
        <v>0</v>
      </c>
      <c r="CA262" s="292">
        <v>1</v>
      </c>
      <c r="CB262" s="292">
        <v>7</v>
      </c>
    </row>
    <row r="263" spans="1:80" x14ac:dyDescent="0.2">
      <c r="A263" s="301"/>
      <c r="B263" s="304"/>
      <c r="C263" s="305" t="s">
        <v>1605</v>
      </c>
      <c r="D263" s="306"/>
      <c r="E263" s="307">
        <v>0</v>
      </c>
      <c r="F263" s="308"/>
      <c r="G263" s="309"/>
      <c r="H263" s="310"/>
      <c r="I263" s="302"/>
      <c r="J263" s="311"/>
      <c r="K263" s="302"/>
      <c r="M263" s="303" t="s">
        <v>1605</v>
      </c>
      <c r="O263" s="292"/>
    </row>
    <row r="264" spans="1:80" x14ac:dyDescent="0.2">
      <c r="A264" s="301"/>
      <c r="B264" s="304"/>
      <c r="C264" s="305" t="s">
        <v>1542</v>
      </c>
      <c r="D264" s="306"/>
      <c r="E264" s="307">
        <v>49.124400000000001</v>
      </c>
      <c r="F264" s="308"/>
      <c r="G264" s="309"/>
      <c r="H264" s="310"/>
      <c r="I264" s="302"/>
      <c r="J264" s="311"/>
      <c r="K264" s="302"/>
      <c r="M264" s="303" t="s">
        <v>1542</v>
      </c>
      <c r="O264" s="292"/>
    </row>
    <row r="265" spans="1:80" ht="22.5" x14ac:dyDescent="0.2">
      <c r="A265" s="301"/>
      <c r="B265" s="304"/>
      <c r="C265" s="305" t="s">
        <v>1543</v>
      </c>
      <c r="D265" s="306"/>
      <c r="E265" s="307">
        <v>64.214399999999998</v>
      </c>
      <c r="F265" s="308"/>
      <c r="G265" s="309"/>
      <c r="H265" s="310"/>
      <c r="I265" s="302"/>
      <c r="J265" s="311"/>
      <c r="K265" s="302"/>
      <c r="M265" s="303" t="s">
        <v>1543</v>
      </c>
      <c r="O265" s="292"/>
    </row>
    <row r="266" spans="1:80" x14ac:dyDescent="0.2">
      <c r="A266" s="293">
        <v>60</v>
      </c>
      <c r="B266" s="294" t="s">
        <v>656</v>
      </c>
      <c r="C266" s="295" t="s">
        <v>657</v>
      </c>
      <c r="D266" s="296" t="s">
        <v>116</v>
      </c>
      <c r="E266" s="297">
        <v>124.67270000000001</v>
      </c>
      <c r="F266" s="297">
        <v>0</v>
      </c>
      <c r="G266" s="298">
        <f>E266*F266</f>
        <v>0</v>
      </c>
      <c r="H266" s="299">
        <v>1.2999999999999999E-2</v>
      </c>
      <c r="I266" s="300">
        <f>E266*H266</f>
        <v>1.6207450999999999</v>
      </c>
      <c r="J266" s="299"/>
      <c r="K266" s="300">
        <f>E266*J266</f>
        <v>0</v>
      </c>
      <c r="O266" s="292">
        <v>2</v>
      </c>
      <c r="AA266" s="261">
        <v>3</v>
      </c>
      <c r="AB266" s="261">
        <v>7</v>
      </c>
      <c r="AC266" s="261">
        <v>60725016</v>
      </c>
      <c r="AZ266" s="261">
        <v>2</v>
      </c>
      <c r="BA266" s="261">
        <f>IF(AZ266=1,G266,0)</f>
        <v>0</v>
      </c>
      <c r="BB266" s="261">
        <f>IF(AZ266=2,G266,0)</f>
        <v>0</v>
      </c>
      <c r="BC266" s="261">
        <f>IF(AZ266=3,G266,0)</f>
        <v>0</v>
      </c>
      <c r="BD266" s="261">
        <f>IF(AZ266=4,G266,0)</f>
        <v>0</v>
      </c>
      <c r="BE266" s="261">
        <f>IF(AZ266=5,G266,0)</f>
        <v>0</v>
      </c>
      <c r="CA266" s="292">
        <v>3</v>
      </c>
      <c r="CB266" s="292">
        <v>7</v>
      </c>
    </row>
    <row r="267" spans="1:80" x14ac:dyDescent="0.2">
      <c r="A267" s="301"/>
      <c r="B267" s="304"/>
      <c r="C267" s="305" t="s">
        <v>1605</v>
      </c>
      <c r="D267" s="306"/>
      <c r="E267" s="307">
        <v>0</v>
      </c>
      <c r="F267" s="308"/>
      <c r="G267" s="309"/>
      <c r="H267" s="310"/>
      <c r="I267" s="302"/>
      <c r="J267" s="311"/>
      <c r="K267" s="302"/>
      <c r="M267" s="303" t="s">
        <v>1605</v>
      </c>
      <c r="O267" s="292"/>
    </row>
    <row r="268" spans="1:80" x14ac:dyDescent="0.2">
      <c r="A268" s="301"/>
      <c r="B268" s="304"/>
      <c r="C268" s="335" t="s">
        <v>385</v>
      </c>
      <c r="D268" s="306"/>
      <c r="E268" s="334">
        <v>0</v>
      </c>
      <c r="F268" s="308"/>
      <c r="G268" s="309"/>
      <c r="H268" s="310"/>
      <c r="I268" s="302"/>
      <c r="J268" s="311"/>
      <c r="K268" s="302"/>
      <c r="M268" s="303" t="s">
        <v>385</v>
      </c>
      <c r="O268" s="292"/>
    </row>
    <row r="269" spans="1:80" x14ac:dyDescent="0.2">
      <c r="A269" s="301"/>
      <c r="B269" s="304"/>
      <c r="C269" s="335" t="s">
        <v>1542</v>
      </c>
      <c r="D269" s="306"/>
      <c r="E269" s="334">
        <v>49.124400000000001</v>
      </c>
      <c r="F269" s="308"/>
      <c r="G269" s="309"/>
      <c r="H269" s="310"/>
      <c r="I269" s="302"/>
      <c r="J269" s="311"/>
      <c r="K269" s="302"/>
      <c r="M269" s="303" t="s">
        <v>1542</v>
      </c>
      <c r="O269" s="292"/>
    </row>
    <row r="270" spans="1:80" ht="22.5" x14ac:dyDescent="0.2">
      <c r="A270" s="301"/>
      <c r="B270" s="304"/>
      <c r="C270" s="335" t="s">
        <v>1543</v>
      </c>
      <c r="D270" s="306"/>
      <c r="E270" s="334">
        <v>64.214399999999998</v>
      </c>
      <c r="F270" s="308"/>
      <c r="G270" s="309"/>
      <c r="H270" s="310"/>
      <c r="I270" s="302"/>
      <c r="J270" s="311"/>
      <c r="K270" s="302"/>
      <c r="M270" s="303" t="s">
        <v>1543</v>
      </c>
      <c r="O270" s="292"/>
    </row>
    <row r="271" spans="1:80" x14ac:dyDescent="0.2">
      <c r="A271" s="301"/>
      <c r="B271" s="304"/>
      <c r="C271" s="335" t="s">
        <v>391</v>
      </c>
      <c r="D271" s="306"/>
      <c r="E271" s="334">
        <v>113.33879999999999</v>
      </c>
      <c r="F271" s="308"/>
      <c r="G271" s="309"/>
      <c r="H271" s="310"/>
      <c r="I271" s="302"/>
      <c r="J271" s="311"/>
      <c r="K271" s="302"/>
      <c r="M271" s="303" t="s">
        <v>391</v>
      </c>
      <c r="O271" s="292"/>
    </row>
    <row r="272" spans="1:80" x14ac:dyDescent="0.2">
      <c r="A272" s="301"/>
      <c r="B272" s="304"/>
      <c r="C272" s="305" t="s">
        <v>1606</v>
      </c>
      <c r="D272" s="306"/>
      <c r="E272" s="307">
        <v>124.67270000000001</v>
      </c>
      <c r="F272" s="308"/>
      <c r="G272" s="309"/>
      <c r="H272" s="310"/>
      <c r="I272" s="302"/>
      <c r="J272" s="311"/>
      <c r="K272" s="302"/>
      <c r="M272" s="303" t="s">
        <v>1606</v>
      </c>
      <c r="O272" s="292"/>
    </row>
    <row r="273" spans="1:80" x14ac:dyDescent="0.2">
      <c r="A273" s="293">
        <v>61</v>
      </c>
      <c r="B273" s="294" t="s">
        <v>660</v>
      </c>
      <c r="C273" s="295" t="s">
        <v>661</v>
      </c>
      <c r="D273" s="296" t="s">
        <v>12</v>
      </c>
      <c r="E273" s="297"/>
      <c r="F273" s="297">
        <v>0</v>
      </c>
      <c r="G273" s="298">
        <f>E273*F273</f>
        <v>0</v>
      </c>
      <c r="H273" s="299">
        <v>0</v>
      </c>
      <c r="I273" s="300">
        <f>E273*H273</f>
        <v>0</v>
      </c>
      <c r="J273" s="299"/>
      <c r="K273" s="300">
        <f>E273*J273</f>
        <v>0</v>
      </c>
      <c r="O273" s="292">
        <v>2</v>
      </c>
      <c r="AA273" s="261">
        <v>7</v>
      </c>
      <c r="AB273" s="261">
        <v>1002</v>
      </c>
      <c r="AC273" s="261">
        <v>5</v>
      </c>
      <c r="AZ273" s="261">
        <v>2</v>
      </c>
      <c r="BA273" s="261">
        <f>IF(AZ273=1,G273,0)</f>
        <v>0</v>
      </c>
      <c r="BB273" s="261">
        <f>IF(AZ273=2,G273,0)</f>
        <v>0</v>
      </c>
      <c r="BC273" s="261">
        <f>IF(AZ273=3,G273,0)</f>
        <v>0</v>
      </c>
      <c r="BD273" s="261">
        <f>IF(AZ273=4,G273,0)</f>
        <v>0</v>
      </c>
      <c r="BE273" s="261">
        <f>IF(AZ273=5,G273,0)</f>
        <v>0</v>
      </c>
      <c r="CA273" s="292">
        <v>7</v>
      </c>
      <c r="CB273" s="292">
        <v>1002</v>
      </c>
    </row>
    <row r="274" spans="1:80" x14ac:dyDescent="0.2">
      <c r="A274" s="293">
        <v>62</v>
      </c>
      <c r="B274" s="294" t="s">
        <v>367</v>
      </c>
      <c r="C274" s="295" t="s">
        <v>368</v>
      </c>
      <c r="D274" s="296" t="s">
        <v>369</v>
      </c>
      <c r="E274" s="297">
        <v>44.211914999999998</v>
      </c>
      <c r="F274" s="297">
        <v>0</v>
      </c>
      <c r="G274" s="298">
        <f>E274*F274</f>
        <v>0</v>
      </c>
      <c r="H274" s="299">
        <v>0</v>
      </c>
      <c r="I274" s="300">
        <f>E274*H274</f>
        <v>0</v>
      </c>
      <c r="J274" s="299"/>
      <c r="K274" s="300">
        <f>E274*J274</f>
        <v>0</v>
      </c>
      <c r="O274" s="292">
        <v>2</v>
      </c>
      <c r="AA274" s="261">
        <v>8</v>
      </c>
      <c r="AB274" s="261">
        <v>0</v>
      </c>
      <c r="AC274" s="261">
        <v>3</v>
      </c>
      <c r="AZ274" s="261">
        <v>2</v>
      </c>
      <c r="BA274" s="261">
        <f>IF(AZ274=1,G274,0)</f>
        <v>0</v>
      </c>
      <c r="BB274" s="261">
        <f>IF(AZ274=2,G274,0)</f>
        <v>0</v>
      </c>
      <c r="BC274" s="261">
        <f>IF(AZ274=3,G274,0)</f>
        <v>0</v>
      </c>
      <c r="BD274" s="261">
        <f>IF(AZ274=4,G274,0)</f>
        <v>0</v>
      </c>
      <c r="BE274" s="261">
        <f>IF(AZ274=5,G274,0)</f>
        <v>0</v>
      </c>
      <c r="CA274" s="292">
        <v>8</v>
      </c>
      <c r="CB274" s="292">
        <v>0</v>
      </c>
    </row>
    <row r="275" spans="1:80" x14ac:dyDescent="0.2">
      <c r="A275" s="293">
        <v>63</v>
      </c>
      <c r="B275" s="294" t="s">
        <v>1103</v>
      </c>
      <c r="C275" s="295" t="s">
        <v>1104</v>
      </c>
      <c r="D275" s="296" t="s">
        <v>369</v>
      </c>
      <c r="E275" s="297">
        <v>44.211914999999998</v>
      </c>
      <c r="F275" s="297">
        <v>0</v>
      </c>
      <c r="G275" s="298">
        <f>E275*F275</f>
        <v>0</v>
      </c>
      <c r="H275" s="299">
        <v>0</v>
      </c>
      <c r="I275" s="300">
        <f>E275*H275</f>
        <v>0</v>
      </c>
      <c r="J275" s="299"/>
      <c r="K275" s="300">
        <f>E275*J275</f>
        <v>0</v>
      </c>
      <c r="O275" s="292">
        <v>2</v>
      </c>
      <c r="AA275" s="261">
        <v>8</v>
      </c>
      <c r="AB275" s="261">
        <v>0</v>
      </c>
      <c r="AC275" s="261">
        <v>3</v>
      </c>
      <c r="AZ275" s="261">
        <v>2</v>
      </c>
      <c r="BA275" s="261">
        <f>IF(AZ275=1,G275,0)</f>
        <v>0</v>
      </c>
      <c r="BB275" s="261">
        <f>IF(AZ275=2,G275,0)</f>
        <v>0</v>
      </c>
      <c r="BC275" s="261">
        <f>IF(AZ275=3,G275,0)</f>
        <v>0</v>
      </c>
      <c r="BD275" s="261">
        <f>IF(AZ275=4,G275,0)</f>
        <v>0</v>
      </c>
      <c r="BE275" s="261">
        <f>IF(AZ275=5,G275,0)</f>
        <v>0</v>
      </c>
      <c r="CA275" s="292">
        <v>8</v>
      </c>
      <c r="CB275" s="292">
        <v>0</v>
      </c>
    </row>
    <row r="276" spans="1:80" x14ac:dyDescent="0.2">
      <c r="A276" s="293">
        <v>64</v>
      </c>
      <c r="B276" s="294" t="s">
        <v>370</v>
      </c>
      <c r="C276" s="295" t="s">
        <v>371</v>
      </c>
      <c r="D276" s="296" t="s">
        <v>369</v>
      </c>
      <c r="E276" s="297">
        <v>44.211914999999998</v>
      </c>
      <c r="F276" s="297">
        <v>0</v>
      </c>
      <c r="G276" s="298">
        <f>E276*F276</f>
        <v>0</v>
      </c>
      <c r="H276" s="299">
        <v>0</v>
      </c>
      <c r="I276" s="300">
        <f>E276*H276</f>
        <v>0</v>
      </c>
      <c r="J276" s="299"/>
      <c r="K276" s="300">
        <f>E276*J276</f>
        <v>0</v>
      </c>
      <c r="O276" s="292">
        <v>2</v>
      </c>
      <c r="AA276" s="261">
        <v>8</v>
      </c>
      <c r="AB276" s="261">
        <v>1</v>
      </c>
      <c r="AC276" s="261">
        <v>3</v>
      </c>
      <c r="AZ276" s="261">
        <v>2</v>
      </c>
      <c r="BA276" s="261">
        <f>IF(AZ276=1,G276,0)</f>
        <v>0</v>
      </c>
      <c r="BB276" s="261">
        <f>IF(AZ276=2,G276,0)</f>
        <v>0</v>
      </c>
      <c r="BC276" s="261">
        <f>IF(AZ276=3,G276,0)</f>
        <v>0</v>
      </c>
      <c r="BD276" s="261">
        <f>IF(AZ276=4,G276,0)</f>
        <v>0</v>
      </c>
      <c r="BE276" s="261">
        <f>IF(AZ276=5,G276,0)</f>
        <v>0</v>
      </c>
      <c r="CA276" s="292">
        <v>8</v>
      </c>
      <c r="CB276" s="292">
        <v>1</v>
      </c>
    </row>
    <row r="277" spans="1:80" x14ac:dyDescent="0.2">
      <c r="A277" s="293">
        <v>65</v>
      </c>
      <c r="B277" s="294" t="s">
        <v>372</v>
      </c>
      <c r="C277" s="295" t="s">
        <v>373</v>
      </c>
      <c r="D277" s="296" t="s">
        <v>369</v>
      </c>
      <c r="E277" s="297">
        <v>442.11914999999999</v>
      </c>
      <c r="F277" s="297">
        <v>0</v>
      </c>
      <c r="G277" s="298">
        <f>E277*F277</f>
        <v>0</v>
      </c>
      <c r="H277" s="299">
        <v>0</v>
      </c>
      <c r="I277" s="300">
        <f>E277*H277</f>
        <v>0</v>
      </c>
      <c r="J277" s="299"/>
      <c r="K277" s="300">
        <f>E277*J277</f>
        <v>0</v>
      </c>
      <c r="O277" s="292">
        <v>2</v>
      </c>
      <c r="AA277" s="261">
        <v>8</v>
      </c>
      <c r="AB277" s="261">
        <v>1</v>
      </c>
      <c r="AC277" s="261">
        <v>3</v>
      </c>
      <c r="AZ277" s="261">
        <v>2</v>
      </c>
      <c r="BA277" s="261">
        <f>IF(AZ277=1,G277,0)</f>
        <v>0</v>
      </c>
      <c r="BB277" s="261">
        <f>IF(AZ277=2,G277,0)</f>
        <v>0</v>
      </c>
      <c r="BC277" s="261">
        <f>IF(AZ277=3,G277,0)</f>
        <v>0</v>
      </c>
      <c r="BD277" s="261">
        <f>IF(AZ277=4,G277,0)</f>
        <v>0</v>
      </c>
      <c r="BE277" s="261">
        <f>IF(AZ277=5,G277,0)</f>
        <v>0</v>
      </c>
      <c r="CA277" s="292">
        <v>8</v>
      </c>
      <c r="CB277" s="292">
        <v>1</v>
      </c>
    </row>
    <row r="278" spans="1:80" x14ac:dyDescent="0.2">
      <c r="A278" s="293">
        <v>66</v>
      </c>
      <c r="B278" s="294" t="s">
        <v>374</v>
      </c>
      <c r="C278" s="295" t="s">
        <v>375</v>
      </c>
      <c r="D278" s="296" t="s">
        <v>369</v>
      </c>
      <c r="E278" s="297">
        <v>44.211914999999998</v>
      </c>
      <c r="F278" s="297">
        <v>0</v>
      </c>
      <c r="G278" s="298">
        <f>E278*F278</f>
        <v>0</v>
      </c>
      <c r="H278" s="299">
        <v>0</v>
      </c>
      <c r="I278" s="300">
        <f>E278*H278</f>
        <v>0</v>
      </c>
      <c r="J278" s="299"/>
      <c r="K278" s="300">
        <f>E278*J278</f>
        <v>0</v>
      </c>
      <c r="O278" s="292">
        <v>2</v>
      </c>
      <c r="AA278" s="261">
        <v>8</v>
      </c>
      <c r="AB278" s="261">
        <v>1</v>
      </c>
      <c r="AC278" s="261">
        <v>3</v>
      </c>
      <c r="AZ278" s="261">
        <v>2</v>
      </c>
      <c r="BA278" s="261">
        <f>IF(AZ278=1,G278,0)</f>
        <v>0</v>
      </c>
      <c r="BB278" s="261">
        <f>IF(AZ278=2,G278,0)</f>
        <v>0</v>
      </c>
      <c r="BC278" s="261">
        <f>IF(AZ278=3,G278,0)</f>
        <v>0</v>
      </c>
      <c r="BD278" s="261">
        <f>IF(AZ278=4,G278,0)</f>
        <v>0</v>
      </c>
      <c r="BE278" s="261">
        <f>IF(AZ278=5,G278,0)</f>
        <v>0</v>
      </c>
      <c r="CA278" s="292">
        <v>8</v>
      </c>
      <c r="CB278" s="292">
        <v>1</v>
      </c>
    </row>
    <row r="279" spans="1:80" x14ac:dyDescent="0.2">
      <c r="A279" s="293">
        <v>67</v>
      </c>
      <c r="B279" s="294" t="s">
        <v>376</v>
      </c>
      <c r="C279" s="295" t="s">
        <v>377</v>
      </c>
      <c r="D279" s="296" t="s">
        <v>369</v>
      </c>
      <c r="E279" s="297">
        <v>132.63574499999999</v>
      </c>
      <c r="F279" s="297">
        <v>0</v>
      </c>
      <c r="G279" s="298">
        <f>E279*F279</f>
        <v>0</v>
      </c>
      <c r="H279" s="299">
        <v>0</v>
      </c>
      <c r="I279" s="300">
        <f>E279*H279</f>
        <v>0</v>
      </c>
      <c r="J279" s="299"/>
      <c r="K279" s="300">
        <f>E279*J279</f>
        <v>0</v>
      </c>
      <c r="O279" s="292">
        <v>2</v>
      </c>
      <c r="AA279" s="261">
        <v>8</v>
      </c>
      <c r="AB279" s="261">
        <v>1</v>
      </c>
      <c r="AC279" s="261">
        <v>3</v>
      </c>
      <c r="AZ279" s="261">
        <v>2</v>
      </c>
      <c r="BA279" s="261">
        <f>IF(AZ279=1,G279,0)</f>
        <v>0</v>
      </c>
      <c r="BB279" s="261">
        <f>IF(AZ279=2,G279,0)</f>
        <v>0</v>
      </c>
      <c r="BC279" s="261">
        <f>IF(AZ279=3,G279,0)</f>
        <v>0</v>
      </c>
      <c r="BD279" s="261">
        <f>IF(AZ279=4,G279,0)</f>
        <v>0</v>
      </c>
      <c r="BE279" s="261">
        <f>IF(AZ279=5,G279,0)</f>
        <v>0</v>
      </c>
      <c r="CA279" s="292">
        <v>8</v>
      </c>
      <c r="CB279" s="292">
        <v>1</v>
      </c>
    </row>
    <row r="280" spans="1:80" x14ac:dyDescent="0.2">
      <c r="A280" s="312"/>
      <c r="B280" s="313" t="s">
        <v>101</v>
      </c>
      <c r="C280" s="314" t="s">
        <v>641</v>
      </c>
      <c r="D280" s="315"/>
      <c r="E280" s="316"/>
      <c r="F280" s="317"/>
      <c r="G280" s="318">
        <f>SUM(G221:G279)</f>
        <v>0</v>
      </c>
      <c r="H280" s="319"/>
      <c r="I280" s="320">
        <f>SUM(I221:I279)</f>
        <v>1.629812204</v>
      </c>
      <c r="J280" s="319"/>
      <c r="K280" s="320">
        <f>SUM(K221:K279)</f>
        <v>-44.211914999999998</v>
      </c>
      <c r="O280" s="292">
        <v>4</v>
      </c>
      <c r="BA280" s="321">
        <f>SUM(BA221:BA279)</f>
        <v>0</v>
      </c>
      <c r="BB280" s="321">
        <f>SUM(BB221:BB279)</f>
        <v>0</v>
      </c>
      <c r="BC280" s="321">
        <f>SUM(BC221:BC279)</f>
        <v>0</v>
      </c>
      <c r="BD280" s="321">
        <f>SUM(BD221:BD279)</f>
        <v>0</v>
      </c>
      <c r="BE280" s="321">
        <f>SUM(BE221:BE279)</f>
        <v>0</v>
      </c>
    </row>
    <row r="281" spans="1:80" x14ac:dyDescent="0.2">
      <c r="A281" s="282" t="s">
        <v>97</v>
      </c>
      <c r="B281" s="283" t="s">
        <v>433</v>
      </c>
      <c r="C281" s="284" t="s">
        <v>434</v>
      </c>
      <c r="D281" s="285"/>
      <c r="E281" s="286"/>
      <c r="F281" s="286"/>
      <c r="G281" s="287"/>
      <c r="H281" s="288"/>
      <c r="I281" s="289"/>
      <c r="J281" s="290"/>
      <c r="K281" s="291"/>
      <c r="O281" s="292">
        <v>1</v>
      </c>
    </row>
    <row r="282" spans="1:80" x14ac:dyDescent="0.2">
      <c r="A282" s="293">
        <v>68</v>
      </c>
      <c r="B282" s="294" t="s">
        <v>662</v>
      </c>
      <c r="C282" s="295" t="s">
        <v>663</v>
      </c>
      <c r="D282" s="296" t="s">
        <v>116</v>
      </c>
      <c r="E282" s="297">
        <v>1.61</v>
      </c>
      <c r="F282" s="297">
        <v>0</v>
      </c>
      <c r="G282" s="298">
        <f>E282*F282</f>
        <v>0</v>
      </c>
      <c r="H282" s="299">
        <v>0</v>
      </c>
      <c r="I282" s="300">
        <f>E282*H282</f>
        <v>0</v>
      </c>
      <c r="J282" s="299">
        <v>-7.3200000000000001E-3</v>
      </c>
      <c r="K282" s="300">
        <f>E282*J282</f>
        <v>-1.1785200000000001E-2</v>
      </c>
      <c r="O282" s="292">
        <v>2</v>
      </c>
      <c r="AA282" s="261">
        <v>1</v>
      </c>
      <c r="AB282" s="261">
        <v>7</v>
      </c>
      <c r="AC282" s="261">
        <v>7</v>
      </c>
      <c r="AZ282" s="261">
        <v>2</v>
      </c>
      <c r="BA282" s="261">
        <f>IF(AZ282=1,G282,0)</f>
        <v>0</v>
      </c>
      <c r="BB282" s="261">
        <f>IF(AZ282=2,G282,0)</f>
        <v>0</v>
      </c>
      <c r="BC282" s="261">
        <f>IF(AZ282=3,G282,0)</f>
        <v>0</v>
      </c>
      <c r="BD282" s="261">
        <f>IF(AZ282=4,G282,0)</f>
        <v>0</v>
      </c>
      <c r="BE282" s="261">
        <f>IF(AZ282=5,G282,0)</f>
        <v>0</v>
      </c>
      <c r="CA282" s="292">
        <v>1</v>
      </c>
      <c r="CB282" s="292">
        <v>7</v>
      </c>
    </row>
    <row r="283" spans="1:80" x14ac:dyDescent="0.2">
      <c r="A283" s="301"/>
      <c r="B283" s="304"/>
      <c r="C283" s="305" t="s">
        <v>1607</v>
      </c>
      <c r="D283" s="306"/>
      <c r="E283" s="307">
        <v>1.61</v>
      </c>
      <c r="F283" s="308"/>
      <c r="G283" s="309"/>
      <c r="H283" s="310"/>
      <c r="I283" s="302"/>
      <c r="J283" s="311"/>
      <c r="K283" s="302"/>
      <c r="M283" s="303" t="s">
        <v>1607</v>
      </c>
      <c r="O283" s="292"/>
    </row>
    <row r="284" spans="1:80" x14ac:dyDescent="0.2">
      <c r="A284" s="293">
        <v>69</v>
      </c>
      <c r="B284" s="294" t="s">
        <v>1608</v>
      </c>
      <c r="C284" s="295" t="s">
        <v>1609</v>
      </c>
      <c r="D284" s="296" t="s">
        <v>116</v>
      </c>
      <c r="E284" s="297">
        <v>0.6</v>
      </c>
      <c r="F284" s="297">
        <v>0</v>
      </c>
      <c r="G284" s="298">
        <f>E284*F284</f>
        <v>0</v>
      </c>
      <c r="H284" s="299">
        <v>0</v>
      </c>
      <c r="I284" s="300">
        <f>E284*H284</f>
        <v>0</v>
      </c>
      <c r="J284" s="299">
        <v>-7.2100000000000003E-3</v>
      </c>
      <c r="K284" s="300">
        <f>E284*J284</f>
        <v>-4.326E-3</v>
      </c>
      <c r="O284" s="292">
        <v>2</v>
      </c>
      <c r="AA284" s="261">
        <v>1</v>
      </c>
      <c r="AB284" s="261">
        <v>7</v>
      </c>
      <c r="AC284" s="261">
        <v>7</v>
      </c>
      <c r="AZ284" s="261">
        <v>2</v>
      </c>
      <c r="BA284" s="261">
        <f>IF(AZ284=1,G284,0)</f>
        <v>0</v>
      </c>
      <c r="BB284" s="261">
        <f>IF(AZ284=2,G284,0)</f>
        <v>0</v>
      </c>
      <c r="BC284" s="261">
        <f>IF(AZ284=3,G284,0)</f>
        <v>0</v>
      </c>
      <c r="BD284" s="261">
        <f>IF(AZ284=4,G284,0)</f>
        <v>0</v>
      </c>
      <c r="BE284" s="261">
        <f>IF(AZ284=5,G284,0)</f>
        <v>0</v>
      </c>
      <c r="CA284" s="292">
        <v>1</v>
      </c>
      <c r="CB284" s="292">
        <v>7</v>
      </c>
    </row>
    <row r="285" spans="1:80" x14ac:dyDescent="0.2">
      <c r="A285" s="301"/>
      <c r="B285" s="304"/>
      <c r="C285" s="305" t="s">
        <v>1610</v>
      </c>
      <c r="D285" s="306"/>
      <c r="E285" s="307">
        <v>0.6</v>
      </c>
      <c r="F285" s="308"/>
      <c r="G285" s="309"/>
      <c r="H285" s="310"/>
      <c r="I285" s="302"/>
      <c r="J285" s="311"/>
      <c r="K285" s="302"/>
      <c r="M285" s="303" t="s">
        <v>1610</v>
      </c>
      <c r="O285" s="292"/>
    </row>
    <row r="286" spans="1:80" ht="22.5" x14ac:dyDescent="0.2">
      <c r="A286" s="293">
        <v>70</v>
      </c>
      <c r="B286" s="294" t="s">
        <v>919</v>
      </c>
      <c r="C286" s="295" t="s">
        <v>920</v>
      </c>
      <c r="D286" s="296" t="s">
        <v>170</v>
      </c>
      <c r="E286" s="297">
        <v>7.2</v>
      </c>
      <c r="F286" s="297">
        <v>0</v>
      </c>
      <c r="G286" s="298">
        <f>E286*F286</f>
        <v>0</v>
      </c>
      <c r="H286" s="299">
        <v>8.6099999999999996E-3</v>
      </c>
      <c r="I286" s="300">
        <f>E286*H286</f>
        <v>6.1991999999999998E-2</v>
      </c>
      <c r="J286" s="299">
        <v>0</v>
      </c>
      <c r="K286" s="300">
        <f>E286*J286</f>
        <v>0</v>
      </c>
      <c r="O286" s="292">
        <v>2</v>
      </c>
      <c r="AA286" s="261">
        <v>1</v>
      </c>
      <c r="AB286" s="261">
        <v>7</v>
      </c>
      <c r="AC286" s="261">
        <v>7</v>
      </c>
      <c r="AZ286" s="261">
        <v>2</v>
      </c>
      <c r="BA286" s="261">
        <f>IF(AZ286=1,G286,0)</f>
        <v>0</v>
      </c>
      <c r="BB286" s="261">
        <f>IF(AZ286=2,G286,0)</f>
        <v>0</v>
      </c>
      <c r="BC286" s="261">
        <f>IF(AZ286=3,G286,0)</f>
        <v>0</v>
      </c>
      <c r="BD286" s="261">
        <f>IF(AZ286=4,G286,0)</f>
        <v>0</v>
      </c>
      <c r="BE286" s="261">
        <f>IF(AZ286=5,G286,0)</f>
        <v>0</v>
      </c>
      <c r="CA286" s="292">
        <v>1</v>
      </c>
      <c r="CB286" s="292">
        <v>7</v>
      </c>
    </row>
    <row r="287" spans="1:80" x14ac:dyDescent="0.2">
      <c r="A287" s="301"/>
      <c r="B287" s="304"/>
      <c r="C287" s="305" t="s">
        <v>1611</v>
      </c>
      <c r="D287" s="306"/>
      <c r="E287" s="307">
        <v>7.2</v>
      </c>
      <c r="F287" s="308"/>
      <c r="G287" s="309"/>
      <c r="H287" s="310"/>
      <c r="I287" s="302"/>
      <c r="J287" s="311"/>
      <c r="K287" s="302"/>
      <c r="M287" s="303" t="s">
        <v>1611</v>
      </c>
      <c r="O287" s="292"/>
    </row>
    <row r="288" spans="1:80" x14ac:dyDescent="0.2">
      <c r="A288" s="293">
        <v>71</v>
      </c>
      <c r="B288" s="294" t="s">
        <v>672</v>
      </c>
      <c r="C288" s="295" t="s">
        <v>673</v>
      </c>
      <c r="D288" s="296" t="s">
        <v>116</v>
      </c>
      <c r="E288" s="297">
        <v>1011.0753</v>
      </c>
      <c r="F288" s="297">
        <v>0</v>
      </c>
      <c r="G288" s="298">
        <f>E288*F288</f>
        <v>0</v>
      </c>
      <c r="H288" s="299">
        <v>0</v>
      </c>
      <c r="I288" s="300">
        <f>E288*H288</f>
        <v>0</v>
      </c>
      <c r="J288" s="299">
        <v>-7.0000000000000001E-3</v>
      </c>
      <c r="K288" s="300">
        <f>E288*J288</f>
        <v>-7.0775271000000002</v>
      </c>
      <c r="O288" s="292">
        <v>2</v>
      </c>
      <c r="AA288" s="261">
        <v>1</v>
      </c>
      <c r="AB288" s="261">
        <v>0</v>
      </c>
      <c r="AC288" s="261">
        <v>0</v>
      </c>
      <c r="AZ288" s="261">
        <v>2</v>
      </c>
      <c r="BA288" s="261">
        <f>IF(AZ288=1,G288,0)</f>
        <v>0</v>
      </c>
      <c r="BB288" s="261">
        <f>IF(AZ288=2,G288,0)</f>
        <v>0</v>
      </c>
      <c r="BC288" s="261">
        <f>IF(AZ288=3,G288,0)</f>
        <v>0</v>
      </c>
      <c r="BD288" s="261">
        <f>IF(AZ288=4,G288,0)</f>
        <v>0</v>
      </c>
      <c r="BE288" s="261">
        <f>IF(AZ288=5,G288,0)</f>
        <v>0</v>
      </c>
      <c r="CA288" s="292">
        <v>1</v>
      </c>
      <c r="CB288" s="292">
        <v>0</v>
      </c>
    </row>
    <row r="289" spans="1:80" x14ac:dyDescent="0.2">
      <c r="A289" s="301"/>
      <c r="B289" s="304"/>
      <c r="C289" s="305" t="s">
        <v>1612</v>
      </c>
      <c r="D289" s="306"/>
      <c r="E289" s="307">
        <v>0</v>
      </c>
      <c r="F289" s="308"/>
      <c r="G289" s="309"/>
      <c r="H289" s="310"/>
      <c r="I289" s="302"/>
      <c r="J289" s="311"/>
      <c r="K289" s="302"/>
      <c r="M289" s="303" t="s">
        <v>1612</v>
      </c>
      <c r="O289" s="292"/>
    </row>
    <row r="290" spans="1:80" x14ac:dyDescent="0.2">
      <c r="A290" s="301"/>
      <c r="B290" s="304"/>
      <c r="C290" s="305" t="s">
        <v>1613</v>
      </c>
      <c r="D290" s="306"/>
      <c r="E290" s="307">
        <v>464.97199999999998</v>
      </c>
      <c r="F290" s="308"/>
      <c r="G290" s="309"/>
      <c r="H290" s="310"/>
      <c r="I290" s="302"/>
      <c r="J290" s="311"/>
      <c r="K290" s="302"/>
      <c r="M290" s="303" t="s">
        <v>1613</v>
      </c>
      <c r="O290" s="292"/>
    </row>
    <row r="291" spans="1:80" ht="22.5" x14ac:dyDescent="0.2">
      <c r="A291" s="301"/>
      <c r="B291" s="304"/>
      <c r="C291" s="305" t="s">
        <v>1614</v>
      </c>
      <c r="D291" s="306"/>
      <c r="E291" s="307">
        <v>-3.621</v>
      </c>
      <c r="F291" s="308"/>
      <c r="G291" s="309"/>
      <c r="H291" s="310"/>
      <c r="I291" s="302"/>
      <c r="J291" s="311"/>
      <c r="K291" s="302"/>
      <c r="M291" s="303" t="s">
        <v>1614</v>
      </c>
      <c r="O291" s="292"/>
    </row>
    <row r="292" spans="1:80" x14ac:dyDescent="0.2">
      <c r="A292" s="301"/>
      <c r="B292" s="304"/>
      <c r="C292" s="305" t="s">
        <v>1615</v>
      </c>
      <c r="D292" s="306"/>
      <c r="E292" s="307">
        <v>-64.05</v>
      </c>
      <c r="F292" s="308"/>
      <c r="G292" s="309"/>
      <c r="H292" s="310"/>
      <c r="I292" s="302"/>
      <c r="J292" s="311"/>
      <c r="K292" s="302"/>
      <c r="M292" s="303" t="s">
        <v>1615</v>
      </c>
      <c r="O292" s="292"/>
    </row>
    <row r="293" spans="1:80" x14ac:dyDescent="0.2">
      <c r="A293" s="301"/>
      <c r="B293" s="304"/>
      <c r="C293" s="333" t="s">
        <v>174</v>
      </c>
      <c r="D293" s="306"/>
      <c r="E293" s="332">
        <v>397.30099999999999</v>
      </c>
      <c r="F293" s="308"/>
      <c r="G293" s="309"/>
      <c r="H293" s="310"/>
      <c r="I293" s="302"/>
      <c r="J293" s="311"/>
      <c r="K293" s="302"/>
      <c r="M293" s="303" t="s">
        <v>174</v>
      </c>
      <c r="O293" s="292"/>
    </row>
    <row r="294" spans="1:80" x14ac:dyDescent="0.2">
      <c r="A294" s="301"/>
      <c r="B294" s="304"/>
      <c r="C294" s="305" t="s">
        <v>1616</v>
      </c>
      <c r="D294" s="306"/>
      <c r="E294" s="307">
        <v>67.614199999999997</v>
      </c>
      <c r="F294" s="308"/>
      <c r="G294" s="309"/>
      <c r="H294" s="310"/>
      <c r="I294" s="302"/>
      <c r="J294" s="311"/>
      <c r="K294" s="302"/>
      <c r="M294" s="303" t="s">
        <v>1616</v>
      </c>
      <c r="O294" s="292"/>
    </row>
    <row r="295" spans="1:80" x14ac:dyDescent="0.2">
      <c r="A295" s="301"/>
      <c r="B295" s="304"/>
      <c r="C295" s="305" t="s">
        <v>1617</v>
      </c>
      <c r="D295" s="306"/>
      <c r="E295" s="307">
        <v>436.58359999999999</v>
      </c>
      <c r="F295" s="308"/>
      <c r="G295" s="309"/>
      <c r="H295" s="310"/>
      <c r="I295" s="302"/>
      <c r="J295" s="311"/>
      <c r="K295" s="302"/>
      <c r="M295" s="303" t="s">
        <v>1617</v>
      </c>
      <c r="O295" s="292"/>
    </row>
    <row r="296" spans="1:80" x14ac:dyDescent="0.2">
      <c r="A296" s="301"/>
      <c r="B296" s="304"/>
      <c r="C296" s="305" t="s">
        <v>1618</v>
      </c>
      <c r="D296" s="306"/>
      <c r="E296" s="307">
        <v>-1.131</v>
      </c>
      <c r="F296" s="308"/>
      <c r="G296" s="309"/>
      <c r="H296" s="310"/>
      <c r="I296" s="302"/>
      <c r="J296" s="311"/>
      <c r="K296" s="302"/>
      <c r="M296" s="303" t="s">
        <v>1618</v>
      </c>
      <c r="O296" s="292"/>
    </row>
    <row r="297" spans="1:80" x14ac:dyDescent="0.2">
      <c r="A297" s="301"/>
      <c r="B297" s="304"/>
      <c r="C297" s="333" t="s">
        <v>174</v>
      </c>
      <c r="D297" s="306"/>
      <c r="E297" s="332">
        <v>503.0668</v>
      </c>
      <c r="F297" s="308"/>
      <c r="G297" s="309"/>
      <c r="H297" s="310"/>
      <c r="I297" s="302"/>
      <c r="J297" s="311"/>
      <c r="K297" s="302"/>
      <c r="M297" s="303" t="s">
        <v>174</v>
      </c>
      <c r="O297" s="292"/>
    </row>
    <row r="298" spans="1:80" ht="22.5" x14ac:dyDescent="0.2">
      <c r="A298" s="301"/>
      <c r="B298" s="304"/>
      <c r="C298" s="305" t="s">
        <v>1619</v>
      </c>
      <c r="D298" s="306"/>
      <c r="E298" s="307">
        <v>111.51</v>
      </c>
      <c r="F298" s="308"/>
      <c r="G298" s="309"/>
      <c r="H298" s="310"/>
      <c r="I298" s="302"/>
      <c r="J298" s="311"/>
      <c r="K298" s="302"/>
      <c r="M298" s="303" t="s">
        <v>1619</v>
      </c>
      <c r="O298" s="292"/>
    </row>
    <row r="299" spans="1:80" ht="22.5" x14ac:dyDescent="0.2">
      <c r="A299" s="301"/>
      <c r="B299" s="304"/>
      <c r="C299" s="305" t="s">
        <v>1620</v>
      </c>
      <c r="D299" s="306"/>
      <c r="E299" s="307">
        <v>-0.80249999999999999</v>
      </c>
      <c r="F299" s="308"/>
      <c r="G299" s="309"/>
      <c r="H299" s="310"/>
      <c r="I299" s="302"/>
      <c r="J299" s="311"/>
      <c r="K299" s="302"/>
      <c r="M299" s="303" t="s">
        <v>1620</v>
      </c>
      <c r="O299" s="292"/>
    </row>
    <row r="300" spans="1:80" x14ac:dyDescent="0.2">
      <c r="A300" s="293">
        <v>72</v>
      </c>
      <c r="B300" s="294" t="s">
        <v>676</v>
      </c>
      <c r="C300" s="295" t="s">
        <v>677</v>
      </c>
      <c r="D300" s="296" t="s">
        <v>170</v>
      </c>
      <c r="E300" s="297">
        <v>62.71</v>
      </c>
      <c r="F300" s="297">
        <v>0</v>
      </c>
      <c r="G300" s="298">
        <f>E300*F300</f>
        <v>0</v>
      </c>
      <c r="H300" s="299">
        <v>0</v>
      </c>
      <c r="I300" s="300">
        <f>E300*H300</f>
        <v>0</v>
      </c>
      <c r="J300" s="299"/>
      <c r="K300" s="300">
        <f>E300*J300</f>
        <v>0</v>
      </c>
      <c r="O300" s="292">
        <v>2</v>
      </c>
      <c r="AA300" s="261">
        <v>12</v>
      </c>
      <c r="AB300" s="261">
        <v>0</v>
      </c>
      <c r="AC300" s="261">
        <v>29</v>
      </c>
      <c r="AZ300" s="261">
        <v>2</v>
      </c>
      <c r="BA300" s="261">
        <f>IF(AZ300=1,G300,0)</f>
        <v>0</v>
      </c>
      <c r="BB300" s="261">
        <f>IF(AZ300=2,G300,0)</f>
        <v>0</v>
      </c>
      <c r="BC300" s="261">
        <f>IF(AZ300=3,G300,0)</f>
        <v>0</v>
      </c>
      <c r="BD300" s="261">
        <f>IF(AZ300=4,G300,0)</f>
        <v>0</v>
      </c>
      <c r="BE300" s="261">
        <f>IF(AZ300=5,G300,0)</f>
        <v>0</v>
      </c>
      <c r="CA300" s="292">
        <v>12</v>
      </c>
      <c r="CB300" s="292">
        <v>0</v>
      </c>
    </row>
    <row r="301" spans="1:80" x14ac:dyDescent="0.2">
      <c r="A301" s="301"/>
      <c r="B301" s="304"/>
      <c r="C301" s="305" t="s">
        <v>1621</v>
      </c>
      <c r="D301" s="306"/>
      <c r="E301" s="307">
        <v>7.5</v>
      </c>
      <c r="F301" s="308"/>
      <c r="G301" s="309"/>
      <c r="H301" s="310"/>
      <c r="I301" s="302"/>
      <c r="J301" s="311"/>
      <c r="K301" s="302"/>
      <c r="M301" s="303" t="s">
        <v>1621</v>
      </c>
      <c r="O301" s="292"/>
    </row>
    <row r="302" spans="1:80" x14ac:dyDescent="0.2">
      <c r="A302" s="301"/>
      <c r="B302" s="304"/>
      <c r="C302" s="305" t="s">
        <v>1622</v>
      </c>
      <c r="D302" s="306"/>
      <c r="E302" s="307">
        <v>24.16</v>
      </c>
      <c r="F302" s="308"/>
      <c r="G302" s="309"/>
      <c r="H302" s="310"/>
      <c r="I302" s="302"/>
      <c r="J302" s="311"/>
      <c r="K302" s="302"/>
      <c r="M302" s="303" t="s">
        <v>1622</v>
      </c>
      <c r="O302" s="292"/>
    </row>
    <row r="303" spans="1:80" ht="22.5" x14ac:dyDescent="0.2">
      <c r="A303" s="301"/>
      <c r="B303" s="304"/>
      <c r="C303" s="305" t="s">
        <v>1623</v>
      </c>
      <c r="D303" s="306"/>
      <c r="E303" s="307">
        <v>31.05</v>
      </c>
      <c r="F303" s="308"/>
      <c r="G303" s="309"/>
      <c r="H303" s="310"/>
      <c r="I303" s="302"/>
      <c r="J303" s="311"/>
      <c r="K303" s="302"/>
      <c r="M303" s="303" t="s">
        <v>1623</v>
      </c>
      <c r="O303" s="292"/>
    </row>
    <row r="304" spans="1:80" ht="22.5" x14ac:dyDescent="0.2">
      <c r="A304" s="293">
        <v>73</v>
      </c>
      <c r="B304" s="294" t="s">
        <v>680</v>
      </c>
      <c r="C304" s="295" t="s">
        <v>681</v>
      </c>
      <c r="D304" s="296" t="s">
        <v>170</v>
      </c>
      <c r="E304" s="297">
        <v>62.71</v>
      </c>
      <c r="F304" s="297">
        <v>0</v>
      </c>
      <c r="G304" s="298">
        <f>E304*F304</f>
        <v>0</v>
      </c>
      <c r="H304" s="299">
        <v>7.2000000000000005E-4</v>
      </c>
      <c r="I304" s="300">
        <f>E304*H304</f>
        <v>4.5151200000000002E-2</v>
      </c>
      <c r="J304" s="299"/>
      <c r="K304" s="300">
        <f>E304*J304</f>
        <v>0</v>
      </c>
      <c r="O304" s="292">
        <v>2</v>
      </c>
      <c r="AA304" s="261">
        <v>12</v>
      </c>
      <c r="AB304" s="261">
        <v>0</v>
      </c>
      <c r="AC304" s="261">
        <v>73</v>
      </c>
      <c r="AZ304" s="261">
        <v>2</v>
      </c>
      <c r="BA304" s="261">
        <f>IF(AZ304=1,G304,0)</f>
        <v>0</v>
      </c>
      <c r="BB304" s="261">
        <f>IF(AZ304=2,G304,0)</f>
        <v>0</v>
      </c>
      <c r="BC304" s="261">
        <f>IF(AZ304=3,G304,0)</f>
        <v>0</v>
      </c>
      <c r="BD304" s="261">
        <f>IF(AZ304=4,G304,0)</f>
        <v>0</v>
      </c>
      <c r="BE304" s="261">
        <f>IF(AZ304=5,G304,0)</f>
        <v>0</v>
      </c>
      <c r="CA304" s="292">
        <v>12</v>
      </c>
      <c r="CB304" s="292">
        <v>0</v>
      </c>
    </row>
    <row r="305" spans="1:80" x14ac:dyDescent="0.2">
      <c r="A305" s="301"/>
      <c r="B305" s="304"/>
      <c r="C305" s="305" t="s">
        <v>1621</v>
      </c>
      <c r="D305" s="306"/>
      <c r="E305" s="307">
        <v>7.5</v>
      </c>
      <c r="F305" s="308"/>
      <c r="G305" s="309"/>
      <c r="H305" s="310"/>
      <c r="I305" s="302"/>
      <c r="J305" s="311"/>
      <c r="K305" s="302"/>
      <c r="M305" s="303" t="s">
        <v>1621</v>
      </c>
      <c r="O305" s="292"/>
    </row>
    <row r="306" spans="1:80" x14ac:dyDescent="0.2">
      <c r="A306" s="301"/>
      <c r="B306" s="304"/>
      <c r="C306" s="305" t="s">
        <v>1622</v>
      </c>
      <c r="D306" s="306"/>
      <c r="E306" s="307">
        <v>24.16</v>
      </c>
      <c r="F306" s="308"/>
      <c r="G306" s="309"/>
      <c r="H306" s="310"/>
      <c r="I306" s="302"/>
      <c r="J306" s="311"/>
      <c r="K306" s="302"/>
      <c r="M306" s="303" t="s">
        <v>1622</v>
      </c>
      <c r="O306" s="292"/>
    </row>
    <row r="307" spans="1:80" ht="22.5" x14ac:dyDescent="0.2">
      <c r="A307" s="301"/>
      <c r="B307" s="304"/>
      <c r="C307" s="305" t="s">
        <v>1623</v>
      </c>
      <c r="D307" s="306"/>
      <c r="E307" s="307">
        <v>31.05</v>
      </c>
      <c r="F307" s="308"/>
      <c r="G307" s="309"/>
      <c r="H307" s="310"/>
      <c r="I307" s="302"/>
      <c r="J307" s="311"/>
      <c r="K307" s="302"/>
      <c r="M307" s="303" t="s">
        <v>1623</v>
      </c>
      <c r="O307" s="292"/>
    </row>
    <row r="308" spans="1:80" x14ac:dyDescent="0.2">
      <c r="A308" s="293">
        <v>74</v>
      </c>
      <c r="B308" s="294" t="s">
        <v>682</v>
      </c>
      <c r="C308" s="295" t="s">
        <v>683</v>
      </c>
      <c r="D308" s="296" t="s">
        <v>116</v>
      </c>
      <c r="E308" s="297">
        <v>1.61</v>
      </c>
      <c r="F308" s="297">
        <v>0</v>
      </c>
      <c r="G308" s="298">
        <f>E308*F308</f>
        <v>0</v>
      </c>
      <c r="H308" s="299">
        <v>1.8020000000000001E-2</v>
      </c>
      <c r="I308" s="300">
        <f>E308*H308</f>
        <v>2.9012200000000005E-2</v>
      </c>
      <c r="J308" s="299"/>
      <c r="K308" s="300">
        <f>E308*J308</f>
        <v>0</v>
      </c>
      <c r="O308" s="292">
        <v>2</v>
      </c>
      <c r="AA308" s="261">
        <v>12</v>
      </c>
      <c r="AB308" s="261">
        <v>0</v>
      </c>
      <c r="AC308" s="261">
        <v>1</v>
      </c>
      <c r="AZ308" s="261">
        <v>2</v>
      </c>
      <c r="BA308" s="261">
        <f>IF(AZ308=1,G308,0)</f>
        <v>0</v>
      </c>
      <c r="BB308" s="261">
        <f>IF(AZ308=2,G308,0)</f>
        <v>0</v>
      </c>
      <c r="BC308" s="261">
        <f>IF(AZ308=3,G308,0)</f>
        <v>0</v>
      </c>
      <c r="BD308" s="261">
        <f>IF(AZ308=4,G308,0)</f>
        <v>0</v>
      </c>
      <c r="BE308" s="261">
        <f>IF(AZ308=5,G308,0)</f>
        <v>0</v>
      </c>
      <c r="CA308" s="292">
        <v>12</v>
      </c>
      <c r="CB308" s="292">
        <v>0</v>
      </c>
    </row>
    <row r="309" spans="1:80" x14ac:dyDescent="0.2">
      <c r="A309" s="301"/>
      <c r="B309" s="304"/>
      <c r="C309" s="305" t="s">
        <v>1607</v>
      </c>
      <c r="D309" s="306"/>
      <c r="E309" s="307">
        <v>1.61</v>
      </c>
      <c r="F309" s="308"/>
      <c r="G309" s="309"/>
      <c r="H309" s="310"/>
      <c r="I309" s="302"/>
      <c r="J309" s="311"/>
      <c r="K309" s="302"/>
      <c r="M309" s="303" t="s">
        <v>1607</v>
      </c>
      <c r="O309" s="292"/>
    </row>
    <row r="310" spans="1:80" ht="22.5" x14ac:dyDescent="0.2">
      <c r="A310" s="293">
        <v>75</v>
      </c>
      <c r="B310" s="294" t="s">
        <v>1231</v>
      </c>
      <c r="C310" s="295" t="s">
        <v>1624</v>
      </c>
      <c r="D310" s="296" t="s">
        <v>170</v>
      </c>
      <c r="E310" s="297">
        <v>35.9</v>
      </c>
      <c r="F310" s="297">
        <v>0</v>
      </c>
      <c r="G310" s="298">
        <f>E310*F310</f>
        <v>0</v>
      </c>
      <c r="H310" s="299">
        <v>4.8900000000000002E-3</v>
      </c>
      <c r="I310" s="300">
        <f>E310*H310</f>
        <v>0.17555100000000001</v>
      </c>
      <c r="J310" s="299"/>
      <c r="K310" s="300">
        <f>E310*J310</f>
        <v>0</v>
      </c>
      <c r="O310" s="292">
        <v>2</v>
      </c>
      <c r="AA310" s="261">
        <v>12</v>
      </c>
      <c r="AB310" s="261">
        <v>0</v>
      </c>
      <c r="AC310" s="261">
        <v>148</v>
      </c>
      <c r="AZ310" s="261">
        <v>2</v>
      </c>
      <c r="BA310" s="261">
        <f>IF(AZ310=1,G310,0)</f>
        <v>0</v>
      </c>
      <c r="BB310" s="261">
        <f>IF(AZ310=2,G310,0)</f>
        <v>0</v>
      </c>
      <c r="BC310" s="261">
        <f>IF(AZ310=3,G310,0)</f>
        <v>0</v>
      </c>
      <c r="BD310" s="261">
        <f>IF(AZ310=4,G310,0)</f>
        <v>0</v>
      </c>
      <c r="BE310" s="261">
        <f>IF(AZ310=5,G310,0)</f>
        <v>0</v>
      </c>
      <c r="CA310" s="292">
        <v>12</v>
      </c>
      <c r="CB310" s="292">
        <v>0</v>
      </c>
    </row>
    <row r="311" spans="1:80" x14ac:dyDescent="0.2">
      <c r="A311" s="301"/>
      <c r="B311" s="304"/>
      <c r="C311" s="305" t="s">
        <v>1625</v>
      </c>
      <c r="D311" s="306"/>
      <c r="E311" s="307">
        <v>35.9</v>
      </c>
      <c r="F311" s="308"/>
      <c r="G311" s="309"/>
      <c r="H311" s="310"/>
      <c r="I311" s="302"/>
      <c r="J311" s="311"/>
      <c r="K311" s="302"/>
      <c r="M311" s="303" t="s">
        <v>1625</v>
      </c>
      <c r="O311" s="292"/>
    </row>
    <row r="312" spans="1:80" ht="22.5" x14ac:dyDescent="0.2">
      <c r="A312" s="293">
        <v>76</v>
      </c>
      <c r="B312" s="294" t="s">
        <v>684</v>
      </c>
      <c r="C312" s="295" t="s">
        <v>685</v>
      </c>
      <c r="D312" s="296" t="s">
        <v>170</v>
      </c>
      <c r="E312" s="297">
        <v>202.94</v>
      </c>
      <c r="F312" s="297">
        <v>0</v>
      </c>
      <c r="G312" s="298">
        <f>E312*F312</f>
        <v>0</v>
      </c>
      <c r="H312" s="299">
        <v>4.8900000000000002E-3</v>
      </c>
      <c r="I312" s="300">
        <f>E312*H312</f>
        <v>0.99237660000000005</v>
      </c>
      <c r="J312" s="299"/>
      <c r="K312" s="300">
        <f>E312*J312</f>
        <v>0</v>
      </c>
      <c r="O312" s="292">
        <v>2</v>
      </c>
      <c r="AA312" s="261">
        <v>12</v>
      </c>
      <c r="AB312" s="261">
        <v>0</v>
      </c>
      <c r="AC312" s="261">
        <v>7</v>
      </c>
      <c r="AZ312" s="261">
        <v>2</v>
      </c>
      <c r="BA312" s="261">
        <f>IF(AZ312=1,G312,0)</f>
        <v>0</v>
      </c>
      <c r="BB312" s="261">
        <f>IF(AZ312=2,G312,0)</f>
        <v>0</v>
      </c>
      <c r="BC312" s="261">
        <f>IF(AZ312=3,G312,0)</f>
        <v>0</v>
      </c>
      <c r="BD312" s="261">
        <f>IF(AZ312=4,G312,0)</f>
        <v>0</v>
      </c>
      <c r="BE312" s="261">
        <f>IF(AZ312=5,G312,0)</f>
        <v>0</v>
      </c>
      <c r="CA312" s="292">
        <v>12</v>
      </c>
      <c r="CB312" s="292">
        <v>0</v>
      </c>
    </row>
    <row r="313" spans="1:80" x14ac:dyDescent="0.2">
      <c r="A313" s="301"/>
      <c r="B313" s="304"/>
      <c r="C313" s="305" t="s">
        <v>925</v>
      </c>
      <c r="D313" s="306"/>
      <c r="E313" s="307">
        <v>0</v>
      </c>
      <c r="F313" s="308"/>
      <c r="G313" s="309"/>
      <c r="H313" s="310"/>
      <c r="I313" s="302"/>
      <c r="J313" s="311"/>
      <c r="K313" s="302"/>
      <c r="M313" s="303" t="s">
        <v>925</v>
      </c>
      <c r="O313" s="292"/>
    </row>
    <row r="314" spans="1:80" x14ac:dyDescent="0.2">
      <c r="A314" s="301"/>
      <c r="B314" s="304"/>
      <c r="C314" s="305" t="s">
        <v>1262</v>
      </c>
      <c r="D314" s="306"/>
      <c r="E314" s="307">
        <v>0</v>
      </c>
      <c r="F314" s="308"/>
      <c r="G314" s="309"/>
      <c r="H314" s="310"/>
      <c r="I314" s="302"/>
      <c r="J314" s="311"/>
      <c r="K314" s="302"/>
      <c r="M314" s="303" t="s">
        <v>1262</v>
      </c>
      <c r="O314" s="292"/>
    </row>
    <row r="315" spans="1:80" x14ac:dyDescent="0.2">
      <c r="A315" s="301"/>
      <c r="B315" s="304"/>
      <c r="C315" s="305" t="s">
        <v>1626</v>
      </c>
      <c r="D315" s="306"/>
      <c r="E315" s="307">
        <v>88.47</v>
      </c>
      <c r="F315" s="308"/>
      <c r="G315" s="309"/>
      <c r="H315" s="310"/>
      <c r="I315" s="302"/>
      <c r="J315" s="311"/>
      <c r="K315" s="302"/>
      <c r="M315" s="303" t="s">
        <v>1626</v>
      </c>
      <c r="O315" s="292"/>
    </row>
    <row r="316" spans="1:80" x14ac:dyDescent="0.2">
      <c r="A316" s="301"/>
      <c r="B316" s="304"/>
      <c r="C316" s="305" t="s">
        <v>1627</v>
      </c>
      <c r="D316" s="306"/>
      <c r="E316" s="307">
        <v>114.47</v>
      </c>
      <c r="F316" s="308"/>
      <c r="G316" s="309"/>
      <c r="H316" s="310"/>
      <c r="I316" s="302"/>
      <c r="J316" s="311"/>
      <c r="K316" s="302"/>
      <c r="M316" s="303" t="s">
        <v>1627</v>
      </c>
      <c r="O316" s="292"/>
    </row>
    <row r="317" spans="1:80" ht="22.5" x14ac:dyDescent="0.2">
      <c r="A317" s="293">
        <v>77</v>
      </c>
      <c r="B317" s="294" t="s">
        <v>684</v>
      </c>
      <c r="C317" s="295" t="s">
        <v>1628</v>
      </c>
      <c r="D317" s="296" t="s">
        <v>170</v>
      </c>
      <c r="E317" s="297">
        <v>5.6</v>
      </c>
      <c r="F317" s="297">
        <v>0</v>
      </c>
      <c r="G317" s="298">
        <f>E317*F317</f>
        <v>0</v>
      </c>
      <c r="H317" s="299">
        <v>4.8900000000000002E-3</v>
      </c>
      <c r="I317" s="300">
        <f>E317*H317</f>
        <v>2.7383999999999999E-2</v>
      </c>
      <c r="J317" s="299"/>
      <c r="K317" s="300">
        <f>E317*J317</f>
        <v>0</v>
      </c>
      <c r="O317" s="292">
        <v>2</v>
      </c>
      <c r="AA317" s="261">
        <v>12</v>
      </c>
      <c r="AB317" s="261">
        <v>0</v>
      </c>
      <c r="AC317" s="261">
        <v>133</v>
      </c>
      <c r="AZ317" s="261">
        <v>2</v>
      </c>
      <c r="BA317" s="261">
        <f>IF(AZ317=1,G317,0)</f>
        <v>0</v>
      </c>
      <c r="BB317" s="261">
        <f>IF(AZ317=2,G317,0)</f>
        <v>0</v>
      </c>
      <c r="BC317" s="261">
        <f>IF(AZ317=3,G317,0)</f>
        <v>0</v>
      </c>
      <c r="BD317" s="261">
        <f>IF(AZ317=4,G317,0)</f>
        <v>0</v>
      </c>
      <c r="BE317" s="261">
        <f>IF(AZ317=5,G317,0)</f>
        <v>0</v>
      </c>
      <c r="CA317" s="292">
        <v>12</v>
      </c>
      <c r="CB317" s="292">
        <v>0</v>
      </c>
    </row>
    <row r="318" spans="1:80" x14ac:dyDescent="0.2">
      <c r="A318" s="301"/>
      <c r="B318" s="304"/>
      <c r="C318" s="305" t="s">
        <v>1629</v>
      </c>
      <c r="D318" s="306"/>
      <c r="E318" s="307">
        <v>5.6</v>
      </c>
      <c r="F318" s="308"/>
      <c r="G318" s="309"/>
      <c r="H318" s="310"/>
      <c r="I318" s="302"/>
      <c r="J318" s="311"/>
      <c r="K318" s="302"/>
      <c r="M318" s="303" t="s">
        <v>1629</v>
      </c>
      <c r="O318" s="292"/>
    </row>
    <row r="319" spans="1:80" ht="22.5" x14ac:dyDescent="0.2">
      <c r="A319" s="293">
        <v>78</v>
      </c>
      <c r="B319" s="294" t="s">
        <v>1235</v>
      </c>
      <c r="C319" s="295" t="s">
        <v>1630</v>
      </c>
      <c r="D319" s="296" t="s">
        <v>170</v>
      </c>
      <c r="E319" s="297">
        <v>5.55</v>
      </c>
      <c r="F319" s="297">
        <v>0</v>
      </c>
      <c r="G319" s="298">
        <f>E319*F319</f>
        <v>0</v>
      </c>
      <c r="H319" s="299">
        <v>4.8900000000000002E-3</v>
      </c>
      <c r="I319" s="300">
        <f>E319*H319</f>
        <v>2.71395E-2</v>
      </c>
      <c r="J319" s="299"/>
      <c r="K319" s="300">
        <f>E319*J319</f>
        <v>0</v>
      </c>
      <c r="O319" s="292">
        <v>2</v>
      </c>
      <c r="AA319" s="261">
        <v>12</v>
      </c>
      <c r="AB319" s="261">
        <v>0</v>
      </c>
      <c r="AC319" s="261">
        <v>149</v>
      </c>
      <c r="AZ319" s="261">
        <v>2</v>
      </c>
      <c r="BA319" s="261">
        <f>IF(AZ319=1,G319,0)</f>
        <v>0</v>
      </c>
      <c r="BB319" s="261">
        <f>IF(AZ319=2,G319,0)</f>
        <v>0</v>
      </c>
      <c r="BC319" s="261">
        <f>IF(AZ319=3,G319,0)</f>
        <v>0</v>
      </c>
      <c r="BD319" s="261">
        <f>IF(AZ319=4,G319,0)</f>
        <v>0</v>
      </c>
      <c r="BE319" s="261">
        <f>IF(AZ319=5,G319,0)</f>
        <v>0</v>
      </c>
      <c r="CA319" s="292">
        <v>12</v>
      </c>
      <c r="CB319" s="292">
        <v>0</v>
      </c>
    </row>
    <row r="320" spans="1:80" x14ac:dyDescent="0.2">
      <c r="A320" s="301"/>
      <c r="B320" s="304"/>
      <c r="C320" s="305" t="s">
        <v>1631</v>
      </c>
      <c r="D320" s="306"/>
      <c r="E320" s="307">
        <v>5.55</v>
      </c>
      <c r="F320" s="308"/>
      <c r="G320" s="309"/>
      <c r="H320" s="310"/>
      <c r="I320" s="302"/>
      <c r="J320" s="311"/>
      <c r="K320" s="302"/>
      <c r="M320" s="303" t="s">
        <v>1631</v>
      </c>
      <c r="O320" s="292"/>
    </row>
    <row r="321" spans="1:80" ht="22.5" x14ac:dyDescent="0.2">
      <c r="A321" s="293">
        <v>79</v>
      </c>
      <c r="B321" s="294" t="s">
        <v>693</v>
      </c>
      <c r="C321" s="295" t="s">
        <v>694</v>
      </c>
      <c r="D321" s="296" t="s">
        <v>100</v>
      </c>
      <c r="E321" s="297">
        <v>13</v>
      </c>
      <c r="F321" s="297">
        <v>0</v>
      </c>
      <c r="G321" s="298">
        <f>E321*F321</f>
        <v>0</v>
      </c>
      <c r="H321" s="299">
        <v>1.6999999999999999E-3</v>
      </c>
      <c r="I321" s="300">
        <f>E321*H321</f>
        <v>2.2099999999999998E-2</v>
      </c>
      <c r="J321" s="299"/>
      <c r="K321" s="300">
        <f>E321*J321</f>
        <v>0</v>
      </c>
      <c r="O321" s="292">
        <v>2</v>
      </c>
      <c r="AA321" s="261">
        <v>12</v>
      </c>
      <c r="AB321" s="261">
        <v>0</v>
      </c>
      <c r="AC321" s="261">
        <v>59</v>
      </c>
      <c r="AZ321" s="261">
        <v>2</v>
      </c>
      <c r="BA321" s="261">
        <f>IF(AZ321=1,G321,0)</f>
        <v>0</v>
      </c>
      <c r="BB321" s="261">
        <f>IF(AZ321=2,G321,0)</f>
        <v>0</v>
      </c>
      <c r="BC321" s="261">
        <f>IF(AZ321=3,G321,0)</f>
        <v>0</v>
      </c>
      <c r="BD321" s="261">
        <f>IF(AZ321=4,G321,0)</f>
        <v>0</v>
      </c>
      <c r="BE321" s="261">
        <f>IF(AZ321=5,G321,0)</f>
        <v>0</v>
      </c>
      <c r="CA321" s="292">
        <v>12</v>
      </c>
      <c r="CB321" s="292">
        <v>0</v>
      </c>
    </row>
    <row r="322" spans="1:80" x14ac:dyDescent="0.2">
      <c r="A322" s="301"/>
      <c r="B322" s="304"/>
      <c r="C322" s="305" t="s">
        <v>1632</v>
      </c>
      <c r="D322" s="306"/>
      <c r="E322" s="307">
        <v>13</v>
      </c>
      <c r="F322" s="308"/>
      <c r="G322" s="309"/>
      <c r="H322" s="310"/>
      <c r="I322" s="302"/>
      <c r="J322" s="311"/>
      <c r="K322" s="302"/>
      <c r="M322" s="303" t="s">
        <v>1632</v>
      </c>
      <c r="O322" s="292"/>
    </row>
    <row r="323" spans="1:80" x14ac:dyDescent="0.2">
      <c r="A323" s="293">
        <v>80</v>
      </c>
      <c r="B323" s="294" t="s">
        <v>696</v>
      </c>
      <c r="C323" s="295" t="s">
        <v>697</v>
      </c>
      <c r="D323" s="296" t="s">
        <v>12</v>
      </c>
      <c r="E323" s="297"/>
      <c r="F323" s="297">
        <v>0</v>
      </c>
      <c r="G323" s="298">
        <f>E323*F323</f>
        <v>0</v>
      </c>
      <c r="H323" s="299">
        <v>0</v>
      </c>
      <c r="I323" s="300">
        <f>E323*H323</f>
        <v>0</v>
      </c>
      <c r="J323" s="299"/>
      <c r="K323" s="300">
        <f>E323*J323</f>
        <v>0</v>
      </c>
      <c r="O323" s="292">
        <v>2</v>
      </c>
      <c r="AA323" s="261">
        <v>7</v>
      </c>
      <c r="AB323" s="261">
        <v>1002</v>
      </c>
      <c r="AC323" s="261">
        <v>5</v>
      </c>
      <c r="AZ323" s="261">
        <v>2</v>
      </c>
      <c r="BA323" s="261">
        <f>IF(AZ323=1,G323,0)</f>
        <v>0</v>
      </c>
      <c r="BB323" s="261">
        <f>IF(AZ323=2,G323,0)</f>
        <v>0</v>
      </c>
      <c r="BC323" s="261">
        <f>IF(AZ323=3,G323,0)</f>
        <v>0</v>
      </c>
      <c r="BD323" s="261">
        <f>IF(AZ323=4,G323,0)</f>
        <v>0</v>
      </c>
      <c r="BE323" s="261">
        <f>IF(AZ323=5,G323,0)</f>
        <v>0</v>
      </c>
      <c r="CA323" s="292">
        <v>7</v>
      </c>
      <c r="CB323" s="292">
        <v>1002</v>
      </c>
    </row>
    <row r="324" spans="1:80" x14ac:dyDescent="0.2">
      <c r="A324" s="293">
        <v>81</v>
      </c>
      <c r="B324" s="294" t="s">
        <v>367</v>
      </c>
      <c r="C324" s="295" t="s">
        <v>368</v>
      </c>
      <c r="D324" s="296" t="s">
        <v>369</v>
      </c>
      <c r="E324" s="297">
        <v>7.0936383000000003</v>
      </c>
      <c r="F324" s="297">
        <v>0</v>
      </c>
      <c r="G324" s="298">
        <f>E324*F324</f>
        <v>0</v>
      </c>
      <c r="H324" s="299">
        <v>0</v>
      </c>
      <c r="I324" s="300">
        <f>E324*H324</f>
        <v>0</v>
      </c>
      <c r="J324" s="299"/>
      <c r="K324" s="300">
        <f>E324*J324</f>
        <v>0</v>
      </c>
      <c r="O324" s="292">
        <v>2</v>
      </c>
      <c r="AA324" s="261">
        <v>8</v>
      </c>
      <c r="AB324" s="261">
        <v>0</v>
      </c>
      <c r="AC324" s="261">
        <v>3</v>
      </c>
      <c r="AZ324" s="261">
        <v>2</v>
      </c>
      <c r="BA324" s="261">
        <f>IF(AZ324=1,G324,0)</f>
        <v>0</v>
      </c>
      <c r="BB324" s="261">
        <f>IF(AZ324=2,G324,0)</f>
        <v>0</v>
      </c>
      <c r="BC324" s="261">
        <f>IF(AZ324=3,G324,0)</f>
        <v>0</v>
      </c>
      <c r="BD324" s="261">
        <f>IF(AZ324=4,G324,0)</f>
        <v>0</v>
      </c>
      <c r="BE324" s="261">
        <f>IF(AZ324=5,G324,0)</f>
        <v>0</v>
      </c>
      <c r="CA324" s="292">
        <v>8</v>
      </c>
      <c r="CB324" s="292">
        <v>0</v>
      </c>
    </row>
    <row r="325" spans="1:80" x14ac:dyDescent="0.2">
      <c r="A325" s="293">
        <v>82</v>
      </c>
      <c r="B325" s="294" t="s">
        <v>1103</v>
      </c>
      <c r="C325" s="295" t="s">
        <v>1104</v>
      </c>
      <c r="D325" s="296" t="s">
        <v>369</v>
      </c>
      <c r="E325" s="297">
        <v>7.0936383000000003</v>
      </c>
      <c r="F325" s="297">
        <v>0</v>
      </c>
      <c r="G325" s="298">
        <f>E325*F325</f>
        <v>0</v>
      </c>
      <c r="H325" s="299">
        <v>0</v>
      </c>
      <c r="I325" s="300">
        <f>E325*H325</f>
        <v>0</v>
      </c>
      <c r="J325" s="299"/>
      <c r="K325" s="300">
        <f>E325*J325</f>
        <v>0</v>
      </c>
      <c r="O325" s="292">
        <v>2</v>
      </c>
      <c r="AA325" s="261">
        <v>8</v>
      </c>
      <c r="AB325" s="261">
        <v>0</v>
      </c>
      <c r="AC325" s="261">
        <v>3</v>
      </c>
      <c r="AZ325" s="261">
        <v>2</v>
      </c>
      <c r="BA325" s="261">
        <f>IF(AZ325=1,G325,0)</f>
        <v>0</v>
      </c>
      <c r="BB325" s="261">
        <f>IF(AZ325=2,G325,0)</f>
        <v>0</v>
      </c>
      <c r="BC325" s="261">
        <f>IF(AZ325=3,G325,0)</f>
        <v>0</v>
      </c>
      <c r="BD325" s="261">
        <f>IF(AZ325=4,G325,0)</f>
        <v>0</v>
      </c>
      <c r="BE325" s="261">
        <f>IF(AZ325=5,G325,0)</f>
        <v>0</v>
      </c>
      <c r="CA325" s="292">
        <v>8</v>
      </c>
      <c r="CB325" s="292">
        <v>0</v>
      </c>
    </row>
    <row r="326" spans="1:80" x14ac:dyDescent="0.2">
      <c r="A326" s="293">
        <v>83</v>
      </c>
      <c r="B326" s="294" t="s">
        <v>370</v>
      </c>
      <c r="C326" s="295" t="s">
        <v>371</v>
      </c>
      <c r="D326" s="296" t="s">
        <v>369</v>
      </c>
      <c r="E326" s="297">
        <v>7.0936383000000003</v>
      </c>
      <c r="F326" s="297">
        <v>0</v>
      </c>
      <c r="G326" s="298">
        <f>E326*F326</f>
        <v>0</v>
      </c>
      <c r="H326" s="299">
        <v>0</v>
      </c>
      <c r="I326" s="300">
        <f>E326*H326</f>
        <v>0</v>
      </c>
      <c r="J326" s="299"/>
      <c r="K326" s="300">
        <f>E326*J326</f>
        <v>0</v>
      </c>
      <c r="O326" s="292">
        <v>2</v>
      </c>
      <c r="AA326" s="261">
        <v>8</v>
      </c>
      <c r="AB326" s="261">
        <v>1</v>
      </c>
      <c r="AC326" s="261">
        <v>3</v>
      </c>
      <c r="AZ326" s="261">
        <v>2</v>
      </c>
      <c r="BA326" s="261">
        <f>IF(AZ326=1,G326,0)</f>
        <v>0</v>
      </c>
      <c r="BB326" s="261">
        <f>IF(AZ326=2,G326,0)</f>
        <v>0</v>
      </c>
      <c r="BC326" s="261">
        <f>IF(AZ326=3,G326,0)</f>
        <v>0</v>
      </c>
      <c r="BD326" s="261">
        <f>IF(AZ326=4,G326,0)</f>
        <v>0</v>
      </c>
      <c r="BE326" s="261">
        <f>IF(AZ326=5,G326,0)</f>
        <v>0</v>
      </c>
      <c r="CA326" s="292">
        <v>8</v>
      </c>
      <c r="CB326" s="292">
        <v>1</v>
      </c>
    </row>
    <row r="327" spans="1:80" x14ac:dyDescent="0.2">
      <c r="A327" s="293">
        <v>84</v>
      </c>
      <c r="B327" s="294" t="s">
        <v>372</v>
      </c>
      <c r="C327" s="295" t="s">
        <v>373</v>
      </c>
      <c r="D327" s="296" t="s">
        <v>369</v>
      </c>
      <c r="E327" s="297">
        <v>70.936383000000006</v>
      </c>
      <c r="F327" s="297">
        <v>0</v>
      </c>
      <c r="G327" s="298">
        <f>E327*F327</f>
        <v>0</v>
      </c>
      <c r="H327" s="299">
        <v>0</v>
      </c>
      <c r="I327" s="300">
        <f>E327*H327</f>
        <v>0</v>
      </c>
      <c r="J327" s="299"/>
      <c r="K327" s="300">
        <f>E327*J327</f>
        <v>0</v>
      </c>
      <c r="O327" s="292">
        <v>2</v>
      </c>
      <c r="AA327" s="261">
        <v>8</v>
      </c>
      <c r="AB327" s="261">
        <v>1</v>
      </c>
      <c r="AC327" s="261">
        <v>3</v>
      </c>
      <c r="AZ327" s="261">
        <v>2</v>
      </c>
      <c r="BA327" s="261">
        <f>IF(AZ327=1,G327,0)</f>
        <v>0</v>
      </c>
      <c r="BB327" s="261">
        <f>IF(AZ327=2,G327,0)</f>
        <v>0</v>
      </c>
      <c r="BC327" s="261">
        <f>IF(AZ327=3,G327,0)</f>
        <v>0</v>
      </c>
      <c r="BD327" s="261">
        <f>IF(AZ327=4,G327,0)</f>
        <v>0</v>
      </c>
      <c r="BE327" s="261">
        <f>IF(AZ327=5,G327,0)</f>
        <v>0</v>
      </c>
      <c r="CA327" s="292">
        <v>8</v>
      </c>
      <c r="CB327" s="292">
        <v>1</v>
      </c>
    </row>
    <row r="328" spans="1:80" x14ac:dyDescent="0.2">
      <c r="A328" s="293">
        <v>85</v>
      </c>
      <c r="B328" s="294" t="s">
        <v>374</v>
      </c>
      <c r="C328" s="295" t="s">
        <v>375</v>
      </c>
      <c r="D328" s="296" t="s">
        <v>369</v>
      </c>
      <c r="E328" s="297">
        <v>7.0936383000000003</v>
      </c>
      <c r="F328" s="297">
        <v>0</v>
      </c>
      <c r="G328" s="298">
        <f>E328*F328</f>
        <v>0</v>
      </c>
      <c r="H328" s="299">
        <v>0</v>
      </c>
      <c r="I328" s="300">
        <f>E328*H328</f>
        <v>0</v>
      </c>
      <c r="J328" s="299"/>
      <c r="K328" s="300">
        <f>E328*J328</f>
        <v>0</v>
      </c>
      <c r="O328" s="292">
        <v>2</v>
      </c>
      <c r="AA328" s="261">
        <v>8</v>
      </c>
      <c r="AB328" s="261">
        <v>1</v>
      </c>
      <c r="AC328" s="261">
        <v>3</v>
      </c>
      <c r="AZ328" s="261">
        <v>2</v>
      </c>
      <c r="BA328" s="261">
        <f>IF(AZ328=1,G328,0)</f>
        <v>0</v>
      </c>
      <c r="BB328" s="261">
        <f>IF(AZ328=2,G328,0)</f>
        <v>0</v>
      </c>
      <c r="BC328" s="261">
        <f>IF(AZ328=3,G328,0)</f>
        <v>0</v>
      </c>
      <c r="BD328" s="261">
        <f>IF(AZ328=4,G328,0)</f>
        <v>0</v>
      </c>
      <c r="BE328" s="261">
        <f>IF(AZ328=5,G328,0)</f>
        <v>0</v>
      </c>
      <c r="CA328" s="292">
        <v>8</v>
      </c>
      <c r="CB328" s="292">
        <v>1</v>
      </c>
    </row>
    <row r="329" spans="1:80" x14ac:dyDescent="0.2">
      <c r="A329" s="293">
        <v>86</v>
      </c>
      <c r="B329" s="294" t="s">
        <v>376</v>
      </c>
      <c r="C329" s="295" t="s">
        <v>377</v>
      </c>
      <c r="D329" s="296" t="s">
        <v>369</v>
      </c>
      <c r="E329" s="297">
        <v>21.280914899999999</v>
      </c>
      <c r="F329" s="297">
        <v>0</v>
      </c>
      <c r="G329" s="298">
        <f>E329*F329</f>
        <v>0</v>
      </c>
      <c r="H329" s="299">
        <v>0</v>
      </c>
      <c r="I329" s="300">
        <f>E329*H329</f>
        <v>0</v>
      </c>
      <c r="J329" s="299"/>
      <c r="K329" s="300">
        <f>E329*J329</f>
        <v>0</v>
      </c>
      <c r="O329" s="292">
        <v>2</v>
      </c>
      <c r="AA329" s="261">
        <v>8</v>
      </c>
      <c r="AB329" s="261">
        <v>1</v>
      </c>
      <c r="AC329" s="261">
        <v>3</v>
      </c>
      <c r="AZ329" s="261">
        <v>2</v>
      </c>
      <c r="BA329" s="261">
        <f>IF(AZ329=1,G329,0)</f>
        <v>0</v>
      </c>
      <c r="BB329" s="261">
        <f>IF(AZ329=2,G329,0)</f>
        <v>0</v>
      </c>
      <c r="BC329" s="261">
        <f>IF(AZ329=3,G329,0)</f>
        <v>0</v>
      </c>
      <c r="BD329" s="261">
        <f>IF(AZ329=4,G329,0)</f>
        <v>0</v>
      </c>
      <c r="BE329" s="261">
        <f>IF(AZ329=5,G329,0)</f>
        <v>0</v>
      </c>
      <c r="CA329" s="292">
        <v>8</v>
      </c>
      <c r="CB329" s="292">
        <v>1</v>
      </c>
    </row>
    <row r="330" spans="1:80" x14ac:dyDescent="0.2">
      <c r="A330" s="312"/>
      <c r="B330" s="313" t="s">
        <v>101</v>
      </c>
      <c r="C330" s="314" t="s">
        <v>435</v>
      </c>
      <c r="D330" s="315"/>
      <c r="E330" s="316"/>
      <c r="F330" s="317"/>
      <c r="G330" s="318">
        <f>SUM(G281:G329)</f>
        <v>0</v>
      </c>
      <c r="H330" s="319"/>
      <c r="I330" s="320">
        <f>SUM(I281:I329)</f>
        <v>1.3807065000000003</v>
      </c>
      <c r="J330" s="319"/>
      <c r="K330" s="320">
        <f>SUM(K281:K329)</f>
        <v>-7.0936383000000003</v>
      </c>
      <c r="O330" s="292">
        <v>4</v>
      </c>
      <c r="BA330" s="321">
        <f>SUM(BA281:BA329)</f>
        <v>0</v>
      </c>
      <c r="BB330" s="321">
        <f>SUM(BB281:BB329)</f>
        <v>0</v>
      </c>
      <c r="BC330" s="321">
        <f>SUM(BC281:BC329)</f>
        <v>0</v>
      </c>
      <c r="BD330" s="321">
        <f>SUM(BD281:BD329)</f>
        <v>0</v>
      </c>
      <c r="BE330" s="321">
        <f>SUM(BE281:BE329)</f>
        <v>0</v>
      </c>
    </row>
    <row r="331" spans="1:80" x14ac:dyDescent="0.2">
      <c r="A331" s="282" t="s">
        <v>97</v>
      </c>
      <c r="B331" s="283" t="s">
        <v>451</v>
      </c>
      <c r="C331" s="284" t="s">
        <v>452</v>
      </c>
      <c r="D331" s="285"/>
      <c r="E331" s="286"/>
      <c r="F331" s="286"/>
      <c r="G331" s="287"/>
      <c r="H331" s="288"/>
      <c r="I331" s="289"/>
      <c r="J331" s="290"/>
      <c r="K331" s="291"/>
      <c r="O331" s="292">
        <v>1</v>
      </c>
    </row>
    <row r="332" spans="1:80" x14ac:dyDescent="0.2">
      <c r="A332" s="293">
        <v>87</v>
      </c>
      <c r="B332" s="294" t="s">
        <v>1239</v>
      </c>
      <c r="C332" s="295" t="s">
        <v>1240</v>
      </c>
      <c r="D332" s="296" t="s">
        <v>100</v>
      </c>
      <c r="E332" s="297">
        <v>1</v>
      </c>
      <c r="F332" s="297">
        <v>0</v>
      </c>
      <c r="G332" s="298">
        <f>E332*F332</f>
        <v>0</v>
      </c>
      <c r="H332" s="299">
        <v>0</v>
      </c>
      <c r="I332" s="300">
        <f>E332*H332</f>
        <v>0</v>
      </c>
      <c r="J332" s="299"/>
      <c r="K332" s="300">
        <f>E332*J332</f>
        <v>0</v>
      </c>
      <c r="O332" s="292">
        <v>2</v>
      </c>
      <c r="AA332" s="261">
        <v>12</v>
      </c>
      <c r="AB332" s="261">
        <v>0</v>
      </c>
      <c r="AC332" s="261">
        <v>136</v>
      </c>
      <c r="AZ332" s="261">
        <v>2</v>
      </c>
      <c r="BA332" s="261">
        <f>IF(AZ332=1,G332,0)</f>
        <v>0</v>
      </c>
      <c r="BB332" s="261">
        <f>IF(AZ332=2,G332,0)</f>
        <v>0</v>
      </c>
      <c r="BC332" s="261">
        <f>IF(AZ332=3,G332,0)</f>
        <v>0</v>
      </c>
      <c r="BD332" s="261">
        <f>IF(AZ332=4,G332,0)</f>
        <v>0</v>
      </c>
      <c r="BE332" s="261">
        <f>IF(AZ332=5,G332,0)</f>
        <v>0</v>
      </c>
      <c r="CA332" s="292">
        <v>12</v>
      </c>
      <c r="CB332" s="292">
        <v>0</v>
      </c>
    </row>
    <row r="333" spans="1:80" x14ac:dyDescent="0.2">
      <c r="A333" s="293">
        <v>88</v>
      </c>
      <c r="B333" s="294" t="s">
        <v>1241</v>
      </c>
      <c r="C333" s="295" t="s">
        <v>1242</v>
      </c>
      <c r="D333" s="296" t="s">
        <v>100</v>
      </c>
      <c r="E333" s="297">
        <v>1</v>
      </c>
      <c r="F333" s="297">
        <v>0</v>
      </c>
      <c r="G333" s="298">
        <f>E333*F333</f>
        <v>0</v>
      </c>
      <c r="H333" s="299">
        <v>0</v>
      </c>
      <c r="I333" s="300">
        <f>E333*H333</f>
        <v>0</v>
      </c>
      <c r="J333" s="299"/>
      <c r="K333" s="300">
        <f>E333*J333</f>
        <v>0</v>
      </c>
      <c r="O333" s="292">
        <v>2</v>
      </c>
      <c r="AA333" s="261">
        <v>12</v>
      </c>
      <c r="AB333" s="261">
        <v>0</v>
      </c>
      <c r="AC333" s="261">
        <v>112</v>
      </c>
      <c r="AZ333" s="261">
        <v>2</v>
      </c>
      <c r="BA333" s="261">
        <f>IF(AZ333=1,G333,0)</f>
        <v>0</v>
      </c>
      <c r="BB333" s="261">
        <f>IF(AZ333=2,G333,0)</f>
        <v>0</v>
      </c>
      <c r="BC333" s="261">
        <f>IF(AZ333=3,G333,0)</f>
        <v>0</v>
      </c>
      <c r="BD333" s="261">
        <f>IF(AZ333=4,G333,0)</f>
        <v>0</v>
      </c>
      <c r="BE333" s="261">
        <f>IF(AZ333=5,G333,0)</f>
        <v>0</v>
      </c>
      <c r="CA333" s="292">
        <v>12</v>
      </c>
      <c r="CB333" s="292">
        <v>0</v>
      </c>
    </row>
    <row r="334" spans="1:80" x14ac:dyDescent="0.2">
      <c r="A334" s="293">
        <v>89</v>
      </c>
      <c r="B334" s="294" t="s">
        <v>459</v>
      </c>
      <c r="C334" s="295" t="s">
        <v>460</v>
      </c>
      <c r="D334" s="296" t="s">
        <v>12</v>
      </c>
      <c r="E334" s="297"/>
      <c r="F334" s="297">
        <v>0</v>
      </c>
      <c r="G334" s="298">
        <f>E334*F334</f>
        <v>0</v>
      </c>
      <c r="H334" s="299">
        <v>0</v>
      </c>
      <c r="I334" s="300">
        <f>E334*H334</f>
        <v>0</v>
      </c>
      <c r="J334" s="299"/>
      <c r="K334" s="300">
        <f>E334*J334</f>
        <v>0</v>
      </c>
      <c r="O334" s="292">
        <v>2</v>
      </c>
      <c r="AA334" s="261">
        <v>7</v>
      </c>
      <c r="AB334" s="261">
        <v>1002</v>
      </c>
      <c r="AC334" s="261">
        <v>5</v>
      </c>
      <c r="AZ334" s="261">
        <v>2</v>
      </c>
      <c r="BA334" s="261">
        <f>IF(AZ334=1,G334,0)</f>
        <v>0</v>
      </c>
      <c r="BB334" s="261">
        <f>IF(AZ334=2,G334,0)</f>
        <v>0</v>
      </c>
      <c r="BC334" s="261">
        <f>IF(AZ334=3,G334,0)</f>
        <v>0</v>
      </c>
      <c r="BD334" s="261">
        <f>IF(AZ334=4,G334,0)</f>
        <v>0</v>
      </c>
      <c r="BE334" s="261">
        <f>IF(AZ334=5,G334,0)</f>
        <v>0</v>
      </c>
      <c r="CA334" s="292">
        <v>7</v>
      </c>
      <c r="CB334" s="292">
        <v>1002</v>
      </c>
    </row>
    <row r="335" spans="1:80" x14ac:dyDescent="0.2">
      <c r="A335" s="293">
        <v>90</v>
      </c>
      <c r="B335" s="294" t="s">
        <v>367</v>
      </c>
      <c r="C335" s="295" t="s">
        <v>368</v>
      </c>
      <c r="D335" s="296" t="s">
        <v>369</v>
      </c>
      <c r="E335" s="297">
        <v>3.5000000000000003E-2</v>
      </c>
      <c r="F335" s="297">
        <v>0</v>
      </c>
      <c r="G335" s="298">
        <f>E335*F335</f>
        <v>0</v>
      </c>
      <c r="H335" s="299">
        <v>0</v>
      </c>
      <c r="I335" s="300">
        <f>E335*H335</f>
        <v>0</v>
      </c>
      <c r="J335" s="299"/>
      <c r="K335" s="300">
        <f>E335*J335</f>
        <v>0</v>
      </c>
      <c r="O335" s="292">
        <v>2</v>
      </c>
      <c r="AA335" s="261">
        <v>8</v>
      </c>
      <c r="AB335" s="261">
        <v>0</v>
      </c>
      <c r="AC335" s="261">
        <v>3</v>
      </c>
      <c r="AZ335" s="261">
        <v>2</v>
      </c>
      <c r="BA335" s="261">
        <f>IF(AZ335=1,G335,0)</f>
        <v>0</v>
      </c>
      <c r="BB335" s="261">
        <f>IF(AZ335=2,G335,0)</f>
        <v>0</v>
      </c>
      <c r="BC335" s="261">
        <f>IF(AZ335=3,G335,0)</f>
        <v>0</v>
      </c>
      <c r="BD335" s="261">
        <f>IF(AZ335=4,G335,0)</f>
        <v>0</v>
      </c>
      <c r="BE335" s="261">
        <f>IF(AZ335=5,G335,0)</f>
        <v>0</v>
      </c>
      <c r="CA335" s="292">
        <v>8</v>
      </c>
      <c r="CB335" s="292">
        <v>0</v>
      </c>
    </row>
    <row r="336" spans="1:80" x14ac:dyDescent="0.2">
      <c r="A336" s="293">
        <v>91</v>
      </c>
      <c r="B336" s="294" t="s">
        <v>1103</v>
      </c>
      <c r="C336" s="295" t="s">
        <v>1104</v>
      </c>
      <c r="D336" s="296" t="s">
        <v>369</v>
      </c>
      <c r="E336" s="297">
        <v>3.5000000000000003E-2</v>
      </c>
      <c r="F336" s="297">
        <v>0</v>
      </c>
      <c r="G336" s="298">
        <f>E336*F336</f>
        <v>0</v>
      </c>
      <c r="H336" s="299">
        <v>0</v>
      </c>
      <c r="I336" s="300">
        <f>E336*H336</f>
        <v>0</v>
      </c>
      <c r="J336" s="299"/>
      <c r="K336" s="300">
        <f>E336*J336</f>
        <v>0</v>
      </c>
      <c r="O336" s="292">
        <v>2</v>
      </c>
      <c r="AA336" s="261">
        <v>8</v>
      </c>
      <c r="AB336" s="261">
        <v>0</v>
      </c>
      <c r="AC336" s="261">
        <v>3</v>
      </c>
      <c r="AZ336" s="261">
        <v>2</v>
      </c>
      <c r="BA336" s="261">
        <f>IF(AZ336=1,G336,0)</f>
        <v>0</v>
      </c>
      <c r="BB336" s="261">
        <f>IF(AZ336=2,G336,0)</f>
        <v>0</v>
      </c>
      <c r="BC336" s="261">
        <f>IF(AZ336=3,G336,0)</f>
        <v>0</v>
      </c>
      <c r="BD336" s="261">
        <f>IF(AZ336=4,G336,0)</f>
        <v>0</v>
      </c>
      <c r="BE336" s="261">
        <f>IF(AZ336=5,G336,0)</f>
        <v>0</v>
      </c>
      <c r="CA336" s="292">
        <v>8</v>
      </c>
      <c r="CB336" s="292">
        <v>0</v>
      </c>
    </row>
    <row r="337" spans="1:80" x14ac:dyDescent="0.2">
      <c r="A337" s="293">
        <v>92</v>
      </c>
      <c r="B337" s="294" t="s">
        <v>370</v>
      </c>
      <c r="C337" s="295" t="s">
        <v>371</v>
      </c>
      <c r="D337" s="296" t="s">
        <v>369</v>
      </c>
      <c r="E337" s="297">
        <v>3.5000000000000003E-2</v>
      </c>
      <c r="F337" s="297">
        <v>0</v>
      </c>
      <c r="G337" s="298">
        <f>E337*F337</f>
        <v>0</v>
      </c>
      <c r="H337" s="299">
        <v>0</v>
      </c>
      <c r="I337" s="300">
        <f>E337*H337</f>
        <v>0</v>
      </c>
      <c r="J337" s="299"/>
      <c r="K337" s="300">
        <f>E337*J337</f>
        <v>0</v>
      </c>
      <c r="O337" s="292">
        <v>2</v>
      </c>
      <c r="AA337" s="261">
        <v>8</v>
      </c>
      <c r="AB337" s="261">
        <v>1</v>
      </c>
      <c r="AC337" s="261">
        <v>3</v>
      </c>
      <c r="AZ337" s="261">
        <v>2</v>
      </c>
      <c r="BA337" s="261">
        <f>IF(AZ337=1,G337,0)</f>
        <v>0</v>
      </c>
      <c r="BB337" s="261">
        <f>IF(AZ337=2,G337,0)</f>
        <v>0</v>
      </c>
      <c r="BC337" s="261">
        <f>IF(AZ337=3,G337,0)</f>
        <v>0</v>
      </c>
      <c r="BD337" s="261">
        <f>IF(AZ337=4,G337,0)</f>
        <v>0</v>
      </c>
      <c r="BE337" s="261">
        <f>IF(AZ337=5,G337,0)</f>
        <v>0</v>
      </c>
      <c r="CA337" s="292">
        <v>8</v>
      </c>
      <c r="CB337" s="292">
        <v>1</v>
      </c>
    </row>
    <row r="338" spans="1:80" x14ac:dyDescent="0.2">
      <c r="A338" s="293">
        <v>93</v>
      </c>
      <c r="B338" s="294" t="s">
        <v>372</v>
      </c>
      <c r="C338" s="295" t="s">
        <v>373</v>
      </c>
      <c r="D338" s="296" t="s">
        <v>369</v>
      </c>
      <c r="E338" s="297">
        <v>0.35</v>
      </c>
      <c r="F338" s="297">
        <v>0</v>
      </c>
      <c r="G338" s="298">
        <f>E338*F338</f>
        <v>0</v>
      </c>
      <c r="H338" s="299">
        <v>0</v>
      </c>
      <c r="I338" s="300">
        <f>E338*H338</f>
        <v>0</v>
      </c>
      <c r="J338" s="299"/>
      <c r="K338" s="300">
        <f>E338*J338</f>
        <v>0</v>
      </c>
      <c r="O338" s="292">
        <v>2</v>
      </c>
      <c r="AA338" s="261">
        <v>8</v>
      </c>
      <c r="AB338" s="261">
        <v>1</v>
      </c>
      <c r="AC338" s="261">
        <v>3</v>
      </c>
      <c r="AZ338" s="261">
        <v>2</v>
      </c>
      <c r="BA338" s="261">
        <f>IF(AZ338=1,G338,0)</f>
        <v>0</v>
      </c>
      <c r="BB338" s="261">
        <f>IF(AZ338=2,G338,0)</f>
        <v>0</v>
      </c>
      <c r="BC338" s="261">
        <f>IF(AZ338=3,G338,0)</f>
        <v>0</v>
      </c>
      <c r="BD338" s="261">
        <f>IF(AZ338=4,G338,0)</f>
        <v>0</v>
      </c>
      <c r="BE338" s="261">
        <f>IF(AZ338=5,G338,0)</f>
        <v>0</v>
      </c>
      <c r="CA338" s="292">
        <v>8</v>
      </c>
      <c r="CB338" s="292">
        <v>1</v>
      </c>
    </row>
    <row r="339" spans="1:80" x14ac:dyDescent="0.2">
      <c r="A339" s="293">
        <v>94</v>
      </c>
      <c r="B339" s="294" t="s">
        <v>374</v>
      </c>
      <c r="C339" s="295" t="s">
        <v>375</v>
      </c>
      <c r="D339" s="296" t="s">
        <v>369</v>
      </c>
      <c r="E339" s="297">
        <v>3.5000000000000003E-2</v>
      </c>
      <c r="F339" s="297">
        <v>0</v>
      </c>
      <c r="G339" s="298">
        <f>E339*F339</f>
        <v>0</v>
      </c>
      <c r="H339" s="299">
        <v>0</v>
      </c>
      <c r="I339" s="300">
        <f>E339*H339</f>
        <v>0</v>
      </c>
      <c r="J339" s="299"/>
      <c r="K339" s="300">
        <f>E339*J339</f>
        <v>0</v>
      </c>
      <c r="O339" s="292">
        <v>2</v>
      </c>
      <c r="AA339" s="261">
        <v>8</v>
      </c>
      <c r="AB339" s="261">
        <v>1</v>
      </c>
      <c r="AC339" s="261">
        <v>3</v>
      </c>
      <c r="AZ339" s="261">
        <v>2</v>
      </c>
      <c r="BA339" s="261">
        <f>IF(AZ339=1,G339,0)</f>
        <v>0</v>
      </c>
      <c r="BB339" s="261">
        <f>IF(AZ339=2,G339,0)</f>
        <v>0</v>
      </c>
      <c r="BC339" s="261">
        <f>IF(AZ339=3,G339,0)</f>
        <v>0</v>
      </c>
      <c r="BD339" s="261">
        <f>IF(AZ339=4,G339,0)</f>
        <v>0</v>
      </c>
      <c r="BE339" s="261">
        <f>IF(AZ339=5,G339,0)</f>
        <v>0</v>
      </c>
      <c r="CA339" s="292">
        <v>8</v>
      </c>
      <c r="CB339" s="292">
        <v>1</v>
      </c>
    </row>
    <row r="340" spans="1:80" x14ac:dyDescent="0.2">
      <c r="A340" s="293">
        <v>95</v>
      </c>
      <c r="B340" s="294" t="s">
        <v>376</v>
      </c>
      <c r="C340" s="295" t="s">
        <v>377</v>
      </c>
      <c r="D340" s="296" t="s">
        <v>369</v>
      </c>
      <c r="E340" s="297">
        <v>0.105</v>
      </c>
      <c r="F340" s="297">
        <v>0</v>
      </c>
      <c r="G340" s="298">
        <f>E340*F340</f>
        <v>0</v>
      </c>
      <c r="H340" s="299">
        <v>0</v>
      </c>
      <c r="I340" s="300">
        <f>E340*H340</f>
        <v>0</v>
      </c>
      <c r="J340" s="299"/>
      <c r="K340" s="300">
        <f>E340*J340</f>
        <v>0</v>
      </c>
      <c r="O340" s="292">
        <v>2</v>
      </c>
      <c r="AA340" s="261">
        <v>8</v>
      </c>
      <c r="AB340" s="261">
        <v>1</v>
      </c>
      <c r="AC340" s="261">
        <v>3</v>
      </c>
      <c r="AZ340" s="261">
        <v>2</v>
      </c>
      <c r="BA340" s="261">
        <f>IF(AZ340=1,G340,0)</f>
        <v>0</v>
      </c>
      <c r="BB340" s="261">
        <f>IF(AZ340=2,G340,0)</f>
        <v>0</v>
      </c>
      <c r="BC340" s="261">
        <f>IF(AZ340=3,G340,0)</f>
        <v>0</v>
      </c>
      <c r="BD340" s="261">
        <f>IF(AZ340=4,G340,0)</f>
        <v>0</v>
      </c>
      <c r="BE340" s="261">
        <f>IF(AZ340=5,G340,0)</f>
        <v>0</v>
      </c>
      <c r="CA340" s="292">
        <v>8</v>
      </c>
      <c r="CB340" s="292">
        <v>1</v>
      </c>
    </row>
    <row r="341" spans="1:80" x14ac:dyDescent="0.2">
      <c r="A341" s="312"/>
      <c r="B341" s="313" t="s">
        <v>101</v>
      </c>
      <c r="C341" s="314" t="s">
        <v>453</v>
      </c>
      <c r="D341" s="315"/>
      <c r="E341" s="316"/>
      <c r="F341" s="317"/>
      <c r="G341" s="318">
        <f>SUM(G331:G340)</f>
        <v>0</v>
      </c>
      <c r="H341" s="319"/>
      <c r="I341" s="320">
        <f>SUM(I331:I340)</f>
        <v>0</v>
      </c>
      <c r="J341" s="319"/>
      <c r="K341" s="320">
        <f>SUM(K331:K340)</f>
        <v>0</v>
      </c>
      <c r="O341" s="292">
        <v>4</v>
      </c>
      <c r="BA341" s="321">
        <f>SUM(BA331:BA340)</f>
        <v>0</v>
      </c>
      <c r="BB341" s="321">
        <f>SUM(BB331:BB340)</f>
        <v>0</v>
      </c>
      <c r="BC341" s="321">
        <f>SUM(BC331:BC340)</f>
        <v>0</v>
      </c>
      <c r="BD341" s="321">
        <f>SUM(BD331:BD340)</f>
        <v>0</v>
      </c>
      <c r="BE341" s="321">
        <f>SUM(BE331:BE340)</f>
        <v>0</v>
      </c>
    </row>
    <row r="342" spans="1:80" x14ac:dyDescent="0.2">
      <c r="A342" s="282" t="s">
        <v>97</v>
      </c>
      <c r="B342" s="283" t="s">
        <v>1633</v>
      </c>
      <c r="C342" s="284" t="s">
        <v>1634</v>
      </c>
      <c r="D342" s="285"/>
      <c r="E342" s="286"/>
      <c r="F342" s="286"/>
      <c r="G342" s="287"/>
      <c r="H342" s="288"/>
      <c r="I342" s="289"/>
      <c r="J342" s="290"/>
      <c r="K342" s="291"/>
      <c r="O342" s="292">
        <v>1</v>
      </c>
    </row>
    <row r="343" spans="1:80" ht="22.5" x14ac:dyDescent="0.2">
      <c r="A343" s="293">
        <v>96</v>
      </c>
      <c r="B343" s="294" t="s">
        <v>1636</v>
      </c>
      <c r="C343" s="295" t="s">
        <v>1637</v>
      </c>
      <c r="D343" s="296" t="s">
        <v>366</v>
      </c>
      <c r="E343" s="297">
        <v>1</v>
      </c>
      <c r="F343" s="297">
        <v>0</v>
      </c>
      <c r="G343" s="298">
        <f>E343*F343</f>
        <v>0</v>
      </c>
      <c r="H343" s="299">
        <v>2.0930000000000001E-2</v>
      </c>
      <c r="I343" s="300">
        <f>E343*H343</f>
        <v>2.0930000000000001E-2</v>
      </c>
      <c r="J343" s="299">
        <v>0</v>
      </c>
      <c r="K343" s="300">
        <f>E343*J343</f>
        <v>0</v>
      </c>
      <c r="O343" s="292">
        <v>2</v>
      </c>
      <c r="AA343" s="261">
        <v>1</v>
      </c>
      <c r="AB343" s="261">
        <v>9</v>
      </c>
      <c r="AC343" s="261">
        <v>9</v>
      </c>
      <c r="AZ343" s="261">
        <v>4</v>
      </c>
      <c r="BA343" s="261">
        <f>IF(AZ343=1,G343,0)</f>
        <v>0</v>
      </c>
      <c r="BB343" s="261">
        <f>IF(AZ343=2,G343,0)</f>
        <v>0</v>
      </c>
      <c r="BC343" s="261">
        <f>IF(AZ343=3,G343,0)</f>
        <v>0</v>
      </c>
      <c r="BD343" s="261">
        <f>IF(AZ343=4,G343,0)</f>
        <v>0</v>
      </c>
      <c r="BE343" s="261">
        <f>IF(AZ343=5,G343,0)</f>
        <v>0</v>
      </c>
      <c r="CA343" s="292">
        <v>1</v>
      </c>
      <c r="CB343" s="292">
        <v>9</v>
      </c>
    </row>
    <row r="344" spans="1:80" x14ac:dyDescent="0.2">
      <c r="A344" s="293">
        <v>97</v>
      </c>
      <c r="B344" s="294" t="s">
        <v>1638</v>
      </c>
      <c r="C344" s="295" t="s">
        <v>1639</v>
      </c>
      <c r="D344" s="296" t="s">
        <v>366</v>
      </c>
      <c r="E344" s="297">
        <v>1</v>
      </c>
      <c r="F344" s="297">
        <v>0</v>
      </c>
      <c r="G344" s="298">
        <f>E344*F344</f>
        <v>0</v>
      </c>
      <c r="H344" s="299">
        <v>2.0930000000000001E-2</v>
      </c>
      <c r="I344" s="300">
        <f>E344*H344</f>
        <v>2.0930000000000001E-2</v>
      </c>
      <c r="J344" s="299"/>
      <c r="K344" s="300">
        <f>E344*J344</f>
        <v>0</v>
      </c>
      <c r="O344" s="292">
        <v>2</v>
      </c>
      <c r="AA344" s="261">
        <v>12</v>
      </c>
      <c r="AB344" s="261">
        <v>0</v>
      </c>
      <c r="AC344" s="261">
        <v>134</v>
      </c>
      <c r="AZ344" s="261">
        <v>4</v>
      </c>
      <c r="BA344" s="261">
        <f>IF(AZ344=1,G344,0)</f>
        <v>0</v>
      </c>
      <c r="BB344" s="261">
        <f>IF(AZ344=2,G344,0)</f>
        <v>0</v>
      </c>
      <c r="BC344" s="261">
        <f>IF(AZ344=3,G344,0)</f>
        <v>0</v>
      </c>
      <c r="BD344" s="261">
        <f>IF(AZ344=4,G344,0)</f>
        <v>0</v>
      </c>
      <c r="BE344" s="261">
        <f>IF(AZ344=5,G344,0)</f>
        <v>0</v>
      </c>
      <c r="CA344" s="292">
        <v>12</v>
      </c>
      <c r="CB344" s="292">
        <v>0</v>
      </c>
    </row>
    <row r="345" spans="1:80" x14ac:dyDescent="0.2">
      <c r="A345" s="312"/>
      <c r="B345" s="313" t="s">
        <v>101</v>
      </c>
      <c r="C345" s="314" t="s">
        <v>1635</v>
      </c>
      <c r="D345" s="315"/>
      <c r="E345" s="316"/>
      <c r="F345" s="317"/>
      <c r="G345" s="318">
        <f>SUM(G342:G344)</f>
        <v>0</v>
      </c>
      <c r="H345" s="319"/>
      <c r="I345" s="320">
        <f>SUM(I342:I344)</f>
        <v>4.1860000000000001E-2</v>
      </c>
      <c r="J345" s="319"/>
      <c r="K345" s="320">
        <f>SUM(K342:K344)</f>
        <v>0</v>
      </c>
      <c r="O345" s="292">
        <v>4</v>
      </c>
      <c r="BA345" s="321">
        <f>SUM(BA342:BA344)</f>
        <v>0</v>
      </c>
      <c r="BB345" s="321">
        <f>SUM(BB342:BB344)</f>
        <v>0</v>
      </c>
      <c r="BC345" s="321">
        <f>SUM(BC342:BC344)</f>
        <v>0</v>
      </c>
      <c r="BD345" s="321">
        <f>SUM(BD342:BD344)</f>
        <v>0</v>
      </c>
      <c r="BE345" s="321">
        <f>SUM(BE342:BE344)</f>
        <v>0</v>
      </c>
    </row>
    <row r="346" spans="1:80" x14ac:dyDescent="0.2">
      <c r="E346" s="261"/>
    </row>
    <row r="347" spans="1:80" x14ac:dyDescent="0.2">
      <c r="E347" s="261"/>
    </row>
    <row r="348" spans="1:80" x14ac:dyDescent="0.2">
      <c r="E348" s="261"/>
    </row>
    <row r="349" spans="1:80" x14ac:dyDescent="0.2">
      <c r="E349" s="261"/>
    </row>
    <row r="350" spans="1:80" x14ac:dyDescent="0.2">
      <c r="E350" s="261"/>
    </row>
    <row r="351" spans="1:80" x14ac:dyDescent="0.2">
      <c r="E351" s="261"/>
    </row>
    <row r="352" spans="1:80" x14ac:dyDescent="0.2">
      <c r="E352" s="261"/>
    </row>
    <row r="353" spans="5:5" x14ac:dyDescent="0.2">
      <c r="E353" s="261"/>
    </row>
    <row r="354" spans="5:5" x14ac:dyDescent="0.2">
      <c r="E354" s="261"/>
    </row>
    <row r="355" spans="5:5" x14ac:dyDescent="0.2">
      <c r="E355" s="261"/>
    </row>
    <row r="356" spans="5:5" x14ac:dyDescent="0.2">
      <c r="E356" s="261"/>
    </row>
    <row r="357" spans="5:5" x14ac:dyDescent="0.2">
      <c r="E357" s="261"/>
    </row>
    <row r="358" spans="5:5" x14ac:dyDescent="0.2">
      <c r="E358" s="261"/>
    </row>
    <row r="359" spans="5:5" x14ac:dyDescent="0.2">
      <c r="E359" s="261"/>
    </row>
    <row r="360" spans="5:5" x14ac:dyDescent="0.2">
      <c r="E360" s="261"/>
    </row>
    <row r="361" spans="5:5" x14ac:dyDescent="0.2">
      <c r="E361" s="261"/>
    </row>
    <row r="362" spans="5:5" x14ac:dyDescent="0.2">
      <c r="E362" s="261"/>
    </row>
    <row r="363" spans="5:5" x14ac:dyDescent="0.2">
      <c r="E363" s="261"/>
    </row>
    <row r="364" spans="5:5" x14ac:dyDescent="0.2">
      <c r="E364" s="261"/>
    </row>
    <row r="365" spans="5:5" x14ac:dyDescent="0.2">
      <c r="E365" s="261"/>
    </row>
    <row r="366" spans="5:5" x14ac:dyDescent="0.2">
      <c r="E366" s="261"/>
    </row>
    <row r="367" spans="5:5" x14ac:dyDescent="0.2">
      <c r="E367" s="261"/>
    </row>
    <row r="368" spans="5:5" x14ac:dyDescent="0.2">
      <c r="E368" s="261"/>
    </row>
    <row r="369" spans="1:7" x14ac:dyDescent="0.2">
      <c r="A369" s="311"/>
      <c r="B369" s="311"/>
      <c r="C369" s="311"/>
      <c r="D369" s="311"/>
      <c r="E369" s="311"/>
      <c r="F369" s="311"/>
      <c r="G369" s="311"/>
    </row>
    <row r="370" spans="1:7" x14ac:dyDescent="0.2">
      <c r="A370" s="311"/>
      <c r="B370" s="311"/>
      <c r="C370" s="311"/>
      <c r="D370" s="311"/>
      <c r="E370" s="311"/>
      <c r="F370" s="311"/>
      <c r="G370" s="311"/>
    </row>
    <row r="371" spans="1:7" x14ac:dyDescent="0.2">
      <c r="A371" s="311"/>
      <c r="B371" s="311"/>
      <c r="C371" s="311"/>
      <c r="D371" s="311"/>
      <c r="E371" s="311"/>
      <c r="F371" s="311"/>
      <c r="G371" s="311"/>
    </row>
    <row r="372" spans="1:7" x14ac:dyDescent="0.2">
      <c r="A372" s="311"/>
      <c r="B372" s="311"/>
      <c r="C372" s="311"/>
      <c r="D372" s="311"/>
      <c r="E372" s="311"/>
      <c r="F372" s="311"/>
      <c r="G372" s="311"/>
    </row>
    <row r="373" spans="1:7" x14ac:dyDescent="0.2">
      <c r="E373" s="261"/>
    </row>
    <row r="374" spans="1:7" x14ac:dyDescent="0.2">
      <c r="E374" s="261"/>
    </row>
    <row r="375" spans="1:7" x14ac:dyDescent="0.2">
      <c r="E375" s="261"/>
    </row>
    <row r="376" spans="1:7" x14ac:dyDescent="0.2">
      <c r="E376" s="261"/>
    </row>
    <row r="377" spans="1:7" x14ac:dyDescent="0.2">
      <c r="E377" s="261"/>
    </row>
    <row r="378" spans="1:7" x14ac:dyDescent="0.2">
      <c r="E378" s="261"/>
    </row>
    <row r="379" spans="1:7" x14ac:dyDescent="0.2">
      <c r="E379" s="261"/>
    </row>
    <row r="380" spans="1:7" x14ac:dyDescent="0.2">
      <c r="E380" s="261"/>
    </row>
    <row r="381" spans="1:7" x14ac:dyDescent="0.2">
      <c r="E381" s="261"/>
    </row>
    <row r="382" spans="1:7" x14ac:dyDescent="0.2">
      <c r="E382" s="261"/>
    </row>
    <row r="383" spans="1:7" x14ac:dyDescent="0.2">
      <c r="E383" s="261"/>
    </row>
    <row r="384" spans="1:7" x14ac:dyDescent="0.2">
      <c r="E384" s="261"/>
    </row>
    <row r="385" spans="5:5" x14ac:dyDescent="0.2">
      <c r="E385" s="261"/>
    </row>
    <row r="386" spans="5:5" x14ac:dyDescent="0.2">
      <c r="E386" s="261"/>
    </row>
    <row r="387" spans="5:5" x14ac:dyDescent="0.2">
      <c r="E387" s="261"/>
    </row>
    <row r="388" spans="5:5" x14ac:dyDescent="0.2">
      <c r="E388" s="261"/>
    </row>
    <row r="389" spans="5:5" x14ac:dyDescent="0.2">
      <c r="E389" s="261"/>
    </row>
    <row r="390" spans="5:5" x14ac:dyDescent="0.2">
      <c r="E390" s="261"/>
    </row>
    <row r="391" spans="5:5" x14ac:dyDescent="0.2">
      <c r="E391" s="261"/>
    </row>
    <row r="392" spans="5:5" x14ac:dyDescent="0.2">
      <c r="E392" s="261"/>
    </row>
    <row r="393" spans="5:5" x14ac:dyDescent="0.2">
      <c r="E393" s="261"/>
    </row>
    <row r="394" spans="5:5" x14ac:dyDescent="0.2">
      <c r="E394" s="261"/>
    </row>
    <row r="395" spans="5:5" x14ac:dyDescent="0.2">
      <c r="E395" s="261"/>
    </row>
    <row r="396" spans="5:5" x14ac:dyDescent="0.2">
      <c r="E396" s="261"/>
    </row>
    <row r="397" spans="5:5" x14ac:dyDescent="0.2">
      <c r="E397" s="261"/>
    </row>
    <row r="398" spans="5:5" x14ac:dyDescent="0.2">
      <c r="E398" s="261"/>
    </row>
    <row r="399" spans="5:5" x14ac:dyDescent="0.2">
      <c r="E399" s="261"/>
    </row>
    <row r="400" spans="5:5" x14ac:dyDescent="0.2">
      <c r="E400" s="261"/>
    </row>
    <row r="401" spans="1:7" x14ac:dyDescent="0.2">
      <c r="E401" s="261"/>
    </row>
    <row r="402" spans="1:7" x14ac:dyDescent="0.2">
      <c r="E402" s="261"/>
    </row>
    <row r="403" spans="1:7" x14ac:dyDescent="0.2">
      <c r="E403" s="261"/>
    </row>
    <row r="404" spans="1:7" x14ac:dyDescent="0.2">
      <c r="A404" s="322"/>
      <c r="B404" s="322"/>
    </row>
    <row r="405" spans="1:7" x14ac:dyDescent="0.2">
      <c r="A405" s="311"/>
      <c r="B405" s="311"/>
      <c r="C405" s="323"/>
      <c r="D405" s="323"/>
      <c r="E405" s="324"/>
      <c r="F405" s="323"/>
      <c r="G405" s="325"/>
    </row>
    <row r="406" spans="1:7" x14ac:dyDescent="0.2">
      <c r="A406" s="326"/>
      <c r="B406" s="326"/>
      <c r="C406" s="311"/>
      <c r="D406" s="311"/>
      <c r="E406" s="327"/>
      <c r="F406" s="311"/>
      <c r="G406" s="311"/>
    </row>
    <row r="407" spans="1:7" x14ac:dyDescent="0.2">
      <c r="A407" s="311"/>
      <c r="B407" s="311"/>
      <c r="C407" s="311"/>
      <c r="D407" s="311"/>
      <c r="E407" s="327"/>
      <c r="F407" s="311"/>
      <c r="G407" s="311"/>
    </row>
    <row r="408" spans="1:7" x14ac:dyDescent="0.2">
      <c r="A408" s="311"/>
      <c r="B408" s="311"/>
      <c r="C408" s="311"/>
      <c r="D408" s="311"/>
      <c r="E408" s="327"/>
      <c r="F408" s="311"/>
      <c r="G408" s="311"/>
    </row>
    <row r="409" spans="1:7" x14ac:dyDescent="0.2">
      <c r="A409" s="311"/>
      <c r="B409" s="311"/>
      <c r="C409" s="311"/>
      <c r="D409" s="311"/>
      <c r="E409" s="327"/>
      <c r="F409" s="311"/>
      <c r="G409" s="311"/>
    </row>
    <row r="410" spans="1:7" x14ac:dyDescent="0.2">
      <c r="A410" s="311"/>
      <c r="B410" s="311"/>
      <c r="C410" s="311"/>
      <c r="D410" s="311"/>
      <c r="E410" s="327"/>
      <c r="F410" s="311"/>
      <c r="G410" s="311"/>
    </row>
    <row r="411" spans="1:7" x14ac:dyDescent="0.2">
      <c r="A411" s="311"/>
      <c r="B411" s="311"/>
      <c r="C411" s="311"/>
      <c r="D411" s="311"/>
      <c r="E411" s="327"/>
      <c r="F411" s="311"/>
      <c r="G411" s="311"/>
    </row>
    <row r="412" spans="1:7" x14ac:dyDescent="0.2">
      <c r="A412" s="311"/>
      <c r="B412" s="311"/>
      <c r="C412" s="311"/>
      <c r="D412" s="311"/>
      <c r="E412" s="327"/>
      <c r="F412" s="311"/>
      <c r="G412" s="311"/>
    </row>
    <row r="413" spans="1:7" x14ac:dyDescent="0.2">
      <c r="A413" s="311"/>
      <c r="B413" s="311"/>
      <c r="C413" s="311"/>
      <c r="D413" s="311"/>
      <c r="E413" s="327"/>
      <c r="F413" s="311"/>
      <c r="G413" s="311"/>
    </row>
    <row r="414" spans="1:7" x14ac:dyDescent="0.2">
      <c r="A414" s="311"/>
      <c r="B414" s="311"/>
      <c r="C414" s="311"/>
      <c r="D414" s="311"/>
      <c r="E414" s="327"/>
      <c r="F414" s="311"/>
      <c r="G414" s="311"/>
    </row>
    <row r="415" spans="1:7" x14ac:dyDescent="0.2">
      <c r="A415" s="311"/>
      <c r="B415" s="311"/>
      <c r="C415" s="311"/>
      <c r="D415" s="311"/>
      <c r="E415" s="327"/>
      <c r="F415" s="311"/>
      <c r="G415" s="311"/>
    </row>
    <row r="416" spans="1:7" x14ac:dyDescent="0.2">
      <c r="A416" s="311"/>
      <c r="B416" s="311"/>
      <c r="C416" s="311"/>
      <c r="D416" s="311"/>
      <c r="E416" s="327"/>
      <c r="F416" s="311"/>
      <c r="G416" s="311"/>
    </row>
    <row r="417" spans="1:7" x14ac:dyDescent="0.2">
      <c r="A417" s="311"/>
      <c r="B417" s="311"/>
      <c r="C417" s="311"/>
      <c r="D417" s="311"/>
      <c r="E417" s="327"/>
      <c r="F417" s="311"/>
      <c r="G417" s="311"/>
    </row>
    <row r="418" spans="1:7" x14ac:dyDescent="0.2">
      <c r="A418" s="311"/>
      <c r="B418" s="311"/>
      <c r="C418" s="311"/>
      <c r="D418" s="311"/>
      <c r="E418" s="327"/>
      <c r="F418" s="311"/>
      <c r="G418" s="311"/>
    </row>
  </sheetData>
  <mergeCells count="224">
    <mergeCell ref="C322:D322"/>
    <mergeCell ref="C313:D313"/>
    <mergeCell ref="C314:D314"/>
    <mergeCell ref="C315:D315"/>
    <mergeCell ref="C316:D316"/>
    <mergeCell ref="C318:D318"/>
    <mergeCell ref="C320:D320"/>
    <mergeCell ref="C303:D303"/>
    <mergeCell ref="C305:D305"/>
    <mergeCell ref="C306:D306"/>
    <mergeCell ref="C307:D307"/>
    <mergeCell ref="C309:D309"/>
    <mergeCell ref="C311:D311"/>
    <mergeCell ref="C296:D296"/>
    <mergeCell ref="C297:D297"/>
    <mergeCell ref="C298:D298"/>
    <mergeCell ref="C299:D299"/>
    <mergeCell ref="C301:D301"/>
    <mergeCell ref="C302:D302"/>
    <mergeCell ref="C290:D290"/>
    <mergeCell ref="C291:D291"/>
    <mergeCell ref="C292:D292"/>
    <mergeCell ref="C293:D293"/>
    <mergeCell ref="C294:D294"/>
    <mergeCell ref="C295:D295"/>
    <mergeCell ref="C269:D269"/>
    <mergeCell ref="C270:D270"/>
    <mergeCell ref="C271:D271"/>
    <mergeCell ref="C272:D272"/>
    <mergeCell ref="C283:D283"/>
    <mergeCell ref="C285:D285"/>
    <mergeCell ref="C287:D287"/>
    <mergeCell ref="C289:D289"/>
    <mergeCell ref="C261:D261"/>
    <mergeCell ref="C263:D263"/>
    <mergeCell ref="C264:D264"/>
    <mergeCell ref="C265:D265"/>
    <mergeCell ref="C267:D267"/>
    <mergeCell ref="C268:D268"/>
    <mergeCell ref="C254:D254"/>
    <mergeCell ref="C255:D255"/>
    <mergeCell ref="C257:D257"/>
    <mergeCell ref="C258:D258"/>
    <mergeCell ref="C259:D259"/>
    <mergeCell ref="C260:D260"/>
    <mergeCell ref="C248:D248"/>
    <mergeCell ref="C249:D249"/>
    <mergeCell ref="C250:D250"/>
    <mergeCell ref="C251:D251"/>
    <mergeCell ref="C252:D252"/>
    <mergeCell ref="C253:D253"/>
    <mergeCell ref="C242:D242"/>
    <mergeCell ref="C243:D243"/>
    <mergeCell ref="C244:D244"/>
    <mergeCell ref="C245:D245"/>
    <mergeCell ref="C246:D246"/>
    <mergeCell ref="C247:D247"/>
    <mergeCell ref="C236:D236"/>
    <mergeCell ref="C237:D237"/>
    <mergeCell ref="C238:D238"/>
    <mergeCell ref="C239:D239"/>
    <mergeCell ref="C240:D240"/>
    <mergeCell ref="C241:D241"/>
    <mergeCell ref="C230:D230"/>
    <mergeCell ref="C231:D231"/>
    <mergeCell ref="C232:D232"/>
    <mergeCell ref="C233:D233"/>
    <mergeCell ref="C234:D234"/>
    <mergeCell ref="C235:D235"/>
    <mergeCell ref="C211:D211"/>
    <mergeCell ref="C223:D223"/>
    <mergeCell ref="C224:D224"/>
    <mergeCell ref="C225:D225"/>
    <mergeCell ref="C226:D226"/>
    <mergeCell ref="C227:D227"/>
    <mergeCell ref="C228:D228"/>
    <mergeCell ref="C229:D229"/>
    <mergeCell ref="C195:D195"/>
    <mergeCell ref="C197:D197"/>
    <mergeCell ref="C202:D202"/>
    <mergeCell ref="C204:D204"/>
    <mergeCell ref="C205:D205"/>
    <mergeCell ref="C207:D207"/>
    <mergeCell ref="C208:D208"/>
    <mergeCell ref="C210:D210"/>
    <mergeCell ref="C187:D187"/>
    <mergeCell ref="C188:D188"/>
    <mergeCell ref="C189:D189"/>
    <mergeCell ref="C190:D190"/>
    <mergeCell ref="C191:D191"/>
    <mergeCell ref="C193:D193"/>
    <mergeCell ref="C180:D180"/>
    <mergeCell ref="C181:D181"/>
    <mergeCell ref="C182:D182"/>
    <mergeCell ref="C184:D184"/>
    <mergeCell ref="C185:D185"/>
    <mergeCell ref="C186:D186"/>
    <mergeCell ref="C172:D172"/>
    <mergeCell ref="C174:D174"/>
    <mergeCell ref="C176:D176"/>
    <mergeCell ref="C177:D177"/>
    <mergeCell ref="C178:D178"/>
    <mergeCell ref="C179:D179"/>
    <mergeCell ref="C165:D165"/>
    <mergeCell ref="C166:D166"/>
    <mergeCell ref="C167:D167"/>
    <mergeCell ref="C168:D168"/>
    <mergeCell ref="C169:D169"/>
    <mergeCell ref="C170:D170"/>
    <mergeCell ref="C158:D158"/>
    <mergeCell ref="C159:D159"/>
    <mergeCell ref="C160:D160"/>
    <mergeCell ref="C161:D161"/>
    <mergeCell ref="C162:D162"/>
    <mergeCell ref="C163:D163"/>
    <mergeCell ref="C138:D138"/>
    <mergeCell ref="C139:D139"/>
    <mergeCell ref="C140:D140"/>
    <mergeCell ref="C141:D141"/>
    <mergeCell ref="C153:D153"/>
    <mergeCell ref="C155:D155"/>
    <mergeCell ref="C156:D156"/>
    <mergeCell ref="C157:D157"/>
    <mergeCell ref="C132:D132"/>
    <mergeCell ref="C133:D133"/>
    <mergeCell ref="C134:D134"/>
    <mergeCell ref="C135:D135"/>
    <mergeCell ref="C136:D136"/>
    <mergeCell ref="C137:D137"/>
    <mergeCell ref="C125:D125"/>
    <mergeCell ref="C126:D126"/>
    <mergeCell ref="C127:D127"/>
    <mergeCell ref="C129:D129"/>
    <mergeCell ref="C130:D130"/>
    <mergeCell ref="C131:D131"/>
    <mergeCell ref="C119:D119"/>
    <mergeCell ref="C120:D120"/>
    <mergeCell ref="C121:D121"/>
    <mergeCell ref="C122:D122"/>
    <mergeCell ref="C123:D123"/>
    <mergeCell ref="C124:D124"/>
    <mergeCell ref="C113:D113"/>
    <mergeCell ref="C114:D114"/>
    <mergeCell ref="C115:D115"/>
    <mergeCell ref="C116:D116"/>
    <mergeCell ref="C117:D117"/>
    <mergeCell ref="C118:D118"/>
    <mergeCell ref="C106:D106"/>
    <mergeCell ref="C107:D107"/>
    <mergeCell ref="C109:D109"/>
    <mergeCell ref="C110:D110"/>
    <mergeCell ref="C111:D111"/>
    <mergeCell ref="C112:D112"/>
    <mergeCell ref="C98:D98"/>
    <mergeCell ref="C99:D99"/>
    <mergeCell ref="C101:D101"/>
    <mergeCell ref="C103:D103"/>
    <mergeCell ref="C104:D104"/>
    <mergeCell ref="C105:D105"/>
    <mergeCell ref="C91:D91"/>
    <mergeCell ref="C92:D92"/>
    <mergeCell ref="C93:D93"/>
    <mergeCell ref="C95:D95"/>
    <mergeCell ref="C96:D96"/>
    <mergeCell ref="C97:D97"/>
    <mergeCell ref="C85:D85"/>
    <mergeCell ref="C86:D86"/>
    <mergeCell ref="C87:D87"/>
    <mergeCell ref="C88:D88"/>
    <mergeCell ref="C89:D89"/>
    <mergeCell ref="C90:D90"/>
    <mergeCell ref="C78:D78"/>
    <mergeCell ref="C79:D79"/>
    <mergeCell ref="C80:D80"/>
    <mergeCell ref="C81:D81"/>
    <mergeCell ref="C82:D82"/>
    <mergeCell ref="C84:D84"/>
    <mergeCell ref="C72:D72"/>
    <mergeCell ref="C73:D73"/>
    <mergeCell ref="C74:D74"/>
    <mergeCell ref="C75:D75"/>
    <mergeCell ref="C76:D76"/>
    <mergeCell ref="C77:D77"/>
    <mergeCell ref="C66:D66"/>
    <mergeCell ref="C67:D67"/>
    <mergeCell ref="C68:D68"/>
    <mergeCell ref="C69:D69"/>
    <mergeCell ref="C70:D70"/>
    <mergeCell ref="C71:D71"/>
    <mergeCell ref="C59:D59"/>
    <mergeCell ref="C60:D60"/>
    <mergeCell ref="C61:D61"/>
    <mergeCell ref="C62:D62"/>
    <mergeCell ref="C63:D63"/>
    <mergeCell ref="C65:D65"/>
    <mergeCell ref="C52:D52"/>
    <mergeCell ref="C53:D53"/>
    <mergeCell ref="C54:D54"/>
    <mergeCell ref="C55:D55"/>
    <mergeCell ref="C56:D56"/>
    <mergeCell ref="C57:D57"/>
    <mergeCell ref="C46:D46"/>
    <mergeCell ref="C47:D47"/>
    <mergeCell ref="C48:D48"/>
    <mergeCell ref="C49:D49"/>
    <mergeCell ref="C50:D50"/>
    <mergeCell ref="C51:D51"/>
    <mergeCell ref="C32:D32"/>
    <mergeCell ref="C33:D33"/>
    <mergeCell ref="C35:D35"/>
    <mergeCell ref="C36:D36"/>
    <mergeCell ref="C38:D38"/>
    <mergeCell ref="C39:D39"/>
    <mergeCell ref="C17:D17"/>
    <mergeCell ref="C19:D19"/>
    <mergeCell ref="C21:D21"/>
    <mergeCell ref="A1:G1"/>
    <mergeCell ref="A3:B3"/>
    <mergeCell ref="A4:B4"/>
    <mergeCell ref="E4:G4"/>
    <mergeCell ref="C9:D9"/>
    <mergeCell ref="C10:D10"/>
    <mergeCell ref="C12:D12"/>
    <mergeCell ref="C13:D13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3"/>
  <dimension ref="A1:BE51"/>
  <sheetViews>
    <sheetView topLeftCell="A34" zoomScaleNormal="100"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101" t="s">
        <v>102</v>
      </c>
      <c r="B1" s="102"/>
      <c r="C1" s="102"/>
      <c r="D1" s="102"/>
      <c r="E1" s="102"/>
      <c r="F1" s="102"/>
      <c r="G1" s="102"/>
    </row>
    <row r="2" spans="1:57" ht="12.75" customHeight="1" x14ac:dyDescent="0.2">
      <c r="A2" s="103" t="s">
        <v>32</v>
      </c>
      <c r="B2" s="104"/>
      <c r="C2" s="105" t="s">
        <v>695</v>
      </c>
      <c r="D2" s="105" t="s">
        <v>703</v>
      </c>
      <c r="E2" s="106"/>
      <c r="F2" s="107" t="s">
        <v>33</v>
      </c>
      <c r="G2" s="108"/>
    </row>
    <row r="3" spans="1:57" ht="3" hidden="1" customHeight="1" x14ac:dyDescent="0.2">
      <c r="A3" s="109"/>
      <c r="B3" s="110"/>
      <c r="C3" s="111"/>
      <c r="D3" s="111"/>
      <c r="E3" s="112"/>
      <c r="F3" s="113"/>
      <c r="G3" s="114"/>
    </row>
    <row r="4" spans="1:57" ht="12" customHeight="1" x14ac:dyDescent="0.2">
      <c r="A4" s="115" t="s">
        <v>34</v>
      </c>
      <c r="B4" s="110"/>
      <c r="C4" s="111"/>
      <c r="D4" s="111"/>
      <c r="E4" s="112"/>
      <c r="F4" s="113" t="s">
        <v>35</v>
      </c>
      <c r="G4" s="116"/>
    </row>
    <row r="5" spans="1:57" ht="12.95" customHeight="1" x14ac:dyDescent="0.2">
      <c r="A5" s="117" t="s">
        <v>1259</v>
      </c>
      <c r="B5" s="118"/>
      <c r="C5" s="119" t="s">
        <v>1260</v>
      </c>
      <c r="D5" s="120"/>
      <c r="E5" s="118"/>
      <c r="F5" s="113" t="s">
        <v>36</v>
      </c>
      <c r="G5" s="114"/>
    </row>
    <row r="6" spans="1:57" ht="12.95" customHeight="1" x14ac:dyDescent="0.2">
      <c r="A6" s="115" t="s">
        <v>37</v>
      </c>
      <c r="B6" s="110"/>
      <c r="C6" s="111"/>
      <c r="D6" s="111"/>
      <c r="E6" s="112"/>
      <c r="F6" s="121" t="s">
        <v>38</v>
      </c>
      <c r="G6" s="122"/>
      <c r="O6" s="123"/>
    </row>
    <row r="7" spans="1:57" ht="12.95" customHeight="1" x14ac:dyDescent="0.2">
      <c r="A7" s="124" t="s">
        <v>104</v>
      </c>
      <c r="B7" s="125"/>
      <c r="C7" s="126" t="s">
        <v>105</v>
      </c>
      <c r="D7" s="127"/>
      <c r="E7" s="127"/>
      <c r="F7" s="128" t="s">
        <v>39</v>
      </c>
      <c r="G7" s="122">
        <f>IF(G6=0,,ROUND((F30+F32)/G6,1))</f>
        <v>0</v>
      </c>
    </row>
    <row r="8" spans="1:57" x14ac:dyDescent="0.2">
      <c r="A8" s="129" t="s">
        <v>40</v>
      </c>
      <c r="B8" s="113"/>
      <c r="C8" s="130"/>
      <c r="D8" s="130"/>
      <c r="E8" s="131"/>
      <c r="F8" s="132" t="s">
        <v>41</v>
      </c>
      <c r="G8" s="133"/>
      <c r="H8" s="134"/>
      <c r="I8" s="135"/>
    </row>
    <row r="9" spans="1:57" x14ac:dyDescent="0.2">
      <c r="A9" s="129" t="s">
        <v>42</v>
      </c>
      <c r="B9" s="113"/>
      <c r="C9" s="130"/>
      <c r="D9" s="130"/>
      <c r="E9" s="131"/>
      <c r="F9" s="113"/>
      <c r="G9" s="136"/>
      <c r="H9" s="137"/>
    </row>
    <row r="10" spans="1:57" x14ac:dyDescent="0.2">
      <c r="A10" s="129" t="s">
        <v>43</v>
      </c>
      <c r="B10" s="113"/>
      <c r="C10" s="130" t="s">
        <v>492</v>
      </c>
      <c r="D10" s="130"/>
      <c r="E10" s="130"/>
      <c r="F10" s="138"/>
      <c r="G10" s="139"/>
      <c r="H10" s="140"/>
    </row>
    <row r="11" spans="1:57" ht="13.5" customHeight="1" x14ac:dyDescent="0.2">
      <c r="A11" s="129" t="s">
        <v>44</v>
      </c>
      <c r="B11" s="113"/>
      <c r="C11" s="130"/>
      <c r="D11" s="130"/>
      <c r="E11" s="130"/>
      <c r="F11" s="141" t="s">
        <v>45</v>
      </c>
      <c r="G11" s="142"/>
      <c r="H11" s="137"/>
      <c r="BA11" s="143"/>
      <c r="BB11" s="143"/>
      <c r="BC11" s="143"/>
      <c r="BD11" s="143"/>
      <c r="BE11" s="143"/>
    </row>
    <row r="12" spans="1:57" ht="12.75" customHeight="1" x14ac:dyDescent="0.2">
      <c r="A12" s="144" t="s">
        <v>46</v>
      </c>
      <c r="B12" s="110"/>
      <c r="C12" s="145"/>
      <c r="D12" s="145"/>
      <c r="E12" s="145"/>
      <c r="F12" s="146" t="s">
        <v>47</v>
      </c>
      <c r="G12" s="147"/>
      <c r="H12" s="137"/>
    </row>
    <row r="13" spans="1:57" ht="28.5" customHeight="1" thickBot="1" x14ac:dyDescent="0.25">
      <c r="A13" s="148" t="s">
        <v>48</v>
      </c>
      <c r="B13" s="149"/>
      <c r="C13" s="149"/>
      <c r="D13" s="149"/>
      <c r="E13" s="150"/>
      <c r="F13" s="150"/>
      <c r="G13" s="151"/>
      <c r="H13" s="137"/>
    </row>
    <row r="14" spans="1:57" ht="17.25" customHeight="1" thickBot="1" x14ac:dyDescent="0.25">
      <c r="A14" s="152" t="s">
        <v>49</v>
      </c>
      <c r="B14" s="153"/>
      <c r="C14" s="154"/>
      <c r="D14" s="155" t="s">
        <v>50</v>
      </c>
      <c r="E14" s="156"/>
      <c r="F14" s="156"/>
      <c r="G14" s="154"/>
    </row>
    <row r="15" spans="1:57" ht="15.95" customHeight="1" x14ac:dyDescent="0.2">
      <c r="A15" s="157"/>
      <c r="B15" s="158" t="s">
        <v>51</v>
      </c>
      <c r="C15" s="159">
        <f>'04 3 Rek'!E13</f>
        <v>0</v>
      </c>
      <c r="D15" s="160" t="str">
        <f>'04 3 Rek'!A18</f>
        <v>Ztížené výrobní podmínky</v>
      </c>
      <c r="E15" s="161"/>
      <c r="F15" s="162"/>
      <c r="G15" s="159">
        <f>'04 3 Rek'!I18</f>
        <v>0</v>
      </c>
    </row>
    <row r="16" spans="1:57" ht="15.95" customHeight="1" x14ac:dyDescent="0.2">
      <c r="A16" s="157" t="s">
        <v>52</v>
      </c>
      <c r="B16" s="158" t="s">
        <v>53</v>
      </c>
      <c r="C16" s="159">
        <f>'04 3 Rek'!F13</f>
        <v>0</v>
      </c>
      <c r="D16" s="109" t="str">
        <f>'04 3 Rek'!A19</f>
        <v>Oborová přirážka</v>
      </c>
      <c r="E16" s="163"/>
      <c r="F16" s="164"/>
      <c r="G16" s="159">
        <f>'04 3 Rek'!I19</f>
        <v>0</v>
      </c>
    </row>
    <row r="17" spans="1:7" ht="15.95" customHeight="1" x14ac:dyDescent="0.2">
      <c r="A17" s="157" t="s">
        <v>54</v>
      </c>
      <c r="B17" s="158" t="s">
        <v>55</v>
      </c>
      <c r="C17" s="159">
        <f>'04 3 Rek'!H13</f>
        <v>0</v>
      </c>
      <c r="D17" s="109" t="str">
        <f>'04 3 Rek'!A20</f>
        <v>Přesun stavebních kapacit</v>
      </c>
      <c r="E17" s="163"/>
      <c r="F17" s="164"/>
      <c r="G17" s="159">
        <f>'04 3 Rek'!I20</f>
        <v>0</v>
      </c>
    </row>
    <row r="18" spans="1:7" ht="15.95" customHeight="1" x14ac:dyDescent="0.2">
      <c r="A18" s="165" t="s">
        <v>56</v>
      </c>
      <c r="B18" s="166" t="s">
        <v>57</v>
      </c>
      <c r="C18" s="159">
        <f>'04 3 Rek'!G13</f>
        <v>0</v>
      </c>
      <c r="D18" s="109" t="str">
        <f>'04 3 Rek'!A21</f>
        <v>Mimostaveništní doprava</v>
      </c>
      <c r="E18" s="163"/>
      <c r="F18" s="164"/>
      <c r="G18" s="159">
        <f>'04 3 Rek'!I21</f>
        <v>0</v>
      </c>
    </row>
    <row r="19" spans="1:7" ht="15.95" customHeight="1" x14ac:dyDescent="0.2">
      <c r="A19" s="167" t="s">
        <v>58</v>
      </c>
      <c r="B19" s="158"/>
      <c r="C19" s="159">
        <f>SUM(C15:C18)</f>
        <v>0</v>
      </c>
      <c r="D19" s="109" t="str">
        <f>'04 3 Rek'!A22</f>
        <v>Zařízení staveniště</v>
      </c>
      <c r="E19" s="163"/>
      <c r="F19" s="164"/>
      <c r="G19" s="159">
        <f>'04 3 Rek'!I22</f>
        <v>0</v>
      </c>
    </row>
    <row r="20" spans="1:7" ht="15.95" customHeight="1" x14ac:dyDescent="0.2">
      <c r="A20" s="167"/>
      <c r="B20" s="158"/>
      <c r="C20" s="159"/>
      <c r="D20" s="109" t="str">
        <f>'04 3 Rek'!A23</f>
        <v>Provoz investora</v>
      </c>
      <c r="E20" s="163"/>
      <c r="F20" s="164"/>
      <c r="G20" s="159">
        <f>'04 3 Rek'!I23</f>
        <v>0</v>
      </c>
    </row>
    <row r="21" spans="1:7" ht="15.95" customHeight="1" x14ac:dyDescent="0.2">
      <c r="A21" s="167" t="s">
        <v>29</v>
      </c>
      <c r="B21" s="158"/>
      <c r="C21" s="159">
        <f>'04 3 Rek'!I13</f>
        <v>0</v>
      </c>
      <c r="D21" s="109" t="str">
        <f>'04 3 Rek'!A24</f>
        <v>Kompletační činnost (IČD)</v>
      </c>
      <c r="E21" s="163"/>
      <c r="F21" s="164"/>
      <c r="G21" s="159">
        <f>'04 3 Rek'!I24</f>
        <v>0</v>
      </c>
    </row>
    <row r="22" spans="1:7" ht="15.95" customHeight="1" x14ac:dyDescent="0.2">
      <c r="A22" s="168" t="s">
        <v>59</v>
      </c>
      <c r="B22" s="137"/>
      <c r="C22" s="159">
        <f>C19+C21</f>
        <v>0</v>
      </c>
      <c r="D22" s="109" t="s">
        <v>60</v>
      </c>
      <c r="E22" s="163"/>
      <c r="F22" s="164"/>
      <c r="G22" s="159">
        <f>G23-SUM(G15:G21)</f>
        <v>0</v>
      </c>
    </row>
    <row r="23" spans="1:7" ht="15.95" customHeight="1" thickBot="1" x14ac:dyDescent="0.25">
      <c r="A23" s="169" t="s">
        <v>61</v>
      </c>
      <c r="B23" s="170"/>
      <c r="C23" s="171">
        <f>C22+G23</f>
        <v>0</v>
      </c>
      <c r="D23" s="172" t="s">
        <v>62</v>
      </c>
      <c r="E23" s="173"/>
      <c r="F23" s="174"/>
      <c r="G23" s="159">
        <f>'04 3 Rek'!H26</f>
        <v>0</v>
      </c>
    </row>
    <row r="24" spans="1:7" x14ac:dyDescent="0.2">
      <c r="A24" s="175" t="s">
        <v>63</v>
      </c>
      <c r="B24" s="176"/>
      <c r="C24" s="177"/>
      <c r="D24" s="176" t="s">
        <v>64</v>
      </c>
      <c r="E24" s="176"/>
      <c r="F24" s="178" t="s">
        <v>65</v>
      </c>
      <c r="G24" s="179"/>
    </row>
    <row r="25" spans="1:7" x14ac:dyDescent="0.2">
      <c r="A25" s="168" t="s">
        <v>66</v>
      </c>
      <c r="B25" s="137"/>
      <c r="C25" s="180"/>
      <c r="D25" s="137" t="s">
        <v>66</v>
      </c>
      <c r="F25" s="181" t="s">
        <v>66</v>
      </c>
      <c r="G25" s="182"/>
    </row>
    <row r="26" spans="1:7" ht="37.5" customHeight="1" x14ac:dyDescent="0.2">
      <c r="A26" s="168" t="s">
        <v>67</v>
      </c>
      <c r="B26" s="183"/>
      <c r="C26" s="180"/>
      <c r="D26" s="137" t="s">
        <v>67</v>
      </c>
      <c r="F26" s="181" t="s">
        <v>67</v>
      </c>
      <c r="G26" s="182"/>
    </row>
    <row r="27" spans="1:7" x14ac:dyDescent="0.2">
      <c r="A27" s="168"/>
      <c r="B27" s="184"/>
      <c r="C27" s="180"/>
      <c r="D27" s="137"/>
      <c r="F27" s="181"/>
      <c r="G27" s="182"/>
    </row>
    <row r="28" spans="1:7" x14ac:dyDescent="0.2">
      <c r="A28" s="168" t="s">
        <v>68</v>
      </c>
      <c r="B28" s="137"/>
      <c r="C28" s="180"/>
      <c r="D28" s="181" t="s">
        <v>69</v>
      </c>
      <c r="E28" s="180"/>
      <c r="F28" s="185" t="s">
        <v>69</v>
      </c>
      <c r="G28" s="182"/>
    </row>
    <row r="29" spans="1:7" ht="69" customHeight="1" x14ac:dyDescent="0.2">
      <c r="A29" s="168"/>
      <c r="B29" s="137"/>
      <c r="C29" s="186"/>
      <c r="D29" s="187"/>
      <c r="E29" s="186"/>
      <c r="F29" s="137"/>
      <c r="G29" s="182"/>
    </row>
    <row r="30" spans="1:7" x14ac:dyDescent="0.2">
      <c r="A30" s="188" t="s">
        <v>11</v>
      </c>
      <c r="B30" s="189"/>
      <c r="C30" s="190">
        <v>21</v>
      </c>
      <c r="D30" s="189" t="s">
        <v>70</v>
      </c>
      <c r="E30" s="191"/>
      <c r="F30" s="192">
        <f>C23-F32</f>
        <v>0</v>
      </c>
      <c r="G30" s="193"/>
    </row>
    <row r="31" spans="1:7" x14ac:dyDescent="0.2">
      <c r="A31" s="188" t="s">
        <v>71</v>
      </c>
      <c r="B31" s="189"/>
      <c r="C31" s="190">
        <f>C30</f>
        <v>21</v>
      </c>
      <c r="D31" s="189" t="s">
        <v>72</v>
      </c>
      <c r="E31" s="191"/>
      <c r="F31" s="192">
        <f>ROUND(PRODUCT(F30,C31/100),0)</f>
        <v>0</v>
      </c>
      <c r="G31" s="193"/>
    </row>
    <row r="32" spans="1:7" x14ac:dyDescent="0.2">
      <c r="A32" s="188" t="s">
        <v>11</v>
      </c>
      <c r="B32" s="189"/>
      <c r="C32" s="190">
        <v>0</v>
      </c>
      <c r="D32" s="189" t="s">
        <v>72</v>
      </c>
      <c r="E32" s="191"/>
      <c r="F32" s="192">
        <v>0</v>
      </c>
      <c r="G32" s="193"/>
    </row>
    <row r="33" spans="1:8" x14ac:dyDescent="0.2">
      <c r="A33" s="188" t="s">
        <v>71</v>
      </c>
      <c r="B33" s="194"/>
      <c r="C33" s="195">
        <f>C32</f>
        <v>0</v>
      </c>
      <c r="D33" s="189" t="s">
        <v>72</v>
      </c>
      <c r="E33" s="164"/>
      <c r="F33" s="192">
        <f>ROUND(PRODUCT(F32,C33/100),0)</f>
        <v>0</v>
      </c>
      <c r="G33" s="193"/>
    </row>
    <row r="34" spans="1:8" s="201" customFormat="1" ht="19.5" customHeight="1" thickBot="1" x14ac:dyDescent="0.3">
      <c r="A34" s="196" t="s">
        <v>73</v>
      </c>
      <c r="B34" s="197"/>
      <c r="C34" s="197"/>
      <c r="D34" s="197"/>
      <c r="E34" s="198"/>
      <c r="F34" s="199">
        <f>ROUND(SUM(F30:F33),0)</f>
        <v>0</v>
      </c>
      <c r="G34" s="200"/>
    </row>
    <row r="36" spans="1:8" x14ac:dyDescent="0.2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 x14ac:dyDescent="0.2">
      <c r="A37" s="2"/>
      <c r="B37" s="202"/>
      <c r="C37" s="202"/>
      <c r="D37" s="202"/>
      <c r="E37" s="202"/>
      <c r="F37" s="202"/>
      <c r="G37" s="202"/>
      <c r="H37" s="1" t="s">
        <v>1</v>
      </c>
    </row>
    <row r="38" spans="1:8" ht="12.75" customHeight="1" x14ac:dyDescent="0.2">
      <c r="A38" s="203"/>
      <c r="B38" s="202"/>
      <c r="C38" s="202"/>
      <c r="D38" s="202"/>
      <c r="E38" s="202"/>
      <c r="F38" s="202"/>
      <c r="G38" s="202"/>
      <c r="H38" s="1" t="s">
        <v>1</v>
      </c>
    </row>
    <row r="39" spans="1:8" x14ac:dyDescent="0.2">
      <c r="A39" s="203"/>
      <c r="B39" s="202"/>
      <c r="C39" s="202"/>
      <c r="D39" s="202"/>
      <c r="E39" s="202"/>
      <c r="F39" s="202"/>
      <c r="G39" s="202"/>
      <c r="H39" s="1" t="s">
        <v>1</v>
      </c>
    </row>
    <row r="40" spans="1:8" x14ac:dyDescent="0.2">
      <c r="A40" s="203"/>
      <c r="B40" s="202"/>
      <c r="C40" s="202"/>
      <c r="D40" s="202"/>
      <c r="E40" s="202"/>
      <c r="F40" s="202"/>
      <c r="G40" s="202"/>
      <c r="H40" s="1" t="s">
        <v>1</v>
      </c>
    </row>
    <row r="41" spans="1:8" x14ac:dyDescent="0.2">
      <c r="A41" s="203"/>
      <c r="B41" s="202"/>
      <c r="C41" s="202"/>
      <c r="D41" s="202"/>
      <c r="E41" s="202"/>
      <c r="F41" s="202"/>
      <c r="G41" s="202"/>
      <c r="H41" s="1" t="s">
        <v>1</v>
      </c>
    </row>
    <row r="42" spans="1:8" x14ac:dyDescent="0.2">
      <c r="A42" s="203"/>
      <c r="B42" s="202"/>
      <c r="C42" s="202"/>
      <c r="D42" s="202"/>
      <c r="E42" s="202"/>
      <c r="F42" s="202"/>
      <c r="G42" s="202"/>
      <c r="H42" s="1" t="s">
        <v>1</v>
      </c>
    </row>
    <row r="43" spans="1:8" x14ac:dyDescent="0.2">
      <c r="A43" s="203"/>
      <c r="B43" s="202"/>
      <c r="C43" s="202"/>
      <c r="D43" s="202"/>
      <c r="E43" s="202"/>
      <c r="F43" s="202"/>
      <c r="G43" s="202"/>
      <c r="H43" s="1" t="s">
        <v>1</v>
      </c>
    </row>
    <row r="44" spans="1:8" ht="12.75" customHeight="1" x14ac:dyDescent="0.2">
      <c r="A44" s="203"/>
      <c r="B44" s="202"/>
      <c r="C44" s="202"/>
      <c r="D44" s="202"/>
      <c r="E44" s="202"/>
      <c r="F44" s="202"/>
      <c r="G44" s="202"/>
      <c r="H44" s="1" t="s">
        <v>1</v>
      </c>
    </row>
    <row r="45" spans="1:8" ht="12.75" customHeight="1" x14ac:dyDescent="0.2">
      <c r="A45" s="203"/>
      <c r="B45" s="202"/>
      <c r="C45" s="202"/>
      <c r="D45" s="202"/>
      <c r="E45" s="202"/>
      <c r="F45" s="202"/>
      <c r="G45" s="202"/>
      <c r="H45" s="1" t="s">
        <v>1</v>
      </c>
    </row>
    <row r="46" spans="1:8" x14ac:dyDescent="0.2">
      <c r="B46" s="204"/>
      <c r="C46" s="204"/>
      <c r="D46" s="204"/>
      <c r="E46" s="204"/>
      <c r="F46" s="204"/>
      <c r="G46" s="204"/>
    </row>
    <row r="47" spans="1:8" x14ac:dyDescent="0.2">
      <c r="B47" s="204"/>
      <c r="C47" s="204"/>
      <c r="D47" s="204"/>
      <c r="E47" s="204"/>
      <c r="F47" s="204"/>
      <c r="G47" s="204"/>
    </row>
    <row r="48" spans="1:8" x14ac:dyDescent="0.2">
      <c r="B48" s="204"/>
      <c r="C48" s="204"/>
      <c r="D48" s="204"/>
      <c r="E48" s="204"/>
      <c r="F48" s="204"/>
      <c r="G48" s="204"/>
    </row>
    <row r="49" spans="2:7" x14ac:dyDescent="0.2">
      <c r="B49" s="204"/>
      <c r="C49" s="204"/>
      <c r="D49" s="204"/>
      <c r="E49" s="204"/>
      <c r="F49" s="204"/>
      <c r="G49" s="204"/>
    </row>
    <row r="50" spans="2:7" x14ac:dyDescent="0.2">
      <c r="B50" s="204"/>
      <c r="C50" s="204"/>
      <c r="D50" s="204"/>
      <c r="E50" s="204"/>
      <c r="F50" s="204"/>
      <c r="G50" s="204"/>
    </row>
    <row r="51" spans="2:7" x14ac:dyDescent="0.2">
      <c r="B51" s="204"/>
      <c r="C51" s="204"/>
      <c r="D51" s="204"/>
      <c r="E51" s="204"/>
      <c r="F51" s="204"/>
      <c r="G51" s="204"/>
    </row>
  </sheetData>
  <mergeCells count="18">
    <mergeCell ref="B46:G46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C8:E8"/>
    <mergeCell ref="C9:E9"/>
    <mergeCell ref="C10:E10"/>
    <mergeCell ref="C11:E11"/>
    <mergeCell ref="C12:E12"/>
    <mergeCell ref="A23:B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4"/>
  <dimension ref="A1:BE77"/>
  <sheetViews>
    <sheetView workbookViewId="0">
      <selection sqref="A1:B1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205" t="s">
        <v>2</v>
      </c>
      <c r="B1" s="206"/>
      <c r="C1" s="207" t="s">
        <v>106</v>
      </c>
      <c r="D1" s="208"/>
      <c r="E1" s="209"/>
      <c r="F1" s="208"/>
      <c r="G1" s="210" t="s">
        <v>75</v>
      </c>
      <c r="H1" s="211" t="s">
        <v>695</v>
      </c>
      <c r="I1" s="212"/>
    </row>
    <row r="2" spans="1:57" ht="13.5" thickBot="1" x14ac:dyDescent="0.25">
      <c r="A2" s="213" t="s">
        <v>76</v>
      </c>
      <c r="B2" s="214"/>
      <c r="C2" s="215" t="s">
        <v>1261</v>
      </c>
      <c r="D2" s="216"/>
      <c r="E2" s="217"/>
      <c r="F2" s="216"/>
      <c r="G2" s="218" t="s">
        <v>703</v>
      </c>
      <c r="H2" s="219"/>
      <c r="I2" s="220"/>
    </row>
    <row r="3" spans="1:57" ht="13.5" thickTop="1" x14ac:dyDescent="0.2">
      <c r="F3" s="137"/>
    </row>
    <row r="4" spans="1:57" ht="19.5" customHeight="1" x14ac:dyDescent="0.25">
      <c r="A4" s="221" t="s">
        <v>77</v>
      </c>
      <c r="B4" s="222"/>
      <c r="C4" s="222"/>
      <c r="D4" s="222"/>
      <c r="E4" s="223"/>
      <c r="F4" s="222"/>
      <c r="G4" s="222"/>
      <c r="H4" s="222"/>
      <c r="I4" s="222"/>
    </row>
    <row r="5" spans="1:57" ht="13.5" thickBot="1" x14ac:dyDescent="0.25"/>
    <row r="6" spans="1:57" s="137" customFormat="1" ht="13.5" thickBot="1" x14ac:dyDescent="0.25">
      <c r="A6" s="224"/>
      <c r="B6" s="225" t="s">
        <v>78</v>
      </c>
      <c r="C6" s="225"/>
      <c r="D6" s="226"/>
      <c r="E6" s="227" t="s">
        <v>25</v>
      </c>
      <c r="F6" s="228" t="s">
        <v>26</v>
      </c>
      <c r="G6" s="228" t="s">
        <v>27</v>
      </c>
      <c r="H6" s="228" t="s">
        <v>28</v>
      </c>
      <c r="I6" s="229" t="s">
        <v>29</v>
      </c>
    </row>
    <row r="7" spans="1:57" s="137" customFormat="1" x14ac:dyDescent="0.2">
      <c r="A7" s="328" t="str">
        <f>'04 3 Pol'!B7</f>
        <v>18</v>
      </c>
      <c r="B7" s="70" t="str">
        <f>'04 3 Pol'!C7</f>
        <v>Povrchové úpravy terénu</v>
      </c>
      <c r="D7" s="230"/>
      <c r="E7" s="329">
        <f>'04 3 Pol'!BA10</f>
        <v>0</v>
      </c>
      <c r="F7" s="330">
        <f>'04 3 Pol'!BB10</f>
        <v>0</v>
      </c>
      <c r="G7" s="330">
        <f>'04 3 Pol'!BC10</f>
        <v>0</v>
      </c>
      <c r="H7" s="330">
        <f>'04 3 Pol'!BD10</f>
        <v>0</v>
      </c>
      <c r="I7" s="331">
        <f>'04 3 Pol'!BE10</f>
        <v>0</v>
      </c>
    </row>
    <row r="8" spans="1:57" s="137" customFormat="1" x14ac:dyDescent="0.2">
      <c r="A8" s="328" t="str">
        <f>'04 3 Pol'!B11</f>
        <v>3</v>
      </c>
      <c r="B8" s="70" t="str">
        <f>'04 3 Pol'!C11</f>
        <v>Svislé a kompletní konstrukce</v>
      </c>
      <c r="D8" s="230"/>
      <c r="E8" s="329">
        <f>'04 3 Pol'!BA23</f>
        <v>0</v>
      </c>
      <c r="F8" s="330">
        <f>'04 3 Pol'!BB23</f>
        <v>0</v>
      </c>
      <c r="G8" s="330">
        <f>'04 3 Pol'!BC23</f>
        <v>0</v>
      </c>
      <c r="H8" s="330">
        <f>'04 3 Pol'!BD23</f>
        <v>0</v>
      </c>
      <c r="I8" s="331">
        <f>'04 3 Pol'!BE23</f>
        <v>0</v>
      </c>
    </row>
    <row r="9" spans="1:57" s="137" customFormat="1" x14ac:dyDescent="0.2">
      <c r="A9" s="328" t="str">
        <f>'04 3 Pol'!B24</f>
        <v>5a</v>
      </c>
      <c r="B9" s="70" t="str">
        <f>'04 3 Pol'!C24</f>
        <v>Okapový chodník</v>
      </c>
      <c r="D9" s="230"/>
      <c r="E9" s="329">
        <f>'04 3 Pol'!BA51</f>
        <v>0</v>
      </c>
      <c r="F9" s="330">
        <f>'04 3 Pol'!BB51</f>
        <v>0</v>
      </c>
      <c r="G9" s="330">
        <f>'04 3 Pol'!BC51</f>
        <v>0</v>
      </c>
      <c r="H9" s="330">
        <f>'04 3 Pol'!BD51</f>
        <v>0</v>
      </c>
      <c r="I9" s="331">
        <f>'04 3 Pol'!BE51</f>
        <v>0</v>
      </c>
    </row>
    <row r="10" spans="1:57" s="137" customFormat="1" x14ac:dyDescent="0.2">
      <c r="A10" s="328" t="str">
        <f>'04 3 Pol'!B52</f>
        <v>61</v>
      </c>
      <c r="B10" s="70" t="str">
        <f>'04 3 Pol'!C52</f>
        <v>Upravy povrchů vnitřní</v>
      </c>
      <c r="D10" s="230"/>
      <c r="E10" s="329">
        <f>'04 3 Pol'!BA61</f>
        <v>0</v>
      </c>
      <c r="F10" s="330">
        <f>'04 3 Pol'!BB61</f>
        <v>0</v>
      </c>
      <c r="G10" s="330">
        <f>'04 3 Pol'!BC61</f>
        <v>0</v>
      </c>
      <c r="H10" s="330">
        <f>'04 3 Pol'!BD61</f>
        <v>0</v>
      </c>
      <c r="I10" s="331">
        <f>'04 3 Pol'!BE61</f>
        <v>0</v>
      </c>
    </row>
    <row r="11" spans="1:57" s="137" customFormat="1" x14ac:dyDescent="0.2">
      <c r="A11" s="328" t="str">
        <f>'04 3 Pol'!B62</f>
        <v>99</v>
      </c>
      <c r="B11" s="70" t="str">
        <f>'04 3 Pol'!C62</f>
        <v>Staveništní přesun hmot</v>
      </c>
      <c r="D11" s="230"/>
      <c r="E11" s="329">
        <f>'04 3 Pol'!BA64</f>
        <v>0</v>
      </c>
      <c r="F11" s="330">
        <f>'04 3 Pol'!BB64</f>
        <v>0</v>
      </c>
      <c r="G11" s="330">
        <f>'04 3 Pol'!BC64</f>
        <v>0</v>
      </c>
      <c r="H11" s="330">
        <f>'04 3 Pol'!BD64</f>
        <v>0</v>
      </c>
      <c r="I11" s="331">
        <f>'04 3 Pol'!BE64</f>
        <v>0</v>
      </c>
    </row>
    <row r="12" spans="1:57" s="137" customFormat="1" ht="13.5" thickBot="1" x14ac:dyDescent="0.25">
      <c r="A12" s="328" t="str">
        <f>'04 3 Pol'!B65</f>
        <v>784</v>
      </c>
      <c r="B12" s="70" t="str">
        <f>'04 3 Pol'!C65</f>
        <v>Malby</v>
      </c>
      <c r="D12" s="230"/>
      <c r="E12" s="329">
        <f>'04 3 Pol'!BA99</f>
        <v>0</v>
      </c>
      <c r="F12" s="330">
        <f>'04 3 Pol'!BB99</f>
        <v>0</v>
      </c>
      <c r="G12" s="330">
        <f>'04 3 Pol'!BC99</f>
        <v>0</v>
      </c>
      <c r="H12" s="330">
        <f>'04 3 Pol'!BD99</f>
        <v>0</v>
      </c>
      <c r="I12" s="331">
        <f>'04 3 Pol'!BE99</f>
        <v>0</v>
      </c>
    </row>
    <row r="13" spans="1:57" s="14" customFormat="1" ht="13.5" thickBot="1" x14ac:dyDescent="0.25">
      <c r="A13" s="231"/>
      <c r="B13" s="232" t="s">
        <v>79</v>
      </c>
      <c r="C13" s="232"/>
      <c r="D13" s="233"/>
      <c r="E13" s="234">
        <f>SUM(E7:E12)</f>
        <v>0</v>
      </c>
      <c r="F13" s="235">
        <f>SUM(F7:F12)</f>
        <v>0</v>
      </c>
      <c r="G13" s="235">
        <f>SUM(G7:G12)</f>
        <v>0</v>
      </c>
      <c r="H13" s="235">
        <f>SUM(H7:H12)</f>
        <v>0</v>
      </c>
      <c r="I13" s="236">
        <f>SUM(I7:I12)</f>
        <v>0</v>
      </c>
    </row>
    <row r="14" spans="1:57" x14ac:dyDescent="0.2">
      <c r="A14" s="137"/>
      <c r="B14" s="137"/>
      <c r="C14" s="137"/>
      <c r="D14" s="137"/>
      <c r="E14" s="137"/>
      <c r="F14" s="137"/>
      <c r="G14" s="137"/>
      <c r="H14" s="137"/>
      <c r="I14" s="137"/>
    </row>
    <row r="15" spans="1:57" ht="19.5" customHeight="1" x14ac:dyDescent="0.25">
      <c r="A15" s="222" t="s">
        <v>80</v>
      </c>
      <c r="B15" s="222"/>
      <c r="C15" s="222"/>
      <c r="D15" s="222"/>
      <c r="E15" s="222"/>
      <c r="F15" s="222"/>
      <c r="G15" s="237"/>
      <c r="H15" s="222"/>
      <c r="I15" s="222"/>
      <c r="BA15" s="143"/>
      <c r="BB15" s="143"/>
      <c r="BC15" s="143"/>
      <c r="BD15" s="143"/>
      <c r="BE15" s="143"/>
    </row>
    <row r="16" spans="1:57" ht="13.5" thickBot="1" x14ac:dyDescent="0.25"/>
    <row r="17" spans="1:53" x14ac:dyDescent="0.2">
      <c r="A17" s="175" t="s">
        <v>81</v>
      </c>
      <c r="B17" s="176"/>
      <c r="C17" s="176"/>
      <c r="D17" s="238"/>
      <c r="E17" s="239" t="s">
        <v>82</v>
      </c>
      <c r="F17" s="240" t="s">
        <v>12</v>
      </c>
      <c r="G17" s="241" t="s">
        <v>83</v>
      </c>
      <c r="H17" s="242"/>
      <c r="I17" s="243" t="s">
        <v>82</v>
      </c>
    </row>
    <row r="18" spans="1:53" x14ac:dyDescent="0.2">
      <c r="A18" s="167" t="s">
        <v>483</v>
      </c>
      <c r="B18" s="158"/>
      <c r="C18" s="158"/>
      <c r="D18" s="244"/>
      <c r="E18" s="245"/>
      <c r="F18" s="246"/>
      <c r="G18" s="247">
        <v>0</v>
      </c>
      <c r="H18" s="248"/>
      <c r="I18" s="249">
        <f>E18+F18*G18/100</f>
        <v>0</v>
      </c>
      <c r="BA18" s="1">
        <v>0</v>
      </c>
    </row>
    <row r="19" spans="1:53" x14ac:dyDescent="0.2">
      <c r="A19" s="167" t="s">
        <v>484</v>
      </c>
      <c r="B19" s="158"/>
      <c r="C19" s="158"/>
      <c r="D19" s="244"/>
      <c r="E19" s="245"/>
      <c r="F19" s="246"/>
      <c r="G19" s="247">
        <v>0</v>
      </c>
      <c r="H19" s="248"/>
      <c r="I19" s="249">
        <f>E19+F19*G19/100</f>
        <v>0</v>
      </c>
      <c r="BA19" s="1">
        <v>0</v>
      </c>
    </row>
    <row r="20" spans="1:53" x14ac:dyDescent="0.2">
      <c r="A20" s="167" t="s">
        <v>485</v>
      </c>
      <c r="B20" s="158"/>
      <c r="C20" s="158"/>
      <c r="D20" s="244"/>
      <c r="E20" s="245"/>
      <c r="F20" s="246"/>
      <c r="G20" s="247">
        <v>0</v>
      </c>
      <c r="H20" s="248"/>
      <c r="I20" s="249">
        <f>E20+F20*G20/100</f>
        <v>0</v>
      </c>
      <c r="BA20" s="1">
        <v>0</v>
      </c>
    </row>
    <row r="21" spans="1:53" x14ac:dyDescent="0.2">
      <c r="A21" s="167" t="s">
        <v>486</v>
      </c>
      <c r="B21" s="158"/>
      <c r="C21" s="158"/>
      <c r="D21" s="244"/>
      <c r="E21" s="245"/>
      <c r="F21" s="246"/>
      <c r="G21" s="247">
        <v>0</v>
      </c>
      <c r="H21" s="248"/>
      <c r="I21" s="249">
        <f>E21+F21*G21/100</f>
        <v>0</v>
      </c>
      <c r="BA21" s="1">
        <v>0</v>
      </c>
    </row>
    <row r="22" spans="1:53" x14ac:dyDescent="0.2">
      <c r="A22" s="167" t="s">
        <v>487</v>
      </c>
      <c r="B22" s="158"/>
      <c r="C22" s="158"/>
      <c r="D22" s="244"/>
      <c r="E22" s="245"/>
      <c r="F22" s="246"/>
      <c r="G22" s="247">
        <v>0</v>
      </c>
      <c r="H22" s="248"/>
      <c r="I22" s="249">
        <f>E22+F22*G22/100</f>
        <v>0</v>
      </c>
      <c r="BA22" s="1">
        <v>1</v>
      </c>
    </row>
    <row r="23" spans="1:53" x14ac:dyDescent="0.2">
      <c r="A23" s="167" t="s">
        <v>488</v>
      </c>
      <c r="B23" s="158"/>
      <c r="C23" s="158"/>
      <c r="D23" s="244"/>
      <c r="E23" s="245"/>
      <c r="F23" s="246"/>
      <c r="G23" s="247">
        <v>0</v>
      </c>
      <c r="H23" s="248"/>
      <c r="I23" s="249">
        <f>E23+F23*G23/100</f>
        <v>0</v>
      </c>
      <c r="BA23" s="1">
        <v>1</v>
      </c>
    </row>
    <row r="24" spans="1:53" x14ac:dyDescent="0.2">
      <c r="A24" s="167" t="s">
        <v>489</v>
      </c>
      <c r="B24" s="158"/>
      <c r="C24" s="158"/>
      <c r="D24" s="244"/>
      <c r="E24" s="245"/>
      <c r="F24" s="246"/>
      <c r="G24" s="247">
        <v>0</v>
      </c>
      <c r="H24" s="248"/>
      <c r="I24" s="249">
        <f>E24+F24*G24/100</f>
        <v>0</v>
      </c>
      <c r="BA24" s="1">
        <v>2</v>
      </c>
    </row>
    <row r="25" spans="1:53" x14ac:dyDescent="0.2">
      <c r="A25" s="167" t="s">
        <v>490</v>
      </c>
      <c r="B25" s="158"/>
      <c r="C25" s="158"/>
      <c r="D25" s="244"/>
      <c r="E25" s="245"/>
      <c r="F25" s="246"/>
      <c r="G25" s="247">
        <v>0</v>
      </c>
      <c r="H25" s="248"/>
      <c r="I25" s="249">
        <f>E25+F25*G25/100</f>
        <v>0</v>
      </c>
      <c r="BA25" s="1">
        <v>2</v>
      </c>
    </row>
    <row r="26" spans="1:53" ht="13.5" thickBot="1" x14ac:dyDescent="0.25">
      <c r="A26" s="250"/>
      <c r="B26" s="251" t="s">
        <v>84</v>
      </c>
      <c r="C26" s="252"/>
      <c r="D26" s="253"/>
      <c r="E26" s="254"/>
      <c r="F26" s="255"/>
      <c r="G26" s="255"/>
      <c r="H26" s="256">
        <f>SUM(I18:I25)</f>
        <v>0</v>
      </c>
      <c r="I26" s="257"/>
    </row>
    <row r="28" spans="1:53" x14ac:dyDescent="0.2">
      <c r="B28" s="14"/>
      <c r="F28" s="258"/>
      <c r="G28" s="259"/>
      <c r="H28" s="259"/>
      <c r="I28" s="54"/>
    </row>
    <row r="29" spans="1:53" x14ac:dyDescent="0.2">
      <c r="F29" s="258"/>
      <c r="G29" s="259"/>
      <c r="H29" s="259"/>
      <c r="I29" s="54"/>
    </row>
    <row r="30" spans="1:53" x14ac:dyDescent="0.2">
      <c r="F30" s="258"/>
      <c r="G30" s="259"/>
      <c r="H30" s="259"/>
      <c r="I30" s="54"/>
    </row>
    <row r="31" spans="1:53" x14ac:dyDescent="0.2">
      <c r="F31" s="258"/>
      <c r="G31" s="259"/>
      <c r="H31" s="259"/>
      <c r="I31" s="54"/>
    </row>
    <row r="32" spans="1:53" x14ac:dyDescent="0.2">
      <c r="F32" s="258"/>
      <c r="G32" s="259"/>
      <c r="H32" s="259"/>
      <c r="I32" s="54"/>
    </row>
    <row r="33" spans="6:9" x14ac:dyDescent="0.2">
      <c r="F33" s="258"/>
      <c r="G33" s="259"/>
      <c r="H33" s="259"/>
      <c r="I33" s="54"/>
    </row>
    <row r="34" spans="6:9" x14ac:dyDescent="0.2">
      <c r="F34" s="258"/>
      <c r="G34" s="259"/>
      <c r="H34" s="259"/>
      <c r="I34" s="54"/>
    </row>
    <row r="35" spans="6:9" x14ac:dyDescent="0.2">
      <c r="F35" s="258"/>
      <c r="G35" s="259"/>
      <c r="H35" s="259"/>
      <c r="I35" s="54"/>
    </row>
    <row r="36" spans="6:9" x14ac:dyDescent="0.2">
      <c r="F36" s="258"/>
      <c r="G36" s="259"/>
      <c r="H36" s="259"/>
      <c r="I36" s="54"/>
    </row>
    <row r="37" spans="6:9" x14ac:dyDescent="0.2">
      <c r="F37" s="258"/>
      <c r="G37" s="259"/>
      <c r="H37" s="259"/>
      <c r="I37" s="54"/>
    </row>
    <row r="38" spans="6:9" x14ac:dyDescent="0.2">
      <c r="F38" s="258"/>
      <c r="G38" s="259"/>
      <c r="H38" s="259"/>
      <c r="I38" s="54"/>
    </row>
    <row r="39" spans="6:9" x14ac:dyDescent="0.2">
      <c r="F39" s="258"/>
      <c r="G39" s="259"/>
      <c r="H39" s="259"/>
      <c r="I39" s="54"/>
    </row>
    <row r="40" spans="6:9" x14ac:dyDescent="0.2">
      <c r="F40" s="258"/>
      <c r="G40" s="259"/>
      <c r="H40" s="259"/>
      <c r="I40" s="54"/>
    </row>
    <row r="41" spans="6:9" x14ac:dyDescent="0.2">
      <c r="F41" s="258"/>
      <c r="G41" s="259"/>
      <c r="H41" s="259"/>
      <c r="I41" s="54"/>
    </row>
    <row r="42" spans="6:9" x14ac:dyDescent="0.2">
      <c r="F42" s="258"/>
      <c r="G42" s="259"/>
      <c r="H42" s="259"/>
      <c r="I42" s="54"/>
    </row>
    <row r="43" spans="6:9" x14ac:dyDescent="0.2">
      <c r="F43" s="258"/>
      <c r="G43" s="259"/>
      <c r="H43" s="259"/>
      <c r="I43" s="54"/>
    </row>
    <row r="44" spans="6:9" x14ac:dyDescent="0.2">
      <c r="F44" s="258"/>
      <c r="G44" s="259"/>
      <c r="H44" s="259"/>
      <c r="I44" s="54"/>
    </row>
    <row r="45" spans="6:9" x14ac:dyDescent="0.2">
      <c r="F45" s="258"/>
      <c r="G45" s="259"/>
      <c r="H45" s="259"/>
      <c r="I45" s="54"/>
    </row>
    <row r="46" spans="6:9" x14ac:dyDescent="0.2">
      <c r="F46" s="258"/>
      <c r="G46" s="259"/>
      <c r="H46" s="259"/>
      <c r="I46" s="54"/>
    </row>
    <row r="47" spans="6:9" x14ac:dyDescent="0.2">
      <c r="F47" s="258"/>
      <c r="G47" s="259"/>
      <c r="H47" s="259"/>
      <c r="I47" s="54"/>
    </row>
    <row r="48" spans="6:9" x14ac:dyDescent="0.2">
      <c r="F48" s="258"/>
      <c r="G48" s="259"/>
      <c r="H48" s="259"/>
      <c r="I48" s="54"/>
    </row>
    <row r="49" spans="6:9" x14ac:dyDescent="0.2">
      <c r="F49" s="258"/>
      <c r="G49" s="259"/>
      <c r="H49" s="259"/>
      <c r="I49" s="54"/>
    </row>
    <row r="50" spans="6:9" x14ac:dyDescent="0.2">
      <c r="F50" s="258"/>
      <c r="G50" s="259"/>
      <c r="H50" s="259"/>
      <c r="I50" s="54"/>
    </row>
    <row r="51" spans="6:9" x14ac:dyDescent="0.2">
      <c r="F51" s="258"/>
      <c r="G51" s="259"/>
      <c r="H51" s="259"/>
      <c r="I51" s="54"/>
    </row>
    <row r="52" spans="6:9" x14ac:dyDescent="0.2">
      <c r="F52" s="258"/>
      <c r="G52" s="259"/>
      <c r="H52" s="259"/>
      <c r="I52" s="54"/>
    </row>
    <row r="53" spans="6:9" x14ac:dyDescent="0.2">
      <c r="F53" s="258"/>
      <c r="G53" s="259"/>
      <c r="H53" s="259"/>
      <c r="I53" s="54"/>
    </row>
    <row r="54" spans="6:9" x14ac:dyDescent="0.2">
      <c r="F54" s="258"/>
      <c r="G54" s="259"/>
      <c r="H54" s="259"/>
      <c r="I54" s="54"/>
    </row>
    <row r="55" spans="6:9" x14ac:dyDescent="0.2">
      <c r="F55" s="258"/>
      <c r="G55" s="259"/>
      <c r="H55" s="259"/>
      <c r="I55" s="54"/>
    </row>
    <row r="56" spans="6:9" x14ac:dyDescent="0.2">
      <c r="F56" s="258"/>
      <c r="G56" s="259"/>
      <c r="H56" s="259"/>
      <c r="I56" s="54"/>
    </row>
    <row r="57" spans="6:9" x14ac:dyDescent="0.2">
      <c r="F57" s="258"/>
      <c r="G57" s="259"/>
      <c r="H57" s="259"/>
      <c r="I57" s="54"/>
    </row>
    <row r="58" spans="6:9" x14ac:dyDescent="0.2">
      <c r="F58" s="258"/>
      <c r="G58" s="259"/>
      <c r="H58" s="259"/>
      <c r="I58" s="54"/>
    </row>
    <row r="59" spans="6:9" x14ac:dyDescent="0.2">
      <c r="F59" s="258"/>
      <c r="G59" s="259"/>
      <c r="H59" s="259"/>
      <c r="I59" s="54"/>
    </row>
    <row r="60" spans="6:9" x14ac:dyDescent="0.2">
      <c r="F60" s="258"/>
      <c r="G60" s="259"/>
      <c r="H60" s="259"/>
      <c r="I60" s="54"/>
    </row>
    <row r="61" spans="6:9" x14ac:dyDescent="0.2">
      <c r="F61" s="258"/>
      <c r="G61" s="259"/>
      <c r="H61" s="259"/>
      <c r="I61" s="54"/>
    </row>
    <row r="62" spans="6:9" x14ac:dyDescent="0.2">
      <c r="F62" s="258"/>
      <c r="G62" s="259"/>
      <c r="H62" s="259"/>
      <c r="I62" s="54"/>
    </row>
    <row r="63" spans="6:9" x14ac:dyDescent="0.2">
      <c r="F63" s="258"/>
      <c r="G63" s="259"/>
      <c r="H63" s="259"/>
      <c r="I63" s="54"/>
    </row>
    <row r="64" spans="6:9" x14ac:dyDescent="0.2">
      <c r="F64" s="258"/>
      <c r="G64" s="259"/>
      <c r="H64" s="259"/>
      <c r="I64" s="54"/>
    </row>
    <row r="65" spans="6:9" x14ac:dyDescent="0.2">
      <c r="F65" s="258"/>
      <c r="G65" s="259"/>
      <c r="H65" s="259"/>
      <c r="I65" s="54"/>
    </row>
    <row r="66" spans="6:9" x14ac:dyDescent="0.2">
      <c r="F66" s="258"/>
      <c r="G66" s="259"/>
      <c r="H66" s="259"/>
      <c r="I66" s="54"/>
    </row>
    <row r="67" spans="6:9" x14ac:dyDescent="0.2">
      <c r="F67" s="258"/>
      <c r="G67" s="259"/>
      <c r="H67" s="259"/>
      <c r="I67" s="54"/>
    </row>
    <row r="68" spans="6:9" x14ac:dyDescent="0.2">
      <c r="F68" s="258"/>
      <c r="G68" s="259"/>
      <c r="H68" s="259"/>
      <c r="I68" s="54"/>
    </row>
    <row r="69" spans="6:9" x14ac:dyDescent="0.2">
      <c r="F69" s="258"/>
      <c r="G69" s="259"/>
      <c r="H69" s="259"/>
      <c r="I69" s="54"/>
    </row>
    <row r="70" spans="6:9" x14ac:dyDescent="0.2">
      <c r="F70" s="258"/>
      <c r="G70" s="259"/>
      <c r="H70" s="259"/>
      <c r="I70" s="54"/>
    </row>
    <row r="71" spans="6:9" x14ac:dyDescent="0.2">
      <c r="F71" s="258"/>
      <c r="G71" s="259"/>
      <c r="H71" s="259"/>
      <c r="I71" s="54"/>
    </row>
    <row r="72" spans="6:9" x14ac:dyDescent="0.2">
      <c r="F72" s="258"/>
      <c r="G72" s="259"/>
      <c r="H72" s="259"/>
      <c r="I72" s="54"/>
    </row>
    <row r="73" spans="6:9" x14ac:dyDescent="0.2">
      <c r="F73" s="258"/>
      <c r="G73" s="259"/>
      <c r="H73" s="259"/>
      <c r="I73" s="54"/>
    </row>
    <row r="74" spans="6:9" x14ac:dyDescent="0.2">
      <c r="F74" s="258"/>
      <c r="G74" s="259"/>
      <c r="H74" s="259"/>
      <c r="I74" s="54"/>
    </row>
    <row r="75" spans="6:9" x14ac:dyDescent="0.2">
      <c r="F75" s="258"/>
      <c r="G75" s="259"/>
      <c r="H75" s="259"/>
      <c r="I75" s="54"/>
    </row>
    <row r="76" spans="6:9" x14ac:dyDescent="0.2">
      <c r="F76" s="258"/>
      <c r="G76" s="259"/>
      <c r="H76" s="259"/>
      <c r="I76" s="54"/>
    </row>
    <row r="77" spans="6:9" x14ac:dyDescent="0.2">
      <c r="F77" s="258"/>
      <c r="G77" s="259"/>
      <c r="H77" s="259"/>
      <c r="I77" s="54"/>
    </row>
  </sheetData>
  <mergeCells count="4">
    <mergeCell ref="A1:B1"/>
    <mergeCell ref="A2:B2"/>
    <mergeCell ref="G2:I2"/>
    <mergeCell ref="H26:I26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CB172"/>
  <sheetViews>
    <sheetView showGridLines="0" showZeros="0" zoomScaleNormal="100" zoomScaleSheetLayoutView="100" workbookViewId="0">
      <selection activeCell="J1" sqref="J1:J65536 K1:K65536"/>
    </sheetView>
  </sheetViews>
  <sheetFormatPr defaultRowHeight="12.75" x14ac:dyDescent="0.2"/>
  <cols>
    <col min="1" max="1" width="4.42578125" style="261" customWidth="1"/>
    <col min="2" max="2" width="11.5703125" style="261" customWidth="1"/>
    <col min="3" max="3" width="40.42578125" style="261" customWidth="1"/>
    <col min="4" max="4" width="5.5703125" style="261" customWidth="1"/>
    <col min="5" max="5" width="8.5703125" style="275" customWidth="1"/>
    <col min="6" max="6" width="9.85546875" style="261" customWidth="1"/>
    <col min="7" max="7" width="13.85546875" style="261" customWidth="1"/>
    <col min="8" max="8" width="11.7109375" style="261" hidden="1" customWidth="1"/>
    <col min="9" max="9" width="11.5703125" style="261" hidden="1" customWidth="1"/>
    <col min="10" max="10" width="11" style="261" hidden="1" customWidth="1"/>
    <col min="11" max="11" width="10.42578125" style="261" hidden="1" customWidth="1"/>
    <col min="12" max="12" width="75.42578125" style="261" customWidth="1"/>
    <col min="13" max="13" width="45.28515625" style="261" customWidth="1"/>
    <col min="14" max="16384" width="9.140625" style="261"/>
  </cols>
  <sheetData>
    <row r="1" spans="1:80" ht="15.75" x14ac:dyDescent="0.25">
      <c r="A1" s="260" t="s">
        <v>103</v>
      </c>
      <c r="B1" s="260"/>
      <c r="C1" s="260"/>
      <c r="D1" s="260"/>
      <c r="E1" s="260"/>
      <c r="F1" s="260"/>
      <c r="G1" s="260"/>
    </row>
    <row r="2" spans="1:80" ht="14.25" customHeight="1" thickBot="1" x14ac:dyDescent="0.25">
      <c r="B2" s="262"/>
      <c r="C2" s="263"/>
      <c r="D2" s="263"/>
      <c r="E2" s="264"/>
      <c r="F2" s="263"/>
      <c r="G2" s="263"/>
    </row>
    <row r="3" spans="1:80" ht="13.5" thickTop="1" x14ac:dyDescent="0.2">
      <c r="A3" s="205" t="s">
        <v>2</v>
      </c>
      <c r="B3" s="206"/>
      <c r="C3" s="207" t="s">
        <v>106</v>
      </c>
      <c r="D3" s="265"/>
      <c r="E3" s="266" t="s">
        <v>85</v>
      </c>
      <c r="F3" s="267" t="str">
        <f>'04 3 Rek'!H1</f>
        <v>3</v>
      </c>
      <c r="G3" s="268"/>
    </row>
    <row r="4" spans="1:80" ht="13.5" thickBot="1" x14ac:dyDescent="0.25">
      <c r="A4" s="269" t="s">
        <v>76</v>
      </c>
      <c r="B4" s="214"/>
      <c r="C4" s="215" t="s">
        <v>1261</v>
      </c>
      <c r="D4" s="270"/>
      <c r="E4" s="271" t="str">
        <f>'04 3 Rek'!G2</f>
        <v>Související práce - Rozpočtové náklady</v>
      </c>
      <c r="F4" s="272"/>
      <c r="G4" s="273"/>
    </row>
    <row r="5" spans="1:80" ht="13.5" thickTop="1" x14ac:dyDescent="0.2">
      <c r="A5" s="274"/>
      <c r="G5" s="276"/>
    </row>
    <row r="6" spans="1:80" ht="27" customHeight="1" x14ac:dyDescent="0.2">
      <c r="A6" s="277" t="s">
        <v>86</v>
      </c>
      <c r="B6" s="278" t="s">
        <v>87</v>
      </c>
      <c r="C6" s="278" t="s">
        <v>88</v>
      </c>
      <c r="D6" s="278" t="s">
        <v>89</v>
      </c>
      <c r="E6" s="279" t="s">
        <v>90</v>
      </c>
      <c r="F6" s="278" t="s">
        <v>91</v>
      </c>
      <c r="G6" s="280" t="s">
        <v>92</v>
      </c>
      <c r="H6" s="281" t="s">
        <v>93</v>
      </c>
      <c r="I6" s="281" t="s">
        <v>94</v>
      </c>
      <c r="J6" s="281" t="s">
        <v>95</v>
      </c>
      <c r="K6" s="281" t="s">
        <v>96</v>
      </c>
    </row>
    <row r="7" spans="1:80" x14ac:dyDescent="0.2">
      <c r="A7" s="282" t="s">
        <v>97</v>
      </c>
      <c r="B7" s="283" t="s">
        <v>704</v>
      </c>
      <c r="C7" s="284" t="s">
        <v>705</v>
      </c>
      <c r="D7" s="285"/>
      <c r="E7" s="286"/>
      <c r="F7" s="286"/>
      <c r="G7" s="287"/>
      <c r="H7" s="288"/>
      <c r="I7" s="289"/>
      <c r="J7" s="290"/>
      <c r="K7" s="291"/>
      <c r="O7" s="292">
        <v>1</v>
      </c>
    </row>
    <row r="8" spans="1:80" x14ac:dyDescent="0.2">
      <c r="A8" s="293">
        <v>1</v>
      </c>
      <c r="B8" s="294" t="s">
        <v>707</v>
      </c>
      <c r="C8" s="295" t="s">
        <v>708</v>
      </c>
      <c r="D8" s="296" t="s">
        <v>116</v>
      </c>
      <c r="E8" s="297">
        <v>540.73500000000001</v>
      </c>
      <c r="F8" s="297">
        <v>0</v>
      </c>
      <c r="G8" s="298">
        <f>E8*F8</f>
        <v>0</v>
      </c>
      <c r="H8" s="299">
        <v>3.0000000000000001E-5</v>
      </c>
      <c r="I8" s="300">
        <f>E8*H8</f>
        <v>1.6222050000000002E-2</v>
      </c>
      <c r="J8" s="299">
        <v>0</v>
      </c>
      <c r="K8" s="300">
        <f>E8*J8</f>
        <v>0</v>
      </c>
      <c r="O8" s="292">
        <v>2</v>
      </c>
      <c r="AA8" s="261">
        <v>2</v>
      </c>
      <c r="AB8" s="261">
        <v>1</v>
      </c>
      <c r="AC8" s="261">
        <v>1</v>
      </c>
      <c r="AZ8" s="261">
        <v>1</v>
      </c>
      <c r="BA8" s="261">
        <f>IF(AZ8=1,G8,0)</f>
        <v>0</v>
      </c>
      <c r="BB8" s="261">
        <f>IF(AZ8=2,G8,0)</f>
        <v>0</v>
      </c>
      <c r="BC8" s="261">
        <f>IF(AZ8=3,G8,0)</f>
        <v>0</v>
      </c>
      <c r="BD8" s="261">
        <f>IF(AZ8=4,G8,0)</f>
        <v>0</v>
      </c>
      <c r="BE8" s="261">
        <f>IF(AZ8=5,G8,0)</f>
        <v>0</v>
      </c>
      <c r="CA8" s="292">
        <v>2</v>
      </c>
      <c r="CB8" s="292">
        <v>1</v>
      </c>
    </row>
    <row r="9" spans="1:80" ht="33.75" x14ac:dyDescent="0.2">
      <c r="A9" s="301"/>
      <c r="B9" s="304"/>
      <c r="C9" s="305" t="s">
        <v>1640</v>
      </c>
      <c r="D9" s="306"/>
      <c r="E9" s="307">
        <v>540.73500000000001</v>
      </c>
      <c r="F9" s="308"/>
      <c r="G9" s="309"/>
      <c r="H9" s="310"/>
      <c r="I9" s="302"/>
      <c r="J9" s="311"/>
      <c r="K9" s="302"/>
      <c r="M9" s="303" t="s">
        <v>1640</v>
      </c>
      <c r="O9" s="292"/>
    </row>
    <row r="10" spans="1:80" x14ac:dyDescent="0.2">
      <c r="A10" s="312"/>
      <c r="B10" s="313" t="s">
        <v>101</v>
      </c>
      <c r="C10" s="314" t="s">
        <v>706</v>
      </c>
      <c r="D10" s="315"/>
      <c r="E10" s="316"/>
      <c r="F10" s="317"/>
      <c r="G10" s="318">
        <f>SUM(G7:G9)</f>
        <v>0</v>
      </c>
      <c r="H10" s="319"/>
      <c r="I10" s="320">
        <f>SUM(I7:I9)</f>
        <v>1.6222050000000002E-2</v>
      </c>
      <c r="J10" s="319"/>
      <c r="K10" s="320">
        <f>SUM(K7:K9)</f>
        <v>0</v>
      </c>
      <c r="O10" s="292">
        <v>4</v>
      </c>
      <c r="BA10" s="321">
        <f>SUM(BA7:BA9)</f>
        <v>0</v>
      </c>
      <c r="BB10" s="321">
        <f>SUM(BB7:BB9)</f>
        <v>0</v>
      </c>
      <c r="BC10" s="321">
        <f>SUM(BC7:BC9)</f>
        <v>0</v>
      </c>
      <c r="BD10" s="321">
        <f>SUM(BD7:BD9)</f>
        <v>0</v>
      </c>
      <c r="BE10" s="321">
        <f>SUM(BE7:BE9)</f>
        <v>0</v>
      </c>
    </row>
    <row r="11" spans="1:80" x14ac:dyDescent="0.2">
      <c r="A11" s="282" t="s">
        <v>97</v>
      </c>
      <c r="B11" s="283" t="s">
        <v>695</v>
      </c>
      <c r="C11" s="284" t="s">
        <v>712</v>
      </c>
      <c r="D11" s="285"/>
      <c r="E11" s="286"/>
      <c r="F11" s="286"/>
      <c r="G11" s="287"/>
      <c r="H11" s="288"/>
      <c r="I11" s="289"/>
      <c r="J11" s="290"/>
      <c r="K11" s="291"/>
      <c r="O11" s="292">
        <v>1</v>
      </c>
    </row>
    <row r="12" spans="1:80" ht="22.5" x14ac:dyDescent="0.2">
      <c r="A12" s="293">
        <v>2</v>
      </c>
      <c r="B12" s="294" t="s">
        <v>714</v>
      </c>
      <c r="C12" s="295" t="s">
        <v>715</v>
      </c>
      <c r="D12" s="296" t="s">
        <v>347</v>
      </c>
      <c r="E12" s="297">
        <v>126</v>
      </c>
      <c r="F12" s="297">
        <v>0</v>
      </c>
      <c r="G12" s="298">
        <f>E12*F12</f>
        <v>0</v>
      </c>
      <c r="H12" s="299">
        <v>0</v>
      </c>
      <c r="I12" s="300">
        <f>E12*H12</f>
        <v>0</v>
      </c>
      <c r="J12" s="299"/>
      <c r="K12" s="300">
        <f>E12*J12</f>
        <v>0</v>
      </c>
      <c r="O12" s="292">
        <v>2</v>
      </c>
      <c r="AA12" s="261">
        <v>11</v>
      </c>
      <c r="AB12" s="261">
        <v>3</v>
      </c>
      <c r="AC12" s="261">
        <v>1</v>
      </c>
      <c r="AZ12" s="261">
        <v>1</v>
      </c>
      <c r="BA12" s="261">
        <f>IF(AZ12=1,G12,0)</f>
        <v>0</v>
      </c>
      <c r="BB12" s="261">
        <f>IF(AZ12=2,G12,0)</f>
        <v>0</v>
      </c>
      <c r="BC12" s="261">
        <f>IF(AZ12=3,G12,0)</f>
        <v>0</v>
      </c>
      <c r="BD12" s="261">
        <f>IF(AZ12=4,G12,0)</f>
        <v>0</v>
      </c>
      <c r="BE12" s="261">
        <f>IF(AZ12=5,G12,0)</f>
        <v>0</v>
      </c>
      <c r="CA12" s="292">
        <v>11</v>
      </c>
      <c r="CB12" s="292">
        <v>3</v>
      </c>
    </row>
    <row r="13" spans="1:80" x14ac:dyDescent="0.2">
      <c r="A13" s="301"/>
      <c r="B13" s="304"/>
      <c r="C13" s="305" t="s">
        <v>1641</v>
      </c>
      <c r="D13" s="306"/>
      <c r="E13" s="307">
        <v>126</v>
      </c>
      <c r="F13" s="308"/>
      <c r="G13" s="309"/>
      <c r="H13" s="310"/>
      <c r="I13" s="302"/>
      <c r="J13" s="311"/>
      <c r="K13" s="302"/>
      <c r="M13" s="303" t="s">
        <v>1641</v>
      </c>
      <c r="O13" s="292"/>
    </row>
    <row r="14" spans="1:80" x14ac:dyDescent="0.2">
      <c r="A14" s="301"/>
      <c r="B14" s="304"/>
      <c r="C14" s="305" t="s">
        <v>1642</v>
      </c>
      <c r="D14" s="306"/>
      <c r="E14" s="307">
        <v>0</v>
      </c>
      <c r="F14" s="308"/>
      <c r="G14" s="309"/>
      <c r="H14" s="310"/>
      <c r="I14" s="302"/>
      <c r="J14" s="311"/>
      <c r="K14" s="302"/>
      <c r="M14" s="303" t="s">
        <v>1642</v>
      </c>
      <c r="O14" s="292"/>
    </row>
    <row r="15" spans="1:80" ht="22.5" x14ac:dyDescent="0.2">
      <c r="A15" s="293">
        <v>3</v>
      </c>
      <c r="B15" s="294" t="s">
        <v>719</v>
      </c>
      <c r="C15" s="295" t="s">
        <v>720</v>
      </c>
      <c r="D15" s="296" t="s">
        <v>721</v>
      </c>
      <c r="E15" s="297">
        <v>62.815199999999997</v>
      </c>
      <c r="F15" s="297">
        <v>0</v>
      </c>
      <c r="G15" s="298">
        <f>E15*F15</f>
        <v>0</v>
      </c>
      <c r="H15" s="299">
        <v>0.14802000000000001</v>
      </c>
      <c r="I15" s="300">
        <f>E15*H15</f>
        <v>9.2979059040000003</v>
      </c>
      <c r="J15" s="299">
        <v>0</v>
      </c>
      <c r="K15" s="300">
        <f>E15*J15</f>
        <v>0</v>
      </c>
      <c r="O15" s="292">
        <v>2</v>
      </c>
      <c r="AA15" s="261">
        <v>1</v>
      </c>
      <c r="AB15" s="261">
        <v>0</v>
      </c>
      <c r="AC15" s="261">
        <v>0</v>
      </c>
      <c r="AZ15" s="261">
        <v>1</v>
      </c>
      <c r="BA15" s="261">
        <f>IF(AZ15=1,G15,0)</f>
        <v>0</v>
      </c>
      <c r="BB15" s="261">
        <f>IF(AZ15=2,G15,0)</f>
        <v>0</v>
      </c>
      <c r="BC15" s="261">
        <f>IF(AZ15=3,G15,0)</f>
        <v>0</v>
      </c>
      <c r="BD15" s="261">
        <f>IF(AZ15=4,G15,0)</f>
        <v>0</v>
      </c>
      <c r="BE15" s="261">
        <f>IF(AZ15=5,G15,0)</f>
        <v>0</v>
      </c>
      <c r="CA15" s="292">
        <v>1</v>
      </c>
      <c r="CB15" s="292">
        <v>0</v>
      </c>
    </row>
    <row r="16" spans="1:80" x14ac:dyDescent="0.2">
      <c r="A16" s="301"/>
      <c r="B16" s="304"/>
      <c r="C16" s="305" t="s">
        <v>1262</v>
      </c>
      <c r="D16" s="306"/>
      <c r="E16" s="307">
        <v>0</v>
      </c>
      <c r="F16" s="308"/>
      <c r="G16" s="309"/>
      <c r="H16" s="310"/>
      <c r="I16" s="302"/>
      <c r="J16" s="311"/>
      <c r="K16" s="302"/>
      <c r="M16" s="303" t="s">
        <v>1262</v>
      </c>
      <c r="O16" s="292"/>
    </row>
    <row r="17" spans="1:80" ht="22.5" x14ac:dyDescent="0.2">
      <c r="A17" s="301"/>
      <c r="B17" s="304"/>
      <c r="C17" s="305" t="s">
        <v>1643</v>
      </c>
      <c r="D17" s="306"/>
      <c r="E17" s="307">
        <v>10.08</v>
      </c>
      <c r="F17" s="308"/>
      <c r="G17" s="309"/>
      <c r="H17" s="310"/>
      <c r="I17" s="302"/>
      <c r="J17" s="311"/>
      <c r="K17" s="302"/>
      <c r="M17" s="303" t="s">
        <v>1643</v>
      </c>
      <c r="O17" s="292"/>
    </row>
    <row r="18" spans="1:80" ht="22.5" x14ac:dyDescent="0.2">
      <c r="A18" s="301"/>
      <c r="B18" s="304"/>
      <c r="C18" s="305" t="s">
        <v>1644</v>
      </c>
      <c r="D18" s="306"/>
      <c r="E18" s="307">
        <v>19.063199999999998</v>
      </c>
      <c r="F18" s="308"/>
      <c r="G18" s="309"/>
      <c r="H18" s="310"/>
      <c r="I18" s="302"/>
      <c r="J18" s="311"/>
      <c r="K18" s="302"/>
      <c r="M18" s="303" t="s">
        <v>1644</v>
      </c>
      <c r="O18" s="292"/>
    </row>
    <row r="19" spans="1:80" x14ac:dyDescent="0.2">
      <c r="A19" s="301"/>
      <c r="B19" s="304"/>
      <c r="C19" s="333" t="s">
        <v>174</v>
      </c>
      <c r="D19" s="306"/>
      <c r="E19" s="332">
        <v>29.1432</v>
      </c>
      <c r="F19" s="308"/>
      <c r="G19" s="309"/>
      <c r="H19" s="310"/>
      <c r="I19" s="302"/>
      <c r="J19" s="311"/>
      <c r="K19" s="302"/>
      <c r="M19" s="303" t="s">
        <v>174</v>
      </c>
      <c r="O19" s="292"/>
    </row>
    <row r="20" spans="1:80" ht="22.5" x14ac:dyDescent="0.2">
      <c r="A20" s="301"/>
      <c r="B20" s="304"/>
      <c r="C20" s="305" t="s">
        <v>1645</v>
      </c>
      <c r="D20" s="306"/>
      <c r="E20" s="307">
        <v>23.16</v>
      </c>
      <c r="F20" s="308"/>
      <c r="G20" s="309"/>
      <c r="H20" s="310"/>
      <c r="I20" s="302"/>
      <c r="J20" s="311"/>
      <c r="K20" s="302"/>
      <c r="M20" s="303" t="s">
        <v>1645</v>
      </c>
      <c r="O20" s="292"/>
    </row>
    <row r="21" spans="1:80" ht="22.5" x14ac:dyDescent="0.2">
      <c r="A21" s="301"/>
      <c r="B21" s="304"/>
      <c r="C21" s="305" t="s">
        <v>1646</v>
      </c>
      <c r="D21" s="306"/>
      <c r="E21" s="307">
        <v>10.512</v>
      </c>
      <c r="F21" s="308"/>
      <c r="G21" s="309"/>
      <c r="H21" s="310"/>
      <c r="I21" s="302"/>
      <c r="J21" s="311"/>
      <c r="K21" s="302"/>
      <c r="M21" s="303" t="s">
        <v>1646</v>
      </c>
      <c r="O21" s="292"/>
    </row>
    <row r="22" spans="1:80" x14ac:dyDescent="0.2">
      <c r="A22" s="301"/>
      <c r="B22" s="304"/>
      <c r="C22" s="333" t="s">
        <v>174</v>
      </c>
      <c r="D22" s="306"/>
      <c r="E22" s="332">
        <v>33.671999999999997</v>
      </c>
      <c r="F22" s="308"/>
      <c r="G22" s="309"/>
      <c r="H22" s="310"/>
      <c r="I22" s="302"/>
      <c r="J22" s="311"/>
      <c r="K22" s="302"/>
      <c r="M22" s="303" t="s">
        <v>174</v>
      </c>
      <c r="O22" s="292"/>
    </row>
    <row r="23" spans="1:80" x14ac:dyDescent="0.2">
      <c r="A23" s="312"/>
      <c r="B23" s="313" t="s">
        <v>101</v>
      </c>
      <c r="C23" s="314" t="s">
        <v>713</v>
      </c>
      <c r="D23" s="315"/>
      <c r="E23" s="316"/>
      <c r="F23" s="317"/>
      <c r="G23" s="318">
        <f>SUM(G11:G22)</f>
        <v>0</v>
      </c>
      <c r="H23" s="319"/>
      <c r="I23" s="320">
        <f>SUM(I11:I22)</f>
        <v>9.2979059040000003</v>
      </c>
      <c r="J23" s="319"/>
      <c r="K23" s="320">
        <f>SUM(K11:K22)</f>
        <v>0</v>
      </c>
      <c r="O23" s="292">
        <v>4</v>
      </c>
      <c r="BA23" s="321">
        <f>SUM(BA11:BA22)</f>
        <v>0</v>
      </c>
      <c r="BB23" s="321">
        <f>SUM(BB11:BB22)</f>
        <v>0</v>
      </c>
      <c r="BC23" s="321">
        <f>SUM(BC11:BC22)</f>
        <v>0</v>
      </c>
      <c r="BD23" s="321">
        <f>SUM(BD11:BD22)</f>
        <v>0</v>
      </c>
      <c r="BE23" s="321">
        <f>SUM(BE11:BE22)</f>
        <v>0</v>
      </c>
    </row>
    <row r="24" spans="1:80" x14ac:dyDescent="0.2">
      <c r="A24" s="282" t="s">
        <v>97</v>
      </c>
      <c r="B24" s="283" t="s">
        <v>729</v>
      </c>
      <c r="C24" s="284" t="s">
        <v>730</v>
      </c>
      <c r="D24" s="285"/>
      <c r="E24" s="286"/>
      <c r="F24" s="286"/>
      <c r="G24" s="287"/>
      <c r="H24" s="288"/>
      <c r="I24" s="289"/>
      <c r="J24" s="290"/>
      <c r="K24" s="291"/>
      <c r="O24" s="292">
        <v>1</v>
      </c>
    </row>
    <row r="25" spans="1:80" x14ac:dyDescent="0.2">
      <c r="A25" s="293">
        <v>4</v>
      </c>
      <c r="B25" s="294" t="s">
        <v>732</v>
      </c>
      <c r="C25" s="295" t="s">
        <v>733</v>
      </c>
      <c r="D25" s="296" t="s">
        <v>116</v>
      </c>
      <c r="E25" s="297">
        <v>70.314999999999998</v>
      </c>
      <c r="F25" s="297">
        <v>0</v>
      </c>
      <c r="G25" s="298">
        <f>E25*F25</f>
        <v>0</v>
      </c>
      <c r="H25" s="299">
        <v>0</v>
      </c>
      <c r="I25" s="300">
        <f>E25*H25</f>
        <v>0</v>
      </c>
      <c r="J25" s="299">
        <v>-0.13800000000000001</v>
      </c>
      <c r="K25" s="300">
        <f>E25*J25</f>
        <v>-9.7034700000000011</v>
      </c>
      <c r="O25" s="292">
        <v>2</v>
      </c>
      <c r="AA25" s="261">
        <v>1</v>
      </c>
      <c r="AB25" s="261">
        <v>1</v>
      </c>
      <c r="AC25" s="261">
        <v>1</v>
      </c>
      <c r="AZ25" s="261">
        <v>1</v>
      </c>
      <c r="BA25" s="261">
        <f>IF(AZ25=1,G25,0)</f>
        <v>0</v>
      </c>
      <c r="BB25" s="261">
        <f>IF(AZ25=2,G25,0)</f>
        <v>0</v>
      </c>
      <c r="BC25" s="261">
        <f>IF(AZ25=3,G25,0)</f>
        <v>0</v>
      </c>
      <c r="BD25" s="261">
        <f>IF(AZ25=4,G25,0)</f>
        <v>0</v>
      </c>
      <c r="BE25" s="261">
        <f>IF(AZ25=5,G25,0)</f>
        <v>0</v>
      </c>
      <c r="CA25" s="292">
        <v>1</v>
      </c>
      <c r="CB25" s="292">
        <v>1</v>
      </c>
    </row>
    <row r="26" spans="1:80" ht="22.5" x14ac:dyDescent="0.2">
      <c r="A26" s="301"/>
      <c r="B26" s="304"/>
      <c r="C26" s="305" t="s">
        <v>1647</v>
      </c>
      <c r="D26" s="306"/>
      <c r="E26" s="307">
        <v>70.314999999999998</v>
      </c>
      <c r="F26" s="308"/>
      <c r="G26" s="309"/>
      <c r="H26" s="310"/>
      <c r="I26" s="302"/>
      <c r="J26" s="311"/>
      <c r="K26" s="302"/>
      <c r="M26" s="303" t="s">
        <v>1647</v>
      </c>
      <c r="O26" s="292"/>
    </row>
    <row r="27" spans="1:80" x14ac:dyDescent="0.2">
      <c r="A27" s="293">
        <v>5</v>
      </c>
      <c r="B27" s="294" t="s">
        <v>339</v>
      </c>
      <c r="C27" s="295" t="s">
        <v>340</v>
      </c>
      <c r="D27" s="296" t="s">
        <v>116</v>
      </c>
      <c r="E27" s="297">
        <v>70.314999999999998</v>
      </c>
      <c r="F27" s="297">
        <v>0</v>
      </c>
      <c r="G27" s="298">
        <f>E27*F27</f>
        <v>0</v>
      </c>
      <c r="H27" s="299">
        <v>0</v>
      </c>
      <c r="I27" s="300">
        <f>E27*H27</f>
        <v>0</v>
      </c>
      <c r="J27" s="299">
        <v>0</v>
      </c>
      <c r="K27" s="300">
        <f>E27*J27</f>
        <v>0</v>
      </c>
      <c r="O27" s="292">
        <v>2</v>
      </c>
      <c r="AA27" s="261">
        <v>1</v>
      </c>
      <c r="AB27" s="261">
        <v>1</v>
      </c>
      <c r="AC27" s="261">
        <v>1</v>
      </c>
      <c r="AZ27" s="261">
        <v>1</v>
      </c>
      <c r="BA27" s="261">
        <f>IF(AZ27=1,G27,0)</f>
        <v>0</v>
      </c>
      <c r="BB27" s="261">
        <f>IF(AZ27=2,G27,0)</f>
        <v>0</v>
      </c>
      <c r="BC27" s="261">
        <f>IF(AZ27=3,G27,0)</f>
        <v>0</v>
      </c>
      <c r="BD27" s="261">
        <f>IF(AZ27=4,G27,0)</f>
        <v>0</v>
      </c>
      <c r="BE27" s="261">
        <f>IF(AZ27=5,G27,0)</f>
        <v>0</v>
      </c>
      <c r="CA27" s="292">
        <v>1</v>
      </c>
      <c r="CB27" s="292">
        <v>1</v>
      </c>
    </row>
    <row r="28" spans="1:80" ht="22.5" x14ac:dyDescent="0.2">
      <c r="A28" s="301"/>
      <c r="B28" s="304"/>
      <c r="C28" s="305" t="s">
        <v>1647</v>
      </c>
      <c r="D28" s="306"/>
      <c r="E28" s="307">
        <v>70.314999999999998</v>
      </c>
      <c r="F28" s="308"/>
      <c r="G28" s="309"/>
      <c r="H28" s="310"/>
      <c r="I28" s="302"/>
      <c r="J28" s="311"/>
      <c r="K28" s="302"/>
      <c r="M28" s="303" t="s">
        <v>1647</v>
      </c>
      <c r="O28" s="292"/>
    </row>
    <row r="29" spans="1:80" x14ac:dyDescent="0.2">
      <c r="A29" s="293">
        <v>6</v>
      </c>
      <c r="B29" s="294" t="s">
        <v>735</v>
      </c>
      <c r="C29" s="295" t="s">
        <v>736</v>
      </c>
      <c r="D29" s="296" t="s">
        <v>116</v>
      </c>
      <c r="E29" s="297">
        <v>70.314999999999998</v>
      </c>
      <c r="F29" s="297">
        <v>0</v>
      </c>
      <c r="G29" s="298">
        <f>E29*F29</f>
        <v>0</v>
      </c>
      <c r="H29" s="299">
        <v>0.21299999999999999</v>
      </c>
      <c r="I29" s="300">
        <f>E29*H29</f>
        <v>14.977094999999998</v>
      </c>
      <c r="J29" s="299">
        <v>0</v>
      </c>
      <c r="K29" s="300">
        <f>E29*J29</f>
        <v>0</v>
      </c>
      <c r="O29" s="292">
        <v>2</v>
      </c>
      <c r="AA29" s="261">
        <v>1</v>
      </c>
      <c r="AB29" s="261">
        <v>1</v>
      </c>
      <c r="AC29" s="261">
        <v>1</v>
      </c>
      <c r="AZ29" s="261">
        <v>1</v>
      </c>
      <c r="BA29" s="261">
        <f>IF(AZ29=1,G29,0)</f>
        <v>0</v>
      </c>
      <c r="BB29" s="261">
        <f>IF(AZ29=2,G29,0)</f>
        <v>0</v>
      </c>
      <c r="BC29" s="261">
        <f>IF(AZ29=3,G29,0)</f>
        <v>0</v>
      </c>
      <c r="BD29" s="261">
        <f>IF(AZ29=4,G29,0)</f>
        <v>0</v>
      </c>
      <c r="BE29" s="261">
        <f>IF(AZ29=5,G29,0)</f>
        <v>0</v>
      </c>
      <c r="CA29" s="292">
        <v>1</v>
      </c>
      <c r="CB29" s="292">
        <v>1</v>
      </c>
    </row>
    <row r="30" spans="1:80" ht="22.5" x14ac:dyDescent="0.2">
      <c r="A30" s="301"/>
      <c r="B30" s="304"/>
      <c r="C30" s="305" t="s">
        <v>1648</v>
      </c>
      <c r="D30" s="306"/>
      <c r="E30" s="307">
        <v>70.314999999999998</v>
      </c>
      <c r="F30" s="308"/>
      <c r="G30" s="309"/>
      <c r="H30" s="310"/>
      <c r="I30" s="302"/>
      <c r="J30" s="311"/>
      <c r="K30" s="302"/>
      <c r="M30" s="303" t="s">
        <v>1648</v>
      </c>
      <c r="O30" s="292"/>
    </row>
    <row r="31" spans="1:80" x14ac:dyDescent="0.2">
      <c r="A31" s="293">
        <v>7</v>
      </c>
      <c r="B31" s="294" t="s">
        <v>738</v>
      </c>
      <c r="C31" s="295" t="s">
        <v>739</v>
      </c>
      <c r="D31" s="296" t="s">
        <v>116</v>
      </c>
      <c r="E31" s="297">
        <v>70.314999999999998</v>
      </c>
      <c r="F31" s="297">
        <v>0</v>
      </c>
      <c r="G31" s="298">
        <f>E31*F31</f>
        <v>0</v>
      </c>
      <c r="H31" s="299">
        <v>7.1999999999999995E-2</v>
      </c>
      <c r="I31" s="300">
        <f>E31*H31</f>
        <v>5.0626799999999994</v>
      </c>
      <c r="J31" s="299">
        <v>0</v>
      </c>
      <c r="K31" s="300">
        <f>E31*J31</f>
        <v>0</v>
      </c>
      <c r="O31" s="292">
        <v>2</v>
      </c>
      <c r="AA31" s="261">
        <v>1</v>
      </c>
      <c r="AB31" s="261">
        <v>1</v>
      </c>
      <c r="AC31" s="261">
        <v>1</v>
      </c>
      <c r="AZ31" s="261">
        <v>1</v>
      </c>
      <c r="BA31" s="261">
        <f>IF(AZ31=1,G31,0)</f>
        <v>0</v>
      </c>
      <c r="BB31" s="261">
        <f>IF(AZ31=2,G31,0)</f>
        <v>0</v>
      </c>
      <c r="BC31" s="261">
        <f>IF(AZ31=3,G31,0)</f>
        <v>0</v>
      </c>
      <c r="BD31" s="261">
        <f>IF(AZ31=4,G31,0)</f>
        <v>0</v>
      </c>
      <c r="BE31" s="261">
        <f>IF(AZ31=5,G31,0)</f>
        <v>0</v>
      </c>
      <c r="CA31" s="292">
        <v>1</v>
      </c>
      <c r="CB31" s="292">
        <v>1</v>
      </c>
    </row>
    <row r="32" spans="1:80" ht="22.5" x14ac:dyDescent="0.2">
      <c r="A32" s="301"/>
      <c r="B32" s="304"/>
      <c r="C32" s="305" t="s">
        <v>1649</v>
      </c>
      <c r="D32" s="306"/>
      <c r="E32" s="307">
        <v>70.314999999999998</v>
      </c>
      <c r="F32" s="308"/>
      <c r="G32" s="309"/>
      <c r="H32" s="310"/>
      <c r="I32" s="302"/>
      <c r="J32" s="311"/>
      <c r="K32" s="302"/>
      <c r="M32" s="303" t="s">
        <v>1649</v>
      </c>
      <c r="O32" s="292"/>
    </row>
    <row r="33" spans="1:80" x14ac:dyDescent="0.2">
      <c r="A33" s="293">
        <v>8</v>
      </c>
      <c r="B33" s="294" t="s">
        <v>741</v>
      </c>
      <c r="C33" s="295" t="s">
        <v>742</v>
      </c>
      <c r="D33" s="296" t="s">
        <v>170</v>
      </c>
      <c r="E33" s="297">
        <v>140.63</v>
      </c>
      <c r="F33" s="297">
        <v>0</v>
      </c>
      <c r="G33" s="298">
        <f>E33*F33</f>
        <v>0</v>
      </c>
      <c r="H33" s="299">
        <v>0.10598</v>
      </c>
      <c r="I33" s="300">
        <f>E33*H33</f>
        <v>14.903967400000001</v>
      </c>
      <c r="J33" s="299">
        <v>0</v>
      </c>
      <c r="K33" s="300">
        <f>E33*J33</f>
        <v>0</v>
      </c>
      <c r="O33" s="292">
        <v>2</v>
      </c>
      <c r="AA33" s="261">
        <v>1</v>
      </c>
      <c r="AB33" s="261">
        <v>1</v>
      </c>
      <c r="AC33" s="261">
        <v>1</v>
      </c>
      <c r="AZ33" s="261">
        <v>1</v>
      </c>
      <c r="BA33" s="261">
        <f>IF(AZ33=1,G33,0)</f>
        <v>0</v>
      </c>
      <c r="BB33" s="261">
        <f>IF(AZ33=2,G33,0)</f>
        <v>0</v>
      </c>
      <c r="BC33" s="261">
        <f>IF(AZ33=3,G33,0)</f>
        <v>0</v>
      </c>
      <c r="BD33" s="261">
        <f>IF(AZ33=4,G33,0)</f>
        <v>0</v>
      </c>
      <c r="BE33" s="261">
        <f>IF(AZ33=5,G33,0)</f>
        <v>0</v>
      </c>
      <c r="CA33" s="292">
        <v>1</v>
      </c>
      <c r="CB33" s="292">
        <v>1</v>
      </c>
    </row>
    <row r="34" spans="1:80" ht="22.5" x14ac:dyDescent="0.2">
      <c r="A34" s="301"/>
      <c r="B34" s="304"/>
      <c r="C34" s="305" t="s">
        <v>1650</v>
      </c>
      <c r="D34" s="306"/>
      <c r="E34" s="307">
        <v>140.63</v>
      </c>
      <c r="F34" s="308"/>
      <c r="G34" s="309"/>
      <c r="H34" s="310"/>
      <c r="I34" s="302"/>
      <c r="J34" s="311"/>
      <c r="K34" s="302"/>
      <c r="M34" s="303" t="s">
        <v>1650</v>
      </c>
      <c r="O34" s="292"/>
    </row>
    <row r="35" spans="1:80" x14ac:dyDescent="0.2">
      <c r="A35" s="293">
        <v>9</v>
      </c>
      <c r="B35" s="294" t="s">
        <v>744</v>
      </c>
      <c r="C35" s="295" t="s">
        <v>745</v>
      </c>
      <c r="D35" s="296" t="s">
        <v>347</v>
      </c>
      <c r="E35" s="297">
        <v>155</v>
      </c>
      <c r="F35" s="297">
        <v>0</v>
      </c>
      <c r="G35" s="298">
        <f>E35*F35</f>
        <v>0</v>
      </c>
      <c r="H35" s="299">
        <v>2.7E-2</v>
      </c>
      <c r="I35" s="300">
        <f>E35*H35</f>
        <v>4.1849999999999996</v>
      </c>
      <c r="J35" s="299"/>
      <c r="K35" s="300">
        <f>E35*J35</f>
        <v>0</v>
      </c>
      <c r="O35" s="292">
        <v>2</v>
      </c>
      <c r="AA35" s="261">
        <v>3</v>
      </c>
      <c r="AB35" s="261">
        <v>1</v>
      </c>
      <c r="AC35" s="261">
        <v>59217330</v>
      </c>
      <c r="AZ35" s="261">
        <v>1</v>
      </c>
      <c r="BA35" s="261">
        <f>IF(AZ35=1,G35,0)</f>
        <v>0</v>
      </c>
      <c r="BB35" s="261">
        <f>IF(AZ35=2,G35,0)</f>
        <v>0</v>
      </c>
      <c r="BC35" s="261">
        <f>IF(AZ35=3,G35,0)</f>
        <v>0</v>
      </c>
      <c r="BD35" s="261">
        <f>IF(AZ35=4,G35,0)</f>
        <v>0</v>
      </c>
      <c r="BE35" s="261">
        <f>IF(AZ35=5,G35,0)</f>
        <v>0</v>
      </c>
      <c r="CA35" s="292">
        <v>3</v>
      </c>
      <c r="CB35" s="292">
        <v>1</v>
      </c>
    </row>
    <row r="36" spans="1:80" x14ac:dyDescent="0.2">
      <c r="A36" s="301"/>
      <c r="B36" s="304"/>
      <c r="C36" s="335" t="s">
        <v>385</v>
      </c>
      <c r="D36" s="306"/>
      <c r="E36" s="334">
        <v>0</v>
      </c>
      <c r="F36" s="308"/>
      <c r="G36" s="309"/>
      <c r="H36" s="310"/>
      <c r="I36" s="302"/>
      <c r="J36" s="311"/>
      <c r="K36" s="302"/>
      <c r="M36" s="303" t="s">
        <v>385</v>
      </c>
      <c r="O36" s="292"/>
    </row>
    <row r="37" spans="1:80" ht="22.5" x14ac:dyDescent="0.2">
      <c r="A37" s="301"/>
      <c r="B37" s="304"/>
      <c r="C37" s="335" t="s">
        <v>1651</v>
      </c>
      <c r="D37" s="306"/>
      <c r="E37" s="334">
        <v>140.63</v>
      </c>
      <c r="F37" s="308"/>
      <c r="G37" s="309"/>
      <c r="H37" s="310"/>
      <c r="I37" s="302"/>
      <c r="J37" s="311"/>
      <c r="K37" s="302"/>
      <c r="M37" s="303" t="s">
        <v>1651</v>
      </c>
      <c r="O37" s="292"/>
    </row>
    <row r="38" spans="1:80" x14ac:dyDescent="0.2">
      <c r="A38" s="301"/>
      <c r="B38" s="304"/>
      <c r="C38" s="335" t="s">
        <v>1652</v>
      </c>
      <c r="D38" s="306"/>
      <c r="E38" s="334">
        <v>154.69300000000001</v>
      </c>
      <c r="F38" s="308"/>
      <c r="G38" s="309"/>
      <c r="H38" s="310"/>
      <c r="I38" s="302"/>
      <c r="J38" s="311"/>
      <c r="K38" s="302"/>
      <c r="M38" s="303" t="s">
        <v>1652</v>
      </c>
      <c r="O38" s="292"/>
    </row>
    <row r="39" spans="1:80" x14ac:dyDescent="0.2">
      <c r="A39" s="301"/>
      <c r="B39" s="304"/>
      <c r="C39" s="335" t="s">
        <v>391</v>
      </c>
      <c r="D39" s="306"/>
      <c r="E39" s="334">
        <v>295.32299999999998</v>
      </c>
      <c r="F39" s="308"/>
      <c r="G39" s="309"/>
      <c r="H39" s="310"/>
      <c r="I39" s="302"/>
      <c r="J39" s="311"/>
      <c r="K39" s="302"/>
      <c r="M39" s="303" t="s">
        <v>391</v>
      </c>
      <c r="O39" s="292"/>
    </row>
    <row r="40" spans="1:80" x14ac:dyDescent="0.2">
      <c r="A40" s="301"/>
      <c r="B40" s="304"/>
      <c r="C40" s="305" t="s">
        <v>1653</v>
      </c>
      <c r="D40" s="306"/>
      <c r="E40" s="307">
        <v>155</v>
      </c>
      <c r="F40" s="308"/>
      <c r="G40" s="309"/>
      <c r="H40" s="310"/>
      <c r="I40" s="302"/>
      <c r="J40" s="311"/>
      <c r="K40" s="302"/>
      <c r="M40" s="303">
        <v>155</v>
      </c>
      <c r="O40" s="292"/>
    </row>
    <row r="41" spans="1:80" x14ac:dyDescent="0.2">
      <c r="A41" s="293">
        <v>10</v>
      </c>
      <c r="B41" s="294" t="s">
        <v>748</v>
      </c>
      <c r="C41" s="295" t="s">
        <v>749</v>
      </c>
      <c r="D41" s="296" t="s">
        <v>116</v>
      </c>
      <c r="E41" s="297">
        <v>77.346500000000006</v>
      </c>
      <c r="F41" s="297">
        <v>0</v>
      </c>
      <c r="G41" s="298">
        <f>E41*F41</f>
        <v>0</v>
      </c>
      <c r="H41" s="299">
        <v>9.6600000000000005E-2</v>
      </c>
      <c r="I41" s="300">
        <f>E41*H41</f>
        <v>7.4716719000000014</v>
      </c>
      <c r="J41" s="299"/>
      <c r="K41" s="300">
        <f>E41*J41</f>
        <v>0</v>
      </c>
      <c r="O41" s="292">
        <v>2</v>
      </c>
      <c r="AA41" s="261">
        <v>3</v>
      </c>
      <c r="AB41" s="261">
        <v>1</v>
      </c>
      <c r="AC41" s="261">
        <v>59245315</v>
      </c>
      <c r="AZ41" s="261">
        <v>1</v>
      </c>
      <c r="BA41" s="261">
        <f>IF(AZ41=1,G41,0)</f>
        <v>0</v>
      </c>
      <c r="BB41" s="261">
        <f>IF(AZ41=2,G41,0)</f>
        <v>0</v>
      </c>
      <c r="BC41" s="261">
        <f>IF(AZ41=3,G41,0)</f>
        <v>0</v>
      </c>
      <c r="BD41" s="261">
        <f>IF(AZ41=4,G41,0)</f>
        <v>0</v>
      </c>
      <c r="BE41" s="261">
        <f>IF(AZ41=5,G41,0)</f>
        <v>0</v>
      </c>
      <c r="CA41" s="292">
        <v>3</v>
      </c>
      <c r="CB41" s="292">
        <v>1</v>
      </c>
    </row>
    <row r="42" spans="1:80" x14ac:dyDescent="0.2">
      <c r="A42" s="301"/>
      <c r="B42" s="304"/>
      <c r="C42" s="335" t="s">
        <v>385</v>
      </c>
      <c r="D42" s="306"/>
      <c r="E42" s="334">
        <v>0</v>
      </c>
      <c r="F42" s="308"/>
      <c r="G42" s="309"/>
      <c r="H42" s="310"/>
      <c r="I42" s="302"/>
      <c r="J42" s="311"/>
      <c r="K42" s="302"/>
      <c r="M42" s="303" t="s">
        <v>385</v>
      </c>
      <c r="O42" s="292"/>
    </row>
    <row r="43" spans="1:80" ht="22.5" x14ac:dyDescent="0.2">
      <c r="A43" s="301"/>
      <c r="B43" s="304"/>
      <c r="C43" s="335" t="s">
        <v>1649</v>
      </c>
      <c r="D43" s="306"/>
      <c r="E43" s="334">
        <v>70.314999999999998</v>
      </c>
      <c r="F43" s="308"/>
      <c r="G43" s="309"/>
      <c r="H43" s="310"/>
      <c r="I43" s="302"/>
      <c r="J43" s="311"/>
      <c r="K43" s="302"/>
      <c r="M43" s="303" t="s">
        <v>1649</v>
      </c>
      <c r="O43" s="292"/>
    </row>
    <row r="44" spans="1:80" x14ac:dyDescent="0.2">
      <c r="A44" s="301"/>
      <c r="B44" s="304"/>
      <c r="C44" s="335" t="s">
        <v>391</v>
      </c>
      <c r="D44" s="306"/>
      <c r="E44" s="334">
        <v>70.314999999999998</v>
      </c>
      <c r="F44" s="308"/>
      <c r="G44" s="309"/>
      <c r="H44" s="310"/>
      <c r="I44" s="302"/>
      <c r="J44" s="311"/>
      <c r="K44" s="302"/>
      <c r="M44" s="303" t="s">
        <v>391</v>
      </c>
      <c r="O44" s="292"/>
    </row>
    <row r="45" spans="1:80" x14ac:dyDescent="0.2">
      <c r="A45" s="301"/>
      <c r="B45" s="304"/>
      <c r="C45" s="305" t="s">
        <v>1654</v>
      </c>
      <c r="D45" s="306"/>
      <c r="E45" s="307">
        <v>77.346500000000006</v>
      </c>
      <c r="F45" s="308"/>
      <c r="G45" s="309"/>
      <c r="H45" s="310"/>
      <c r="I45" s="302"/>
      <c r="J45" s="311"/>
      <c r="K45" s="302"/>
      <c r="M45" s="303" t="s">
        <v>1654</v>
      </c>
      <c r="O45" s="292"/>
    </row>
    <row r="46" spans="1:80" x14ac:dyDescent="0.2">
      <c r="A46" s="293">
        <v>11</v>
      </c>
      <c r="B46" s="294" t="s">
        <v>370</v>
      </c>
      <c r="C46" s="295" t="s">
        <v>371</v>
      </c>
      <c r="D46" s="296" t="s">
        <v>369</v>
      </c>
      <c r="E46" s="297">
        <v>9.7034699999999994</v>
      </c>
      <c r="F46" s="297">
        <v>0</v>
      </c>
      <c r="G46" s="298">
        <f>E46*F46</f>
        <v>0</v>
      </c>
      <c r="H46" s="299">
        <v>0</v>
      </c>
      <c r="I46" s="300">
        <f>E46*H46</f>
        <v>0</v>
      </c>
      <c r="J46" s="299"/>
      <c r="K46" s="300">
        <f>E46*J46</f>
        <v>0</v>
      </c>
      <c r="O46" s="292">
        <v>2</v>
      </c>
      <c r="AA46" s="261">
        <v>8</v>
      </c>
      <c r="AB46" s="261">
        <v>1</v>
      </c>
      <c r="AC46" s="261">
        <v>3</v>
      </c>
      <c r="AZ46" s="261">
        <v>1</v>
      </c>
      <c r="BA46" s="261">
        <f>IF(AZ46=1,G46,0)</f>
        <v>0</v>
      </c>
      <c r="BB46" s="261">
        <f>IF(AZ46=2,G46,0)</f>
        <v>0</v>
      </c>
      <c r="BC46" s="261">
        <f>IF(AZ46=3,G46,0)</f>
        <v>0</v>
      </c>
      <c r="BD46" s="261">
        <f>IF(AZ46=4,G46,0)</f>
        <v>0</v>
      </c>
      <c r="BE46" s="261">
        <f>IF(AZ46=5,G46,0)</f>
        <v>0</v>
      </c>
      <c r="CA46" s="292">
        <v>8</v>
      </c>
      <c r="CB46" s="292">
        <v>1</v>
      </c>
    </row>
    <row r="47" spans="1:80" x14ac:dyDescent="0.2">
      <c r="A47" s="293">
        <v>12</v>
      </c>
      <c r="B47" s="294" t="s">
        <v>372</v>
      </c>
      <c r="C47" s="295" t="s">
        <v>373</v>
      </c>
      <c r="D47" s="296" t="s">
        <v>369</v>
      </c>
      <c r="E47" s="297">
        <v>97.034700000000001</v>
      </c>
      <c r="F47" s="297">
        <v>0</v>
      </c>
      <c r="G47" s="298">
        <f>E47*F47</f>
        <v>0</v>
      </c>
      <c r="H47" s="299">
        <v>0</v>
      </c>
      <c r="I47" s="300">
        <f>E47*H47</f>
        <v>0</v>
      </c>
      <c r="J47" s="299"/>
      <c r="K47" s="300">
        <f>E47*J47</f>
        <v>0</v>
      </c>
      <c r="O47" s="292">
        <v>2</v>
      </c>
      <c r="AA47" s="261">
        <v>8</v>
      </c>
      <c r="AB47" s="261">
        <v>1</v>
      </c>
      <c r="AC47" s="261">
        <v>3</v>
      </c>
      <c r="AZ47" s="261">
        <v>1</v>
      </c>
      <c r="BA47" s="261">
        <f>IF(AZ47=1,G47,0)</f>
        <v>0</v>
      </c>
      <c r="BB47" s="261">
        <f>IF(AZ47=2,G47,0)</f>
        <v>0</v>
      </c>
      <c r="BC47" s="261">
        <f>IF(AZ47=3,G47,0)</f>
        <v>0</v>
      </c>
      <c r="BD47" s="261">
        <f>IF(AZ47=4,G47,0)</f>
        <v>0</v>
      </c>
      <c r="BE47" s="261">
        <f>IF(AZ47=5,G47,0)</f>
        <v>0</v>
      </c>
      <c r="CA47" s="292">
        <v>8</v>
      </c>
      <c r="CB47" s="292">
        <v>1</v>
      </c>
    </row>
    <row r="48" spans="1:80" x14ac:dyDescent="0.2">
      <c r="A48" s="293">
        <v>13</v>
      </c>
      <c r="B48" s="294" t="s">
        <v>374</v>
      </c>
      <c r="C48" s="295" t="s">
        <v>375</v>
      </c>
      <c r="D48" s="296" t="s">
        <v>369</v>
      </c>
      <c r="E48" s="297">
        <v>9.7034699999999994</v>
      </c>
      <c r="F48" s="297">
        <v>0</v>
      </c>
      <c r="G48" s="298">
        <f>E48*F48</f>
        <v>0</v>
      </c>
      <c r="H48" s="299">
        <v>0</v>
      </c>
      <c r="I48" s="300">
        <f>E48*H48</f>
        <v>0</v>
      </c>
      <c r="J48" s="299"/>
      <c r="K48" s="300">
        <f>E48*J48</f>
        <v>0</v>
      </c>
      <c r="O48" s="292">
        <v>2</v>
      </c>
      <c r="AA48" s="261">
        <v>8</v>
      </c>
      <c r="AB48" s="261">
        <v>1</v>
      </c>
      <c r="AC48" s="261">
        <v>3</v>
      </c>
      <c r="AZ48" s="261">
        <v>1</v>
      </c>
      <c r="BA48" s="261">
        <f>IF(AZ48=1,G48,0)</f>
        <v>0</v>
      </c>
      <c r="BB48" s="261">
        <f>IF(AZ48=2,G48,0)</f>
        <v>0</v>
      </c>
      <c r="BC48" s="261">
        <f>IF(AZ48=3,G48,0)</f>
        <v>0</v>
      </c>
      <c r="BD48" s="261">
        <f>IF(AZ48=4,G48,0)</f>
        <v>0</v>
      </c>
      <c r="BE48" s="261">
        <f>IF(AZ48=5,G48,0)</f>
        <v>0</v>
      </c>
      <c r="CA48" s="292">
        <v>8</v>
      </c>
      <c r="CB48" s="292">
        <v>1</v>
      </c>
    </row>
    <row r="49" spans="1:80" x14ac:dyDescent="0.2">
      <c r="A49" s="293">
        <v>14</v>
      </c>
      <c r="B49" s="294" t="s">
        <v>376</v>
      </c>
      <c r="C49" s="295" t="s">
        <v>377</v>
      </c>
      <c r="D49" s="296" t="s">
        <v>369</v>
      </c>
      <c r="E49" s="297">
        <v>29.110410000000002</v>
      </c>
      <c r="F49" s="297">
        <v>0</v>
      </c>
      <c r="G49" s="298">
        <f>E49*F49</f>
        <v>0</v>
      </c>
      <c r="H49" s="299">
        <v>0</v>
      </c>
      <c r="I49" s="300">
        <f>E49*H49</f>
        <v>0</v>
      </c>
      <c r="J49" s="299"/>
      <c r="K49" s="300">
        <f>E49*J49</f>
        <v>0</v>
      </c>
      <c r="O49" s="292">
        <v>2</v>
      </c>
      <c r="AA49" s="261">
        <v>8</v>
      </c>
      <c r="AB49" s="261">
        <v>1</v>
      </c>
      <c r="AC49" s="261">
        <v>3</v>
      </c>
      <c r="AZ49" s="261">
        <v>1</v>
      </c>
      <c r="BA49" s="261">
        <f>IF(AZ49=1,G49,0)</f>
        <v>0</v>
      </c>
      <c r="BB49" s="261">
        <f>IF(AZ49=2,G49,0)</f>
        <v>0</v>
      </c>
      <c r="BC49" s="261">
        <f>IF(AZ49=3,G49,0)</f>
        <v>0</v>
      </c>
      <c r="BD49" s="261">
        <f>IF(AZ49=4,G49,0)</f>
        <v>0</v>
      </c>
      <c r="BE49" s="261">
        <f>IF(AZ49=5,G49,0)</f>
        <v>0</v>
      </c>
      <c r="CA49" s="292">
        <v>8</v>
      </c>
      <c r="CB49" s="292">
        <v>1</v>
      </c>
    </row>
    <row r="50" spans="1:80" x14ac:dyDescent="0.2">
      <c r="A50" s="293">
        <v>15</v>
      </c>
      <c r="B50" s="294" t="s">
        <v>378</v>
      </c>
      <c r="C50" s="295" t="s">
        <v>379</v>
      </c>
      <c r="D50" s="296" t="s">
        <v>369</v>
      </c>
      <c r="E50" s="297">
        <v>9.7034699999999994</v>
      </c>
      <c r="F50" s="297">
        <v>0</v>
      </c>
      <c r="G50" s="298">
        <f>E50*F50</f>
        <v>0</v>
      </c>
      <c r="H50" s="299">
        <v>0</v>
      </c>
      <c r="I50" s="300">
        <f>E50*H50</f>
        <v>0</v>
      </c>
      <c r="J50" s="299"/>
      <c r="K50" s="300">
        <f>E50*J50</f>
        <v>0</v>
      </c>
      <c r="O50" s="292">
        <v>2</v>
      </c>
      <c r="AA50" s="261">
        <v>8</v>
      </c>
      <c r="AB50" s="261">
        <v>0</v>
      </c>
      <c r="AC50" s="261">
        <v>3</v>
      </c>
      <c r="AZ50" s="261">
        <v>1</v>
      </c>
      <c r="BA50" s="261">
        <f>IF(AZ50=1,G50,0)</f>
        <v>0</v>
      </c>
      <c r="BB50" s="261">
        <f>IF(AZ50=2,G50,0)</f>
        <v>0</v>
      </c>
      <c r="BC50" s="261">
        <f>IF(AZ50=3,G50,0)</f>
        <v>0</v>
      </c>
      <c r="BD50" s="261">
        <f>IF(AZ50=4,G50,0)</f>
        <v>0</v>
      </c>
      <c r="BE50" s="261">
        <f>IF(AZ50=5,G50,0)</f>
        <v>0</v>
      </c>
      <c r="CA50" s="292">
        <v>8</v>
      </c>
      <c r="CB50" s="292">
        <v>0</v>
      </c>
    </row>
    <row r="51" spans="1:80" x14ac:dyDescent="0.2">
      <c r="A51" s="312"/>
      <c r="B51" s="313" t="s">
        <v>101</v>
      </c>
      <c r="C51" s="314" t="s">
        <v>731</v>
      </c>
      <c r="D51" s="315"/>
      <c r="E51" s="316"/>
      <c r="F51" s="317"/>
      <c r="G51" s="318">
        <f>SUM(G24:G50)</f>
        <v>0</v>
      </c>
      <c r="H51" s="319"/>
      <c r="I51" s="320">
        <f>SUM(I24:I50)</f>
        <v>46.600414300000004</v>
      </c>
      <c r="J51" s="319"/>
      <c r="K51" s="320">
        <f>SUM(K24:K50)</f>
        <v>-9.7034700000000011</v>
      </c>
      <c r="O51" s="292">
        <v>4</v>
      </c>
      <c r="BA51" s="321">
        <f>SUM(BA24:BA50)</f>
        <v>0</v>
      </c>
      <c r="BB51" s="321">
        <f>SUM(BB24:BB50)</f>
        <v>0</v>
      </c>
      <c r="BC51" s="321">
        <f>SUM(BC24:BC50)</f>
        <v>0</v>
      </c>
      <c r="BD51" s="321">
        <f>SUM(BD24:BD50)</f>
        <v>0</v>
      </c>
      <c r="BE51" s="321">
        <f>SUM(BE24:BE50)</f>
        <v>0</v>
      </c>
    </row>
    <row r="52" spans="1:80" x14ac:dyDescent="0.2">
      <c r="A52" s="282" t="s">
        <v>97</v>
      </c>
      <c r="B52" s="283" t="s">
        <v>752</v>
      </c>
      <c r="C52" s="284" t="s">
        <v>753</v>
      </c>
      <c r="D52" s="285"/>
      <c r="E52" s="286"/>
      <c r="F52" s="286"/>
      <c r="G52" s="287"/>
      <c r="H52" s="288"/>
      <c r="I52" s="289"/>
      <c r="J52" s="290"/>
      <c r="K52" s="291"/>
      <c r="O52" s="292">
        <v>1</v>
      </c>
    </row>
    <row r="53" spans="1:80" x14ac:dyDescent="0.2">
      <c r="A53" s="293">
        <v>16</v>
      </c>
      <c r="B53" s="294" t="s">
        <v>755</v>
      </c>
      <c r="C53" s="295" t="s">
        <v>756</v>
      </c>
      <c r="D53" s="296" t="s">
        <v>116</v>
      </c>
      <c r="E53" s="297">
        <v>62.815199999999997</v>
      </c>
      <c r="F53" s="297">
        <v>0</v>
      </c>
      <c r="G53" s="298">
        <f>E53*F53</f>
        <v>0</v>
      </c>
      <c r="H53" s="299">
        <v>2.7980000000000001E-2</v>
      </c>
      <c r="I53" s="300">
        <f>E53*H53</f>
        <v>1.757569296</v>
      </c>
      <c r="J53" s="299">
        <v>0</v>
      </c>
      <c r="K53" s="300">
        <f>E53*J53</f>
        <v>0</v>
      </c>
      <c r="O53" s="292">
        <v>2</v>
      </c>
      <c r="AA53" s="261">
        <v>1</v>
      </c>
      <c r="AB53" s="261">
        <v>1</v>
      </c>
      <c r="AC53" s="261">
        <v>1</v>
      </c>
      <c r="AZ53" s="261">
        <v>1</v>
      </c>
      <c r="BA53" s="261">
        <f>IF(AZ53=1,G53,0)</f>
        <v>0</v>
      </c>
      <c r="BB53" s="261">
        <f>IF(AZ53=2,G53,0)</f>
        <v>0</v>
      </c>
      <c r="BC53" s="261">
        <f>IF(AZ53=3,G53,0)</f>
        <v>0</v>
      </c>
      <c r="BD53" s="261">
        <f>IF(AZ53=4,G53,0)</f>
        <v>0</v>
      </c>
      <c r="BE53" s="261">
        <f>IF(AZ53=5,G53,0)</f>
        <v>0</v>
      </c>
      <c r="CA53" s="292">
        <v>1</v>
      </c>
      <c r="CB53" s="292">
        <v>1</v>
      </c>
    </row>
    <row r="54" spans="1:80" x14ac:dyDescent="0.2">
      <c r="A54" s="301"/>
      <c r="B54" s="304"/>
      <c r="C54" s="305" t="s">
        <v>1262</v>
      </c>
      <c r="D54" s="306"/>
      <c r="E54" s="307">
        <v>0</v>
      </c>
      <c r="F54" s="308"/>
      <c r="G54" s="309"/>
      <c r="H54" s="310"/>
      <c r="I54" s="302"/>
      <c r="J54" s="311"/>
      <c r="K54" s="302"/>
      <c r="M54" s="303" t="s">
        <v>1262</v>
      </c>
      <c r="O54" s="292"/>
    </row>
    <row r="55" spans="1:80" ht="22.5" x14ac:dyDescent="0.2">
      <c r="A55" s="301"/>
      <c r="B55" s="304"/>
      <c r="C55" s="305" t="s">
        <v>1643</v>
      </c>
      <c r="D55" s="306"/>
      <c r="E55" s="307">
        <v>10.08</v>
      </c>
      <c r="F55" s="308"/>
      <c r="G55" s="309"/>
      <c r="H55" s="310"/>
      <c r="I55" s="302"/>
      <c r="J55" s="311"/>
      <c r="K55" s="302"/>
      <c r="M55" s="303" t="s">
        <v>1643</v>
      </c>
      <c r="O55" s="292"/>
    </row>
    <row r="56" spans="1:80" ht="22.5" x14ac:dyDescent="0.2">
      <c r="A56" s="301"/>
      <c r="B56" s="304"/>
      <c r="C56" s="305" t="s">
        <v>1644</v>
      </c>
      <c r="D56" s="306"/>
      <c r="E56" s="307">
        <v>19.063199999999998</v>
      </c>
      <c r="F56" s="308"/>
      <c r="G56" s="309"/>
      <c r="H56" s="310"/>
      <c r="I56" s="302"/>
      <c r="J56" s="311"/>
      <c r="K56" s="302"/>
      <c r="M56" s="303" t="s">
        <v>1644</v>
      </c>
      <c r="O56" s="292"/>
    </row>
    <row r="57" spans="1:80" x14ac:dyDescent="0.2">
      <c r="A57" s="301"/>
      <c r="B57" s="304"/>
      <c r="C57" s="333" t="s">
        <v>174</v>
      </c>
      <c r="D57" s="306"/>
      <c r="E57" s="332">
        <v>29.1432</v>
      </c>
      <c r="F57" s="308"/>
      <c r="G57" s="309"/>
      <c r="H57" s="310"/>
      <c r="I57" s="302"/>
      <c r="J57" s="311"/>
      <c r="K57" s="302"/>
      <c r="M57" s="303" t="s">
        <v>174</v>
      </c>
      <c r="O57" s="292"/>
    </row>
    <row r="58" spans="1:80" ht="22.5" x14ac:dyDescent="0.2">
      <c r="A58" s="301"/>
      <c r="B58" s="304"/>
      <c r="C58" s="305" t="s">
        <v>1645</v>
      </c>
      <c r="D58" s="306"/>
      <c r="E58" s="307">
        <v>23.16</v>
      </c>
      <c r="F58" s="308"/>
      <c r="G58" s="309"/>
      <c r="H58" s="310"/>
      <c r="I58" s="302"/>
      <c r="J58" s="311"/>
      <c r="K58" s="302"/>
      <c r="M58" s="303" t="s">
        <v>1645</v>
      </c>
      <c r="O58" s="292"/>
    </row>
    <row r="59" spans="1:80" ht="22.5" x14ac:dyDescent="0.2">
      <c r="A59" s="301"/>
      <c r="B59" s="304"/>
      <c r="C59" s="305" t="s">
        <v>1646</v>
      </c>
      <c r="D59" s="306"/>
      <c r="E59" s="307">
        <v>10.512</v>
      </c>
      <c r="F59" s="308"/>
      <c r="G59" s="309"/>
      <c r="H59" s="310"/>
      <c r="I59" s="302"/>
      <c r="J59" s="311"/>
      <c r="K59" s="302"/>
      <c r="M59" s="303" t="s">
        <v>1646</v>
      </c>
      <c r="O59" s="292"/>
    </row>
    <row r="60" spans="1:80" x14ac:dyDescent="0.2">
      <c r="A60" s="301"/>
      <c r="B60" s="304"/>
      <c r="C60" s="333" t="s">
        <v>174</v>
      </c>
      <c r="D60" s="306"/>
      <c r="E60" s="332">
        <v>33.671999999999997</v>
      </c>
      <c r="F60" s="308"/>
      <c r="G60" s="309"/>
      <c r="H60" s="310"/>
      <c r="I60" s="302"/>
      <c r="J60" s="311"/>
      <c r="K60" s="302"/>
      <c r="M60" s="303" t="s">
        <v>174</v>
      </c>
      <c r="O60" s="292"/>
    </row>
    <row r="61" spans="1:80" x14ac:dyDescent="0.2">
      <c r="A61" s="312"/>
      <c r="B61" s="313" t="s">
        <v>101</v>
      </c>
      <c r="C61" s="314" t="s">
        <v>754</v>
      </c>
      <c r="D61" s="315"/>
      <c r="E61" s="316"/>
      <c r="F61" s="317"/>
      <c r="G61" s="318">
        <f>SUM(G52:G60)</f>
        <v>0</v>
      </c>
      <c r="H61" s="319"/>
      <c r="I61" s="320">
        <f>SUM(I52:I60)</f>
        <v>1.757569296</v>
      </c>
      <c r="J61" s="319"/>
      <c r="K61" s="320">
        <f>SUM(K52:K60)</f>
        <v>0</v>
      </c>
      <c r="O61" s="292">
        <v>4</v>
      </c>
      <c r="BA61" s="321">
        <f>SUM(BA52:BA60)</f>
        <v>0</v>
      </c>
      <c r="BB61" s="321">
        <f>SUM(BB52:BB60)</f>
        <v>0</v>
      </c>
      <c r="BC61" s="321">
        <f>SUM(BC52:BC60)</f>
        <v>0</v>
      </c>
      <c r="BD61" s="321">
        <f>SUM(BD52:BD60)</f>
        <v>0</v>
      </c>
      <c r="BE61" s="321">
        <f>SUM(BE52:BE60)</f>
        <v>0</v>
      </c>
    </row>
    <row r="62" spans="1:80" x14ac:dyDescent="0.2">
      <c r="A62" s="282" t="s">
        <v>97</v>
      </c>
      <c r="B62" s="283" t="s">
        <v>419</v>
      </c>
      <c r="C62" s="284" t="s">
        <v>420</v>
      </c>
      <c r="D62" s="285"/>
      <c r="E62" s="286"/>
      <c r="F62" s="286"/>
      <c r="G62" s="287"/>
      <c r="H62" s="288"/>
      <c r="I62" s="289"/>
      <c r="J62" s="290"/>
      <c r="K62" s="291"/>
      <c r="O62" s="292">
        <v>1</v>
      </c>
    </row>
    <row r="63" spans="1:80" x14ac:dyDescent="0.2">
      <c r="A63" s="293">
        <v>17</v>
      </c>
      <c r="B63" s="294" t="s">
        <v>1256</v>
      </c>
      <c r="C63" s="295" t="s">
        <v>1257</v>
      </c>
      <c r="D63" s="296" t="s">
        <v>369</v>
      </c>
      <c r="E63" s="297">
        <v>57.655889500000001</v>
      </c>
      <c r="F63" s="297">
        <v>0</v>
      </c>
      <c r="G63" s="298">
        <f>E63*F63</f>
        <v>0</v>
      </c>
      <c r="H63" s="299">
        <v>0</v>
      </c>
      <c r="I63" s="300">
        <f>E63*H63</f>
        <v>0</v>
      </c>
      <c r="J63" s="299"/>
      <c r="K63" s="300">
        <f>E63*J63</f>
        <v>0</v>
      </c>
      <c r="O63" s="292">
        <v>2</v>
      </c>
      <c r="AA63" s="261">
        <v>7</v>
      </c>
      <c r="AB63" s="261">
        <v>1</v>
      </c>
      <c r="AC63" s="261">
        <v>2</v>
      </c>
      <c r="AZ63" s="261">
        <v>1</v>
      </c>
      <c r="BA63" s="261">
        <f>IF(AZ63=1,G63,0)</f>
        <v>0</v>
      </c>
      <c r="BB63" s="261">
        <f>IF(AZ63=2,G63,0)</f>
        <v>0</v>
      </c>
      <c r="BC63" s="261">
        <f>IF(AZ63=3,G63,0)</f>
        <v>0</v>
      </c>
      <c r="BD63" s="261">
        <f>IF(AZ63=4,G63,0)</f>
        <v>0</v>
      </c>
      <c r="BE63" s="261">
        <f>IF(AZ63=5,G63,0)</f>
        <v>0</v>
      </c>
      <c r="CA63" s="292">
        <v>7</v>
      </c>
      <c r="CB63" s="292">
        <v>1</v>
      </c>
    </row>
    <row r="64" spans="1:80" x14ac:dyDescent="0.2">
      <c r="A64" s="312"/>
      <c r="B64" s="313" t="s">
        <v>101</v>
      </c>
      <c r="C64" s="314" t="s">
        <v>421</v>
      </c>
      <c r="D64" s="315"/>
      <c r="E64" s="316"/>
      <c r="F64" s="317"/>
      <c r="G64" s="318">
        <f>SUM(G62:G63)</f>
        <v>0</v>
      </c>
      <c r="H64" s="319"/>
      <c r="I64" s="320">
        <f>SUM(I62:I63)</f>
        <v>0</v>
      </c>
      <c r="J64" s="319"/>
      <c r="K64" s="320">
        <f>SUM(K62:K63)</f>
        <v>0</v>
      </c>
      <c r="O64" s="292">
        <v>4</v>
      </c>
      <c r="BA64" s="321">
        <f>SUM(BA62:BA63)</f>
        <v>0</v>
      </c>
      <c r="BB64" s="321">
        <f>SUM(BB62:BB63)</f>
        <v>0</v>
      </c>
      <c r="BC64" s="321">
        <f>SUM(BC62:BC63)</f>
        <v>0</v>
      </c>
      <c r="BD64" s="321">
        <f>SUM(BD62:BD63)</f>
        <v>0</v>
      </c>
      <c r="BE64" s="321">
        <f>SUM(BE62:BE63)</f>
        <v>0</v>
      </c>
    </row>
    <row r="65" spans="1:80" x14ac:dyDescent="0.2">
      <c r="A65" s="282" t="s">
        <v>97</v>
      </c>
      <c r="B65" s="283" t="s">
        <v>776</v>
      </c>
      <c r="C65" s="284" t="s">
        <v>777</v>
      </c>
      <c r="D65" s="285"/>
      <c r="E65" s="286"/>
      <c r="F65" s="286"/>
      <c r="G65" s="287"/>
      <c r="H65" s="288"/>
      <c r="I65" s="289"/>
      <c r="J65" s="290"/>
      <c r="K65" s="291"/>
      <c r="O65" s="292">
        <v>1</v>
      </c>
    </row>
    <row r="66" spans="1:80" ht="22.5" x14ac:dyDescent="0.2">
      <c r="A66" s="293">
        <v>18</v>
      </c>
      <c r="B66" s="294" t="s">
        <v>779</v>
      </c>
      <c r="C66" s="295" t="s">
        <v>780</v>
      </c>
      <c r="D66" s="296" t="s">
        <v>116</v>
      </c>
      <c r="E66" s="297">
        <v>491.66460000000001</v>
      </c>
      <c r="F66" s="297">
        <v>0</v>
      </c>
      <c r="G66" s="298">
        <f>E66*F66</f>
        <v>0</v>
      </c>
      <c r="H66" s="299">
        <v>3.8999999999999999E-4</v>
      </c>
      <c r="I66" s="300">
        <f>E66*H66</f>
        <v>0.19174919400000001</v>
      </c>
      <c r="J66" s="299">
        <v>0</v>
      </c>
      <c r="K66" s="300">
        <f>E66*J66</f>
        <v>0</v>
      </c>
      <c r="O66" s="292">
        <v>2</v>
      </c>
      <c r="AA66" s="261">
        <v>1</v>
      </c>
      <c r="AB66" s="261">
        <v>7</v>
      </c>
      <c r="AC66" s="261">
        <v>7</v>
      </c>
      <c r="AZ66" s="261">
        <v>2</v>
      </c>
      <c r="BA66" s="261">
        <f>IF(AZ66=1,G66,0)</f>
        <v>0</v>
      </c>
      <c r="BB66" s="261">
        <f>IF(AZ66=2,G66,0)</f>
        <v>0</v>
      </c>
      <c r="BC66" s="261">
        <f>IF(AZ66=3,G66,0)</f>
        <v>0</v>
      </c>
      <c r="BD66" s="261">
        <f>IF(AZ66=4,G66,0)</f>
        <v>0</v>
      </c>
      <c r="BE66" s="261">
        <f>IF(AZ66=5,G66,0)</f>
        <v>0</v>
      </c>
      <c r="CA66" s="292">
        <v>1</v>
      </c>
      <c r="CB66" s="292">
        <v>7</v>
      </c>
    </row>
    <row r="67" spans="1:80" x14ac:dyDescent="0.2">
      <c r="A67" s="301"/>
      <c r="B67" s="304"/>
      <c r="C67" s="305" t="s">
        <v>942</v>
      </c>
      <c r="D67" s="306"/>
      <c r="E67" s="307">
        <v>0</v>
      </c>
      <c r="F67" s="308"/>
      <c r="G67" s="309"/>
      <c r="H67" s="310"/>
      <c r="I67" s="302"/>
      <c r="J67" s="311"/>
      <c r="K67" s="302"/>
      <c r="M67" s="303" t="s">
        <v>942</v>
      </c>
      <c r="O67" s="292"/>
    </row>
    <row r="68" spans="1:80" x14ac:dyDescent="0.2">
      <c r="A68" s="301"/>
      <c r="B68" s="304"/>
      <c r="C68" s="305" t="s">
        <v>1655</v>
      </c>
      <c r="D68" s="306"/>
      <c r="E68" s="307">
        <v>0</v>
      </c>
      <c r="F68" s="308"/>
      <c r="G68" s="309"/>
      <c r="H68" s="310"/>
      <c r="I68" s="302"/>
      <c r="J68" s="311"/>
      <c r="K68" s="302"/>
      <c r="M68" s="303" t="s">
        <v>1655</v>
      </c>
      <c r="O68" s="292"/>
    </row>
    <row r="69" spans="1:80" x14ac:dyDescent="0.2">
      <c r="A69" s="301"/>
      <c r="B69" s="304"/>
      <c r="C69" s="305" t="s">
        <v>1656</v>
      </c>
      <c r="D69" s="306"/>
      <c r="E69" s="307">
        <v>0</v>
      </c>
      <c r="F69" s="308"/>
      <c r="G69" s="309"/>
      <c r="H69" s="310"/>
      <c r="I69" s="302"/>
      <c r="J69" s="311"/>
      <c r="K69" s="302"/>
      <c r="M69" s="303" t="s">
        <v>1656</v>
      </c>
      <c r="O69" s="292"/>
    </row>
    <row r="70" spans="1:80" x14ac:dyDescent="0.2">
      <c r="A70" s="301"/>
      <c r="B70" s="304"/>
      <c r="C70" s="305" t="s">
        <v>1657</v>
      </c>
      <c r="D70" s="306"/>
      <c r="E70" s="307">
        <v>22.668800000000001</v>
      </c>
      <c r="F70" s="308"/>
      <c r="G70" s="309"/>
      <c r="H70" s="310"/>
      <c r="I70" s="302"/>
      <c r="J70" s="311"/>
      <c r="K70" s="302"/>
      <c r="M70" s="303" t="s">
        <v>1657</v>
      </c>
      <c r="O70" s="292"/>
    </row>
    <row r="71" spans="1:80" x14ac:dyDescent="0.2">
      <c r="A71" s="301"/>
      <c r="B71" s="304"/>
      <c r="C71" s="305" t="s">
        <v>1658</v>
      </c>
      <c r="D71" s="306"/>
      <c r="E71" s="307">
        <v>58.012500000000003</v>
      </c>
      <c r="F71" s="308"/>
      <c r="G71" s="309"/>
      <c r="H71" s="310"/>
      <c r="I71" s="302"/>
      <c r="J71" s="311"/>
      <c r="K71" s="302"/>
      <c r="M71" s="303" t="s">
        <v>1658</v>
      </c>
      <c r="O71" s="292"/>
    </row>
    <row r="72" spans="1:80" ht="22.5" x14ac:dyDescent="0.2">
      <c r="A72" s="301"/>
      <c r="B72" s="304"/>
      <c r="C72" s="305" t="s">
        <v>1659</v>
      </c>
      <c r="D72" s="306"/>
      <c r="E72" s="307">
        <v>53.657499999999999</v>
      </c>
      <c r="F72" s="308"/>
      <c r="G72" s="309"/>
      <c r="H72" s="310"/>
      <c r="I72" s="302"/>
      <c r="J72" s="311"/>
      <c r="K72" s="302"/>
      <c r="M72" s="303" t="s">
        <v>1659</v>
      </c>
      <c r="O72" s="292"/>
    </row>
    <row r="73" spans="1:80" ht="22.5" x14ac:dyDescent="0.2">
      <c r="A73" s="301"/>
      <c r="B73" s="304"/>
      <c r="C73" s="305" t="s">
        <v>1660</v>
      </c>
      <c r="D73" s="306"/>
      <c r="E73" s="307">
        <v>28.421299999999999</v>
      </c>
      <c r="F73" s="308"/>
      <c r="G73" s="309"/>
      <c r="H73" s="310"/>
      <c r="I73" s="302"/>
      <c r="J73" s="311"/>
      <c r="K73" s="302"/>
      <c r="M73" s="303" t="s">
        <v>1660</v>
      </c>
      <c r="O73" s="292"/>
    </row>
    <row r="74" spans="1:80" x14ac:dyDescent="0.2">
      <c r="A74" s="301"/>
      <c r="B74" s="304"/>
      <c r="C74" s="305" t="s">
        <v>1661</v>
      </c>
      <c r="D74" s="306"/>
      <c r="E74" s="307">
        <v>8.4499999999999993</v>
      </c>
      <c r="F74" s="308"/>
      <c r="G74" s="309"/>
      <c r="H74" s="310"/>
      <c r="I74" s="302"/>
      <c r="J74" s="311"/>
      <c r="K74" s="302"/>
      <c r="M74" s="303" t="s">
        <v>1661</v>
      </c>
      <c r="O74" s="292"/>
    </row>
    <row r="75" spans="1:80" ht="22.5" x14ac:dyDescent="0.2">
      <c r="A75" s="301"/>
      <c r="B75" s="304"/>
      <c r="C75" s="305" t="s">
        <v>1662</v>
      </c>
      <c r="D75" s="306"/>
      <c r="E75" s="307">
        <v>-89.150400000000005</v>
      </c>
      <c r="F75" s="308"/>
      <c r="G75" s="309"/>
      <c r="H75" s="310"/>
      <c r="I75" s="302"/>
      <c r="J75" s="311"/>
      <c r="K75" s="302"/>
      <c r="M75" s="303" t="s">
        <v>1662</v>
      </c>
      <c r="O75" s="292"/>
    </row>
    <row r="76" spans="1:80" x14ac:dyDescent="0.2">
      <c r="A76" s="301"/>
      <c r="B76" s="304"/>
      <c r="C76" s="333" t="s">
        <v>174</v>
      </c>
      <c r="D76" s="306"/>
      <c r="E76" s="332">
        <v>82.059699999999978</v>
      </c>
      <c r="F76" s="308"/>
      <c r="G76" s="309"/>
      <c r="H76" s="310"/>
      <c r="I76" s="302"/>
      <c r="J76" s="311"/>
      <c r="K76" s="302"/>
      <c r="M76" s="303" t="s">
        <v>174</v>
      </c>
      <c r="O76" s="292"/>
    </row>
    <row r="77" spans="1:80" x14ac:dyDescent="0.2">
      <c r="A77" s="301"/>
      <c r="B77" s="304"/>
      <c r="C77" s="305" t="s">
        <v>1663</v>
      </c>
      <c r="D77" s="306"/>
      <c r="E77" s="307">
        <v>22.668800000000001</v>
      </c>
      <c r="F77" s="308"/>
      <c r="G77" s="309"/>
      <c r="H77" s="310"/>
      <c r="I77" s="302"/>
      <c r="J77" s="311"/>
      <c r="K77" s="302"/>
      <c r="M77" s="303" t="s">
        <v>1663</v>
      </c>
      <c r="O77" s="292"/>
    </row>
    <row r="78" spans="1:80" ht="22.5" x14ac:dyDescent="0.2">
      <c r="A78" s="301"/>
      <c r="B78" s="304"/>
      <c r="C78" s="305" t="s">
        <v>1664</v>
      </c>
      <c r="D78" s="306"/>
      <c r="E78" s="307">
        <v>85.231300000000005</v>
      </c>
      <c r="F78" s="308"/>
      <c r="G78" s="309"/>
      <c r="H78" s="310"/>
      <c r="I78" s="302"/>
      <c r="J78" s="311"/>
      <c r="K78" s="302"/>
      <c r="M78" s="303" t="s">
        <v>1664</v>
      </c>
      <c r="O78" s="292"/>
    </row>
    <row r="79" spans="1:80" ht="22.5" x14ac:dyDescent="0.2">
      <c r="A79" s="301"/>
      <c r="B79" s="304"/>
      <c r="C79" s="305" t="s">
        <v>1665</v>
      </c>
      <c r="D79" s="306"/>
      <c r="E79" s="307">
        <v>95.387500000000003</v>
      </c>
      <c r="F79" s="308"/>
      <c r="G79" s="309"/>
      <c r="H79" s="310"/>
      <c r="I79" s="302"/>
      <c r="J79" s="311"/>
      <c r="K79" s="302"/>
      <c r="M79" s="303" t="s">
        <v>1665</v>
      </c>
      <c r="O79" s="292"/>
    </row>
    <row r="80" spans="1:80" ht="22.5" x14ac:dyDescent="0.2">
      <c r="A80" s="301"/>
      <c r="B80" s="304"/>
      <c r="C80" s="305" t="s">
        <v>1666</v>
      </c>
      <c r="D80" s="306"/>
      <c r="E80" s="307">
        <v>-92.934799999999996</v>
      </c>
      <c r="F80" s="308"/>
      <c r="G80" s="309"/>
      <c r="H80" s="310"/>
      <c r="I80" s="302"/>
      <c r="J80" s="311"/>
      <c r="K80" s="302"/>
      <c r="M80" s="303" t="s">
        <v>1666</v>
      </c>
      <c r="O80" s="292"/>
    </row>
    <row r="81" spans="1:15" x14ac:dyDescent="0.2">
      <c r="A81" s="301"/>
      <c r="B81" s="304"/>
      <c r="C81" s="333" t="s">
        <v>174</v>
      </c>
      <c r="D81" s="306"/>
      <c r="E81" s="332">
        <v>110.3528</v>
      </c>
      <c r="F81" s="308"/>
      <c r="G81" s="309"/>
      <c r="H81" s="310"/>
      <c r="I81" s="302"/>
      <c r="J81" s="311"/>
      <c r="K81" s="302"/>
      <c r="M81" s="303" t="s">
        <v>174</v>
      </c>
      <c r="O81" s="292"/>
    </row>
    <row r="82" spans="1:15" x14ac:dyDescent="0.2">
      <c r="A82" s="301"/>
      <c r="B82" s="304"/>
      <c r="C82" s="305" t="s">
        <v>1667</v>
      </c>
      <c r="D82" s="306"/>
      <c r="E82" s="307">
        <v>111.3938</v>
      </c>
      <c r="F82" s="308"/>
      <c r="G82" s="309"/>
      <c r="H82" s="310"/>
      <c r="I82" s="302"/>
      <c r="J82" s="311"/>
      <c r="K82" s="302"/>
      <c r="M82" s="303" t="s">
        <v>1667</v>
      </c>
      <c r="O82" s="292"/>
    </row>
    <row r="83" spans="1:15" x14ac:dyDescent="0.2">
      <c r="A83" s="301"/>
      <c r="B83" s="304"/>
      <c r="C83" s="305" t="s">
        <v>1668</v>
      </c>
      <c r="D83" s="306"/>
      <c r="E83" s="307">
        <v>12.025</v>
      </c>
      <c r="F83" s="308"/>
      <c r="G83" s="309"/>
      <c r="H83" s="310"/>
      <c r="I83" s="302"/>
      <c r="J83" s="311"/>
      <c r="K83" s="302"/>
      <c r="M83" s="303" t="s">
        <v>1668</v>
      </c>
      <c r="O83" s="292"/>
    </row>
    <row r="84" spans="1:15" x14ac:dyDescent="0.2">
      <c r="A84" s="301"/>
      <c r="B84" s="304"/>
      <c r="C84" s="305" t="s">
        <v>1669</v>
      </c>
      <c r="D84" s="306"/>
      <c r="E84" s="307">
        <v>-70.561999999999998</v>
      </c>
      <c r="F84" s="308"/>
      <c r="G84" s="309"/>
      <c r="H84" s="310"/>
      <c r="I84" s="302"/>
      <c r="J84" s="311"/>
      <c r="K84" s="302"/>
      <c r="M84" s="303" t="s">
        <v>1669</v>
      </c>
      <c r="O84" s="292"/>
    </row>
    <row r="85" spans="1:15" x14ac:dyDescent="0.2">
      <c r="A85" s="301"/>
      <c r="B85" s="304"/>
      <c r="C85" s="333" t="s">
        <v>174</v>
      </c>
      <c r="D85" s="306"/>
      <c r="E85" s="332">
        <v>52.856800000000007</v>
      </c>
      <c r="F85" s="308"/>
      <c r="G85" s="309"/>
      <c r="H85" s="310"/>
      <c r="I85" s="302"/>
      <c r="J85" s="311"/>
      <c r="K85" s="302"/>
      <c r="M85" s="303" t="s">
        <v>174</v>
      </c>
      <c r="O85" s="292"/>
    </row>
    <row r="86" spans="1:15" x14ac:dyDescent="0.2">
      <c r="A86" s="301"/>
      <c r="B86" s="304"/>
      <c r="C86" s="305" t="s">
        <v>1670</v>
      </c>
      <c r="D86" s="306"/>
      <c r="E86" s="307">
        <v>0</v>
      </c>
      <c r="F86" s="308"/>
      <c r="G86" s="309"/>
      <c r="H86" s="310"/>
      <c r="I86" s="302"/>
      <c r="J86" s="311"/>
      <c r="K86" s="302"/>
      <c r="M86" s="303" t="s">
        <v>1670</v>
      </c>
      <c r="O86" s="292"/>
    </row>
    <row r="87" spans="1:15" x14ac:dyDescent="0.2">
      <c r="A87" s="301"/>
      <c r="B87" s="304"/>
      <c r="C87" s="305" t="s">
        <v>1671</v>
      </c>
      <c r="D87" s="306"/>
      <c r="E87" s="307">
        <v>169.0975</v>
      </c>
      <c r="F87" s="308"/>
      <c r="G87" s="309"/>
      <c r="H87" s="310"/>
      <c r="I87" s="302"/>
      <c r="J87" s="311"/>
      <c r="K87" s="302"/>
      <c r="M87" s="303" t="s">
        <v>1671</v>
      </c>
      <c r="O87" s="292"/>
    </row>
    <row r="88" spans="1:15" x14ac:dyDescent="0.2">
      <c r="A88" s="301"/>
      <c r="B88" s="304"/>
      <c r="C88" s="305" t="s">
        <v>1672</v>
      </c>
      <c r="D88" s="306"/>
      <c r="E88" s="307">
        <v>31.362500000000001</v>
      </c>
      <c r="F88" s="308"/>
      <c r="G88" s="309"/>
      <c r="H88" s="310"/>
      <c r="I88" s="302"/>
      <c r="J88" s="311"/>
      <c r="K88" s="302"/>
      <c r="M88" s="303" t="s">
        <v>1672</v>
      </c>
      <c r="O88" s="292"/>
    </row>
    <row r="89" spans="1:15" ht="22.5" x14ac:dyDescent="0.2">
      <c r="A89" s="301"/>
      <c r="B89" s="304"/>
      <c r="C89" s="305" t="s">
        <v>1673</v>
      </c>
      <c r="D89" s="306"/>
      <c r="E89" s="307">
        <v>-123.7338</v>
      </c>
      <c r="F89" s="308"/>
      <c r="G89" s="309"/>
      <c r="H89" s="310"/>
      <c r="I89" s="302"/>
      <c r="J89" s="311"/>
      <c r="K89" s="302"/>
      <c r="M89" s="303" t="s">
        <v>1673</v>
      </c>
      <c r="O89" s="292"/>
    </row>
    <row r="90" spans="1:15" x14ac:dyDescent="0.2">
      <c r="A90" s="301"/>
      <c r="B90" s="304"/>
      <c r="C90" s="333" t="s">
        <v>174</v>
      </c>
      <c r="D90" s="306"/>
      <c r="E90" s="332">
        <v>76.726200000000006</v>
      </c>
      <c r="F90" s="308"/>
      <c r="G90" s="309"/>
      <c r="H90" s="310"/>
      <c r="I90" s="302"/>
      <c r="J90" s="311"/>
      <c r="K90" s="302"/>
      <c r="M90" s="303" t="s">
        <v>174</v>
      </c>
      <c r="O90" s="292"/>
    </row>
    <row r="91" spans="1:15" ht="33.75" x14ac:dyDescent="0.2">
      <c r="A91" s="301"/>
      <c r="B91" s="304"/>
      <c r="C91" s="305" t="s">
        <v>1674</v>
      </c>
      <c r="D91" s="306"/>
      <c r="E91" s="307">
        <v>208.29249999999999</v>
      </c>
      <c r="F91" s="308"/>
      <c r="G91" s="309"/>
      <c r="H91" s="310"/>
      <c r="I91" s="302"/>
      <c r="J91" s="311"/>
      <c r="K91" s="302"/>
      <c r="M91" s="303" t="s">
        <v>1674</v>
      </c>
      <c r="O91" s="292"/>
    </row>
    <row r="92" spans="1:15" x14ac:dyDescent="0.2">
      <c r="A92" s="301"/>
      <c r="B92" s="304"/>
      <c r="C92" s="305" t="s">
        <v>1675</v>
      </c>
      <c r="D92" s="306"/>
      <c r="E92" s="307">
        <v>26</v>
      </c>
      <c r="F92" s="308"/>
      <c r="G92" s="309"/>
      <c r="H92" s="310"/>
      <c r="I92" s="302"/>
      <c r="J92" s="311"/>
      <c r="K92" s="302"/>
      <c r="M92" s="303" t="s">
        <v>1675</v>
      </c>
      <c r="O92" s="292"/>
    </row>
    <row r="93" spans="1:15" ht="22.5" x14ac:dyDescent="0.2">
      <c r="A93" s="301"/>
      <c r="B93" s="304"/>
      <c r="C93" s="305" t="s">
        <v>1673</v>
      </c>
      <c r="D93" s="306"/>
      <c r="E93" s="307">
        <v>-123.7338</v>
      </c>
      <c r="F93" s="308"/>
      <c r="G93" s="309"/>
      <c r="H93" s="310"/>
      <c r="I93" s="302"/>
      <c r="J93" s="311"/>
      <c r="K93" s="302"/>
      <c r="M93" s="303" t="s">
        <v>1673</v>
      </c>
      <c r="O93" s="292"/>
    </row>
    <row r="94" spans="1:15" x14ac:dyDescent="0.2">
      <c r="A94" s="301"/>
      <c r="B94" s="304"/>
      <c r="C94" s="333" t="s">
        <v>174</v>
      </c>
      <c r="D94" s="306"/>
      <c r="E94" s="332">
        <v>110.55869999999999</v>
      </c>
      <c r="F94" s="308"/>
      <c r="G94" s="309"/>
      <c r="H94" s="310"/>
      <c r="I94" s="302"/>
      <c r="J94" s="311"/>
      <c r="K94" s="302"/>
      <c r="M94" s="303" t="s">
        <v>174</v>
      </c>
      <c r="O94" s="292"/>
    </row>
    <row r="95" spans="1:15" x14ac:dyDescent="0.2">
      <c r="A95" s="301"/>
      <c r="B95" s="304"/>
      <c r="C95" s="305" t="s">
        <v>1676</v>
      </c>
      <c r="D95" s="306"/>
      <c r="E95" s="307">
        <v>34.774999999999999</v>
      </c>
      <c r="F95" s="308"/>
      <c r="G95" s="309"/>
      <c r="H95" s="310"/>
      <c r="I95" s="302"/>
      <c r="J95" s="311"/>
      <c r="K95" s="302"/>
      <c r="M95" s="303" t="s">
        <v>1676</v>
      </c>
      <c r="O95" s="292"/>
    </row>
    <row r="96" spans="1:15" x14ac:dyDescent="0.2">
      <c r="A96" s="301"/>
      <c r="B96" s="304"/>
      <c r="C96" s="305" t="s">
        <v>1677</v>
      </c>
      <c r="D96" s="306"/>
      <c r="E96" s="307">
        <v>101.6925</v>
      </c>
      <c r="F96" s="308"/>
      <c r="G96" s="309"/>
      <c r="H96" s="310"/>
      <c r="I96" s="302"/>
      <c r="J96" s="311"/>
      <c r="K96" s="302"/>
      <c r="M96" s="303" t="s">
        <v>1677</v>
      </c>
      <c r="O96" s="292"/>
    </row>
    <row r="97" spans="1:57" x14ac:dyDescent="0.2">
      <c r="A97" s="301"/>
      <c r="B97" s="304"/>
      <c r="C97" s="305" t="s">
        <v>1678</v>
      </c>
      <c r="D97" s="306"/>
      <c r="E97" s="307">
        <v>-77.356800000000007</v>
      </c>
      <c r="F97" s="308"/>
      <c r="G97" s="309"/>
      <c r="H97" s="310"/>
      <c r="I97" s="302"/>
      <c r="J97" s="311"/>
      <c r="K97" s="302"/>
      <c r="M97" s="303" t="s">
        <v>1678</v>
      </c>
      <c r="O97" s="292"/>
    </row>
    <row r="98" spans="1:57" x14ac:dyDescent="0.2">
      <c r="A98" s="301"/>
      <c r="B98" s="304"/>
      <c r="C98" s="333" t="s">
        <v>174</v>
      </c>
      <c r="D98" s="306"/>
      <c r="E98" s="332">
        <v>59.110699999999994</v>
      </c>
      <c r="F98" s="308"/>
      <c r="G98" s="309"/>
      <c r="H98" s="310"/>
      <c r="I98" s="302"/>
      <c r="J98" s="311"/>
      <c r="K98" s="302"/>
      <c r="M98" s="303" t="s">
        <v>174</v>
      </c>
      <c r="O98" s="292"/>
    </row>
    <row r="99" spans="1:57" x14ac:dyDescent="0.2">
      <c r="A99" s="312"/>
      <c r="B99" s="313" t="s">
        <v>101</v>
      </c>
      <c r="C99" s="314" t="s">
        <v>778</v>
      </c>
      <c r="D99" s="315"/>
      <c r="E99" s="316"/>
      <c r="F99" s="317"/>
      <c r="G99" s="318">
        <f>SUM(G65:G98)</f>
        <v>0</v>
      </c>
      <c r="H99" s="319"/>
      <c r="I99" s="320">
        <f>SUM(I65:I98)</f>
        <v>0.19174919400000001</v>
      </c>
      <c r="J99" s="319"/>
      <c r="K99" s="320">
        <f>SUM(K65:K98)</f>
        <v>0</v>
      </c>
      <c r="O99" s="292">
        <v>4</v>
      </c>
      <c r="BA99" s="321">
        <f>SUM(BA65:BA98)</f>
        <v>0</v>
      </c>
      <c r="BB99" s="321">
        <f>SUM(BB65:BB98)</f>
        <v>0</v>
      </c>
      <c r="BC99" s="321">
        <f>SUM(BC65:BC98)</f>
        <v>0</v>
      </c>
      <c r="BD99" s="321">
        <f>SUM(BD65:BD98)</f>
        <v>0</v>
      </c>
      <c r="BE99" s="321">
        <f>SUM(BE65:BE98)</f>
        <v>0</v>
      </c>
    </row>
    <row r="100" spans="1:57" x14ac:dyDescent="0.2">
      <c r="E100" s="261"/>
    </row>
    <row r="101" spans="1:57" x14ac:dyDescent="0.2">
      <c r="E101" s="261"/>
    </row>
    <row r="102" spans="1:57" x14ac:dyDescent="0.2">
      <c r="E102" s="261"/>
    </row>
    <row r="103" spans="1:57" x14ac:dyDescent="0.2">
      <c r="E103" s="261"/>
    </row>
    <row r="104" spans="1:57" x14ac:dyDescent="0.2">
      <c r="E104" s="261"/>
    </row>
    <row r="105" spans="1:57" x14ac:dyDescent="0.2">
      <c r="E105" s="261"/>
    </row>
    <row r="106" spans="1:57" x14ac:dyDescent="0.2">
      <c r="E106" s="261"/>
    </row>
    <row r="107" spans="1:57" x14ac:dyDescent="0.2">
      <c r="E107" s="261"/>
    </row>
    <row r="108" spans="1:57" x14ac:dyDescent="0.2">
      <c r="E108" s="261"/>
    </row>
    <row r="109" spans="1:57" x14ac:dyDescent="0.2">
      <c r="E109" s="261"/>
    </row>
    <row r="110" spans="1:57" x14ac:dyDescent="0.2">
      <c r="E110" s="261"/>
    </row>
    <row r="111" spans="1:57" x14ac:dyDescent="0.2">
      <c r="E111" s="261"/>
    </row>
    <row r="112" spans="1:57" x14ac:dyDescent="0.2">
      <c r="E112" s="261"/>
    </row>
    <row r="113" spans="1:7" x14ac:dyDescent="0.2">
      <c r="E113" s="261"/>
    </row>
    <row r="114" spans="1:7" x14ac:dyDescent="0.2">
      <c r="E114" s="261"/>
    </row>
    <row r="115" spans="1:7" x14ac:dyDescent="0.2">
      <c r="E115" s="261"/>
    </row>
    <row r="116" spans="1:7" x14ac:dyDescent="0.2">
      <c r="E116" s="261"/>
    </row>
    <row r="117" spans="1:7" x14ac:dyDescent="0.2">
      <c r="E117" s="261"/>
    </row>
    <row r="118" spans="1:7" x14ac:dyDescent="0.2">
      <c r="E118" s="261"/>
    </row>
    <row r="119" spans="1:7" x14ac:dyDescent="0.2">
      <c r="E119" s="261"/>
    </row>
    <row r="120" spans="1:7" x14ac:dyDescent="0.2">
      <c r="E120" s="261"/>
    </row>
    <row r="121" spans="1:7" x14ac:dyDescent="0.2">
      <c r="E121" s="261"/>
    </row>
    <row r="122" spans="1:7" x14ac:dyDescent="0.2">
      <c r="E122" s="261"/>
    </row>
    <row r="123" spans="1:7" x14ac:dyDescent="0.2">
      <c r="A123" s="311"/>
      <c r="B123" s="311"/>
      <c r="C123" s="311"/>
      <c r="D123" s="311"/>
      <c r="E123" s="311"/>
      <c r="F123" s="311"/>
      <c r="G123" s="311"/>
    </row>
    <row r="124" spans="1:7" x14ac:dyDescent="0.2">
      <c r="A124" s="311"/>
      <c r="B124" s="311"/>
      <c r="C124" s="311"/>
      <c r="D124" s="311"/>
      <c r="E124" s="311"/>
      <c r="F124" s="311"/>
      <c r="G124" s="311"/>
    </row>
    <row r="125" spans="1:7" x14ac:dyDescent="0.2">
      <c r="A125" s="311"/>
      <c r="B125" s="311"/>
      <c r="C125" s="311"/>
      <c r="D125" s="311"/>
      <c r="E125" s="311"/>
      <c r="F125" s="311"/>
      <c r="G125" s="311"/>
    </row>
    <row r="126" spans="1:7" x14ac:dyDescent="0.2">
      <c r="A126" s="311"/>
      <c r="B126" s="311"/>
      <c r="C126" s="311"/>
      <c r="D126" s="311"/>
      <c r="E126" s="311"/>
      <c r="F126" s="311"/>
      <c r="G126" s="311"/>
    </row>
    <row r="127" spans="1:7" x14ac:dyDescent="0.2">
      <c r="E127" s="261"/>
    </row>
    <row r="128" spans="1:7" x14ac:dyDescent="0.2">
      <c r="E128" s="261"/>
    </row>
    <row r="129" spans="5:5" x14ac:dyDescent="0.2">
      <c r="E129" s="261"/>
    </row>
    <row r="130" spans="5:5" x14ac:dyDescent="0.2">
      <c r="E130" s="261"/>
    </row>
    <row r="131" spans="5:5" x14ac:dyDescent="0.2">
      <c r="E131" s="261"/>
    </row>
    <row r="132" spans="5:5" x14ac:dyDescent="0.2">
      <c r="E132" s="261"/>
    </row>
    <row r="133" spans="5:5" x14ac:dyDescent="0.2">
      <c r="E133" s="261"/>
    </row>
    <row r="134" spans="5:5" x14ac:dyDescent="0.2">
      <c r="E134" s="261"/>
    </row>
    <row r="135" spans="5:5" x14ac:dyDescent="0.2">
      <c r="E135" s="261"/>
    </row>
    <row r="136" spans="5:5" x14ac:dyDescent="0.2">
      <c r="E136" s="261"/>
    </row>
    <row r="137" spans="5:5" x14ac:dyDescent="0.2">
      <c r="E137" s="261"/>
    </row>
    <row r="138" spans="5:5" x14ac:dyDescent="0.2">
      <c r="E138" s="261"/>
    </row>
    <row r="139" spans="5:5" x14ac:dyDescent="0.2">
      <c r="E139" s="261"/>
    </row>
    <row r="140" spans="5:5" x14ac:dyDescent="0.2">
      <c r="E140" s="261"/>
    </row>
    <row r="141" spans="5:5" x14ac:dyDescent="0.2">
      <c r="E141" s="261"/>
    </row>
    <row r="142" spans="5:5" x14ac:dyDescent="0.2">
      <c r="E142" s="261"/>
    </row>
    <row r="143" spans="5:5" x14ac:dyDescent="0.2">
      <c r="E143" s="261"/>
    </row>
    <row r="144" spans="5:5" x14ac:dyDescent="0.2">
      <c r="E144" s="261"/>
    </row>
    <row r="145" spans="1:7" x14ac:dyDescent="0.2">
      <c r="E145" s="261"/>
    </row>
    <row r="146" spans="1:7" x14ac:dyDescent="0.2">
      <c r="E146" s="261"/>
    </row>
    <row r="147" spans="1:7" x14ac:dyDescent="0.2">
      <c r="E147" s="261"/>
    </row>
    <row r="148" spans="1:7" x14ac:dyDescent="0.2">
      <c r="E148" s="261"/>
    </row>
    <row r="149" spans="1:7" x14ac:dyDescent="0.2">
      <c r="E149" s="261"/>
    </row>
    <row r="150" spans="1:7" x14ac:dyDescent="0.2">
      <c r="E150" s="261"/>
    </row>
    <row r="151" spans="1:7" x14ac:dyDescent="0.2">
      <c r="E151" s="261"/>
    </row>
    <row r="152" spans="1:7" x14ac:dyDescent="0.2">
      <c r="E152" s="261"/>
    </row>
    <row r="153" spans="1:7" x14ac:dyDescent="0.2">
      <c r="E153" s="261"/>
    </row>
    <row r="154" spans="1:7" x14ac:dyDescent="0.2">
      <c r="E154" s="261"/>
    </row>
    <row r="155" spans="1:7" x14ac:dyDescent="0.2">
      <c r="E155" s="261"/>
    </row>
    <row r="156" spans="1:7" x14ac:dyDescent="0.2">
      <c r="E156" s="261"/>
    </row>
    <row r="157" spans="1:7" x14ac:dyDescent="0.2">
      <c r="E157" s="261"/>
    </row>
    <row r="158" spans="1:7" x14ac:dyDescent="0.2">
      <c r="A158" s="322"/>
      <c r="B158" s="322"/>
    </row>
    <row r="159" spans="1:7" x14ac:dyDescent="0.2">
      <c r="A159" s="311"/>
      <c r="B159" s="311"/>
      <c r="C159" s="323"/>
      <c r="D159" s="323"/>
      <c r="E159" s="324"/>
      <c r="F159" s="323"/>
      <c r="G159" s="325"/>
    </row>
    <row r="160" spans="1:7" x14ac:dyDescent="0.2">
      <c r="A160" s="326"/>
      <c r="B160" s="326"/>
      <c r="C160" s="311"/>
      <c r="D160" s="311"/>
      <c r="E160" s="327"/>
      <c r="F160" s="311"/>
      <c r="G160" s="311"/>
    </row>
    <row r="161" spans="1:7" x14ac:dyDescent="0.2">
      <c r="A161" s="311"/>
      <c r="B161" s="311"/>
      <c r="C161" s="311"/>
      <c r="D161" s="311"/>
      <c r="E161" s="327"/>
      <c r="F161" s="311"/>
      <c r="G161" s="311"/>
    </row>
    <row r="162" spans="1:7" x14ac:dyDescent="0.2">
      <c r="A162" s="311"/>
      <c r="B162" s="311"/>
      <c r="C162" s="311"/>
      <c r="D162" s="311"/>
      <c r="E162" s="327"/>
      <c r="F162" s="311"/>
      <c r="G162" s="311"/>
    </row>
    <row r="163" spans="1:7" x14ac:dyDescent="0.2">
      <c r="A163" s="311"/>
      <c r="B163" s="311"/>
      <c r="C163" s="311"/>
      <c r="D163" s="311"/>
      <c r="E163" s="327"/>
      <c r="F163" s="311"/>
      <c r="G163" s="311"/>
    </row>
    <row r="164" spans="1:7" x14ac:dyDescent="0.2">
      <c r="A164" s="311"/>
      <c r="B164" s="311"/>
      <c r="C164" s="311"/>
      <c r="D164" s="311"/>
      <c r="E164" s="327"/>
      <c r="F164" s="311"/>
      <c r="G164" s="311"/>
    </row>
    <row r="165" spans="1:7" x14ac:dyDescent="0.2">
      <c r="A165" s="311"/>
      <c r="B165" s="311"/>
      <c r="C165" s="311"/>
      <c r="D165" s="311"/>
      <c r="E165" s="327"/>
      <c r="F165" s="311"/>
      <c r="G165" s="311"/>
    </row>
    <row r="166" spans="1:7" x14ac:dyDescent="0.2">
      <c r="A166" s="311"/>
      <c r="B166" s="311"/>
      <c r="C166" s="311"/>
      <c r="D166" s="311"/>
      <c r="E166" s="327"/>
      <c r="F166" s="311"/>
      <c r="G166" s="311"/>
    </row>
    <row r="167" spans="1:7" x14ac:dyDescent="0.2">
      <c r="A167" s="311"/>
      <c r="B167" s="311"/>
      <c r="C167" s="311"/>
      <c r="D167" s="311"/>
      <c r="E167" s="327"/>
      <c r="F167" s="311"/>
      <c r="G167" s="311"/>
    </row>
    <row r="168" spans="1:7" x14ac:dyDescent="0.2">
      <c r="A168" s="311"/>
      <c r="B168" s="311"/>
      <c r="C168" s="311"/>
      <c r="D168" s="311"/>
      <c r="E168" s="327"/>
      <c r="F168" s="311"/>
      <c r="G168" s="311"/>
    </row>
    <row r="169" spans="1:7" x14ac:dyDescent="0.2">
      <c r="A169" s="311"/>
      <c r="B169" s="311"/>
      <c r="C169" s="311"/>
      <c r="D169" s="311"/>
      <c r="E169" s="327"/>
      <c r="F169" s="311"/>
      <c r="G169" s="311"/>
    </row>
    <row r="170" spans="1:7" x14ac:dyDescent="0.2">
      <c r="A170" s="311"/>
      <c r="B170" s="311"/>
      <c r="C170" s="311"/>
      <c r="D170" s="311"/>
      <c r="E170" s="327"/>
      <c r="F170" s="311"/>
      <c r="G170" s="311"/>
    </row>
    <row r="171" spans="1:7" x14ac:dyDescent="0.2">
      <c r="A171" s="311"/>
      <c r="B171" s="311"/>
      <c r="C171" s="311"/>
      <c r="D171" s="311"/>
      <c r="E171" s="327"/>
      <c r="F171" s="311"/>
      <c r="G171" s="311"/>
    </row>
    <row r="172" spans="1:7" x14ac:dyDescent="0.2">
      <c r="A172" s="311"/>
      <c r="B172" s="311"/>
      <c r="C172" s="311"/>
      <c r="D172" s="311"/>
      <c r="E172" s="327"/>
      <c r="F172" s="311"/>
      <c r="G172" s="311"/>
    </row>
  </sheetData>
  <mergeCells count="67">
    <mergeCell ref="C97:D97"/>
    <mergeCell ref="C98:D98"/>
    <mergeCell ref="C91:D91"/>
    <mergeCell ref="C92:D92"/>
    <mergeCell ref="C93:D93"/>
    <mergeCell ref="C94:D94"/>
    <mergeCell ref="C95:D95"/>
    <mergeCell ref="C96:D96"/>
    <mergeCell ref="C85:D85"/>
    <mergeCell ref="C86:D86"/>
    <mergeCell ref="C87:D87"/>
    <mergeCell ref="C88:D88"/>
    <mergeCell ref="C89:D89"/>
    <mergeCell ref="C90:D90"/>
    <mergeCell ref="C79:D79"/>
    <mergeCell ref="C80:D80"/>
    <mergeCell ref="C81:D81"/>
    <mergeCell ref="C82:D82"/>
    <mergeCell ref="C83:D83"/>
    <mergeCell ref="C84:D84"/>
    <mergeCell ref="C73:D73"/>
    <mergeCell ref="C74:D74"/>
    <mergeCell ref="C75:D75"/>
    <mergeCell ref="C76:D76"/>
    <mergeCell ref="C77:D77"/>
    <mergeCell ref="C78:D78"/>
    <mergeCell ref="C67:D67"/>
    <mergeCell ref="C68:D68"/>
    <mergeCell ref="C69:D69"/>
    <mergeCell ref="C70:D70"/>
    <mergeCell ref="C71:D71"/>
    <mergeCell ref="C72:D72"/>
    <mergeCell ref="C45:D45"/>
    <mergeCell ref="C54:D54"/>
    <mergeCell ref="C55:D55"/>
    <mergeCell ref="C56:D56"/>
    <mergeCell ref="C57:D57"/>
    <mergeCell ref="C58:D58"/>
    <mergeCell ref="C59:D59"/>
    <mergeCell ref="C60:D60"/>
    <mergeCell ref="C38:D38"/>
    <mergeCell ref="C39:D39"/>
    <mergeCell ref="C40:D40"/>
    <mergeCell ref="C42:D42"/>
    <mergeCell ref="C43:D43"/>
    <mergeCell ref="C44:D44"/>
    <mergeCell ref="C22:D22"/>
    <mergeCell ref="C26:D26"/>
    <mergeCell ref="C28:D28"/>
    <mergeCell ref="C30:D30"/>
    <mergeCell ref="C32:D32"/>
    <mergeCell ref="C34:D34"/>
    <mergeCell ref="C36:D36"/>
    <mergeCell ref="C37:D37"/>
    <mergeCell ref="C13:D13"/>
    <mergeCell ref="C14:D14"/>
    <mergeCell ref="C16:D16"/>
    <mergeCell ref="C17:D17"/>
    <mergeCell ref="C18:D18"/>
    <mergeCell ref="C19:D19"/>
    <mergeCell ref="C20:D20"/>
    <mergeCell ref="C21:D21"/>
    <mergeCell ref="A1:G1"/>
    <mergeCell ref="A3:B3"/>
    <mergeCell ref="A4:B4"/>
    <mergeCell ref="E4:G4"/>
    <mergeCell ref="C9:D9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5"/>
  <dimension ref="A1:BE51"/>
  <sheetViews>
    <sheetView topLeftCell="A34" zoomScaleNormal="100"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101" t="s">
        <v>102</v>
      </c>
      <c r="B1" s="102"/>
      <c r="C1" s="102"/>
      <c r="D1" s="102"/>
      <c r="E1" s="102"/>
      <c r="F1" s="102"/>
      <c r="G1" s="102"/>
    </row>
    <row r="2" spans="1:57" ht="12.75" customHeight="1" x14ac:dyDescent="0.2">
      <c r="A2" s="103" t="s">
        <v>32</v>
      </c>
      <c r="B2" s="104"/>
      <c r="C2" s="105" t="s">
        <v>98</v>
      </c>
      <c r="D2" s="105" t="s">
        <v>110</v>
      </c>
      <c r="E2" s="106"/>
      <c r="F2" s="107" t="s">
        <v>33</v>
      </c>
      <c r="G2" s="108"/>
    </row>
    <row r="3" spans="1:57" ht="3" hidden="1" customHeight="1" x14ac:dyDescent="0.2">
      <c r="A3" s="109"/>
      <c r="B3" s="110"/>
      <c r="C3" s="111"/>
      <c r="D3" s="111"/>
      <c r="E3" s="112"/>
      <c r="F3" s="113"/>
      <c r="G3" s="114"/>
    </row>
    <row r="4" spans="1:57" ht="12" customHeight="1" x14ac:dyDescent="0.2">
      <c r="A4" s="115" t="s">
        <v>34</v>
      </c>
      <c r="B4" s="110"/>
      <c r="C4" s="111"/>
      <c r="D4" s="111"/>
      <c r="E4" s="112"/>
      <c r="F4" s="113" t="s">
        <v>35</v>
      </c>
      <c r="G4" s="116"/>
    </row>
    <row r="5" spans="1:57" ht="12.95" customHeight="1" x14ac:dyDescent="0.2">
      <c r="A5" s="117" t="s">
        <v>1679</v>
      </c>
      <c r="B5" s="118"/>
      <c r="C5" s="119" t="s">
        <v>1680</v>
      </c>
      <c r="D5" s="120"/>
      <c r="E5" s="118"/>
      <c r="F5" s="113" t="s">
        <v>36</v>
      </c>
      <c r="G5" s="114"/>
    </row>
    <row r="6" spans="1:57" ht="12.95" customHeight="1" x14ac:dyDescent="0.2">
      <c r="A6" s="115" t="s">
        <v>37</v>
      </c>
      <c r="B6" s="110"/>
      <c r="C6" s="111"/>
      <c r="D6" s="111"/>
      <c r="E6" s="112"/>
      <c r="F6" s="121" t="s">
        <v>38</v>
      </c>
      <c r="G6" s="122"/>
      <c r="O6" s="123"/>
    </row>
    <row r="7" spans="1:57" ht="12.95" customHeight="1" x14ac:dyDescent="0.2">
      <c r="A7" s="124" t="s">
        <v>104</v>
      </c>
      <c r="B7" s="125"/>
      <c r="C7" s="126" t="s">
        <v>105</v>
      </c>
      <c r="D7" s="127"/>
      <c r="E7" s="127"/>
      <c r="F7" s="128" t="s">
        <v>39</v>
      </c>
      <c r="G7" s="122">
        <f>IF(G6=0,,ROUND((F30+F32)/G6,1))</f>
        <v>0</v>
      </c>
    </row>
    <row r="8" spans="1:57" x14ac:dyDescent="0.2">
      <c r="A8" s="129" t="s">
        <v>40</v>
      </c>
      <c r="B8" s="113"/>
      <c r="C8" s="130"/>
      <c r="D8" s="130"/>
      <c r="E8" s="131"/>
      <c r="F8" s="132" t="s">
        <v>41</v>
      </c>
      <c r="G8" s="133"/>
      <c r="H8" s="134"/>
      <c r="I8" s="135"/>
    </row>
    <row r="9" spans="1:57" x14ac:dyDescent="0.2">
      <c r="A9" s="129" t="s">
        <v>42</v>
      </c>
      <c r="B9" s="113"/>
      <c r="C9" s="130"/>
      <c r="D9" s="130"/>
      <c r="E9" s="131"/>
      <c r="F9" s="113"/>
      <c r="G9" s="136"/>
      <c r="H9" s="137"/>
    </row>
    <row r="10" spans="1:57" x14ac:dyDescent="0.2">
      <c r="A10" s="129" t="s">
        <v>43</v>
      </c>
      <c r="B10" s="113"/>
      <c r="C10" s="130" t="s">
        <v>492</v>
      </c>
      <c r="D10" s="130"/>
      <c r="E10" s="130"/>
      <c r="F10" s="138"/>
      <c r="G10" s="139"/>
      <c r="H10" s="140"/>
    </row>
    <row r="11" spans="1:57" ht="13.5" customHeight="1" x14ac:dyDescent="0.2">
      <c r="A11" s="129" t="s">
        <v>44</v>
      </c>
      <c r="B11" s="113"/>
      <c r="C11" s="130"/>
      <c r="D11" s="130"/>
      <c r="E11" s="130"/>
      <c r="F11" s="141" t="s">
        <v>45</v>
      </c>
      <c r="G11" s="142"/>
      <c r="H11" s="137"/>
      <c r="BA11" s="143"/>
      <c r="BB11" s="143"/>
      <c r="BC11" s="143"/>
      <c r="BD11" s="143"/>
      <c r="BE11" s="143"/>
    </row>
    <row r="12" spans="1:57" ht="12.75" customHeight="1" x14ac:dyDescent="0.2">
      <c r="A12" s="144" t="s">
        <v>46</v>
      </c>
      <c r="B12" s="110"/>
      <c r="C12" s="145"/>
      <c r="D12" s="145"/>
      <c r="E12" s="145"/>
      <c r="F12" s="146" t="s">
        <v>47</v>
      </c>
      <c r="G12" s="147"/>
      <c r="H12" s="137"/>
    </row>
    <row r="13" spans="1:57" ht="28.5" customHeight="1" thickBot="1" x14ac:dyDescent="0.25">
      <c r="A13" s="148" t="s">
        <v>48</v>
      </c>
      <c r="B13" s="149"/>
      <c r="C13" s="149"/>
      <c r="D13" s="149"/>
      <c r="E13" s="150"/>
      <c r="F13" s="150"/>
      <c r="G13" s="151"/>
      <c r="H13" s="137"/>
    </row>
    <row r="14" spans="1:57" ht="17.25" customHeight="1" thickBot="1" x14ac:dyDescent="0.25">
      <c r="A14" s="152" t="s">
        <v>49</v>
      </c>
      <c r="B14" s="153"/>
      <c r="C14" s="154"/>
      <c r="D14" s="155" t="s">
        <v>50</v>
      </c>
      <c r="E14" s="156"/>
      <c r="F14" s="156"/>
      <c r="G14" s="154"/>
    </row>
    <row r="15" spans="1:57" ht="15.95" customHeight="1" x14ac:dyDescent="0.2">
      <c r="A15" s="157"/>
      <c r="B15" s="158" t="s">
        <v>51</v>
      </c>
      <c r="C15" s="159">
        <f>'05 1 Rek'!E22</f>
        <v>0</v>
      </c>
      <c r="D15" s="160" t="str">
        <f>'05 1 Rek'!A27</f>
        <v>Ztížené výrobní podmínky</v>
      </c>
      <c r="E15" s="161"/>
      <c r="F15" s="162"/>
      <c r="G15" s="159">
        <f>'05 1 Rek'!I27</f>
        <v>0</v>
      </c>
    </row>
    <row r="16" spans="1:57" ht="15.95" customHeight="1" x14ac:dyDescent="0.2">
      <c r="A16" s="157" t="s">
        <v>52</v>
      </c>
      <c r="B16" s="158" t="s">
        <v>53</v>
      </c>
      <c r="C16" s="159">
        <f>'05 1 Rek'!F22</f>
        <v>0</v>
      </c>
      <c r="D16" s="109" t="str">
        <f>'05 1 Rek'!A28</f>
        <v>Oborová přirážka</v>
      </c>
      <c r="E16" s="163"/>
      <c r="F16" s="164"/>
      <c r="G16" s="159">
        <f>'05 1 Rek'!I28</f>
        <v>0</v>
      </c>
    </row>
    <row r="17" spans="1:7" ht="15.95" customHeight="1" x14ac:dyDescent="0.2">
      <c r="A17" s="157" t="s">
        <v>54</v>
      </c>
      <c r="B17" s="158" t="s">
        <v>55</v>
      </c>
      <c r="C17" s="159">
        <f>'05 1 Rek'!H22</f>
        <v>0</v>
      </c>
      <c r="D17" s="109" t="str">
        <f>'05 1 Rek'!A29</f>
        <v>Přesun stavebních kapacit</v>
      </c>
      <c r="E17" s="163"/>
      <c r="F17" s="164"/>
      <c r="G17" s="159">
        <f>'05 1 Rek'!I29</f>
        <v>0</v>
      </c>
    </row>
    <row r="18" spans="1:7" ht="15.95" customHeight="1" x14ac:dyDescent="0.2">
      <c r="A18" s="165" t="s">
        <v>56</v>
      </c>
      <c r="B18" s="166" t="s">
        <v>57</v>
      </c>
      <c r="C18" s="159">
        <f>'05 1 Rek'!G22</f>
        <v>0</v>
      </c>
      <c r="D18" s="109" t="str">
        <f>'05 1 Rek'!A30</f>
        <v>Mimostaveništní doprava</v>
      </c>
      <c r="E18" s="163"/>
      <c r="F18" s="164"/>
      <c r="G18" s="159">
        <f>'05 1 Rek'!I30</f>
        <v>0</v>
      </c>
    </row>
    <row r="19" spans="1:7" ht="15.95" customHeight="1" x14ac:dyDescent="0.2">
      <c r="A19" s="167" t="s">
        <v>58</v>
      </c>
      <c r="B19" s="158"/>
      <c r="C19" s="159">
        <f>SUM(C15:C18)</f>
        <v>0</v>
      </c>
      <c r="D19" s="109" t="str">
        <f>'05 1 Rek'!A31</f>
        <v>Zařízení staveniště</v>
      </c>
      <c r="E19" s="163"/>
      <c r="F19" s="164"/>
      <c r="G19" s="159">
        <f>'05 1 Rek'!I31</f>
        <v>0</v>
      </c>
    </row>
    <row r="20" spans="1:7" ht="15.95" customHeight="1" x14ac:dyDescent="0.2">
      <c r="A20" s="167"/>
      <c r="B20" s="158"/>
      <c r="C20" s="159"/>
      <c r="D20" s="109" t="str">
        <f>'05 1 Rek'!A32</f>
        <v>Provoz investora</v>
      </c>
      <c r="E20" s="163"/>
      <c r="F20" s="164"/>
      <c r="G20" s="159">
        <f>'05 1 Rek'!I32</f>
        <v>0</v>
      </c>
    </row>
    <row r="21" spans="1:7" ht="15.95" customHeight="1" x14ac:dyDescent="0.2">
      <c r="A21" s="167" t="s">
        <v>29</v>
      </c>
      <c r="B21" s="158"/>
      <c r="C21" s="159">
        <f>'05 1 Rek'!I22</f>
        <v>0</v>
      </c>
      <c r="D21" s="109" t="str">
        <f>'05 1 Rek'!A33</f>
        <v>Kompletační činnost (IČD)</v>
      </c>
      <c r="E21" s="163"/>
      <c r="F21" s="164"/>
      <c r="G21" s="159">
        <f>'05 1 Rek'!I33</f>
        <v>0</v>
      </c>
    </row>
    <row r="22" spans="1:7" ht="15.95" customHeight="1" x14ac:dyDescent="0.2">
      <c r="A22" s="168" t="s">
        <v>59</v>
      </c>
      <c r="B22" s="137"/>
      <c r="C22" s="159">
        <f>C19+C21</f>
        <v>0</v>
      </c>
      <c r="D22" s="109" t="s">
        <v>60</v>
      </c>
      <c r="E22" s="163"/>
      <c r="F22" s="164"/>
      <c r="G22" s="159">
        <f>G23-SUM(G15:G21)</f>
        <v>0</v>
      </c>
    </row>
    <row r="23" spans="1:7" ht="15.95" customHeight="1" thickBot="1" x14ac:dyDescent="0.25">
      <c r="A23" s="169" t="s">
        <v>61</v>
      </c>
      <c r="B23" s="170"/>
      <c r="C23" s="171">
        <f>C22+G23</f>
        <v>0</v>
      </c>
      <c r="D23" s="172" t="s">
        <v>62</v>
      </c>
      <c r="E23" s="173"/>
      <c r="F23" s="174"/>
      <c r="G23" s="159">
        <f>'05 1 Rek'!H35</f>
        <v>0</v>
      </c>
    </row>
    <row r="24" spans="1:7" x14ac:dyDescent="0.2">
      <c r="A24" s="175" t="s">
        <v>63</v>
      </c>
      <c r="B24" s="176"/>
      <c r="C24" s="177"/>
      <c r="D24" s="176" t="s">
        <v>64</v>
      </c>
      <c r="E24" s="176"/>
      <c r="F24" s="178" t="s">
        <v>65</v>
      </c>
      <c r="G24" s="179"/>
    </row>
    <row r="25" spans="1:7" x14ac:dyDescent="0.2">
      <c r="A25" s="168" t="s">
        <v>66</v>
      </c>
      <c r="B25" s="137"/>
      <c r="C25" s="180"/>
      <c r="D25" s="137" t="s">
        <v>66</v>
      </c>
      <c r="F25" s="181" t="s">
        <v>66</v>
      </c>
      <c r="G25" s="182"/>
    </row>
    <row r="26" spans="1:7" ht="37.5" customHeight="1" x14ac:dyDescent="0.2">
      <c r="A26" s="168" t="s">
        <v>67</v>
      </c>
      <c r="B26" s="183"/>
      <c r="C26" s="180"/>
      <c r="D26" s="137" t="s">
        <v>67</v>
      </c>
      <c r="F26" s="181" t="s">
        <v>67</v>
      </c>
      <c r="G26" s="182"/>
    </row>
    <row r="27" spans="1:7" x14ac:dyDescent="0.2">
      <c r="A27" s="168"/>
      <c r="B27" s="184"/>
      <c r="C27" s="180"/>
      <c r="D27" s="137"/>
      <c r="F27" s="181"/>
      <c r="G27" s="182"/>
    </row>
    <row r="28" spans="1:7" x14ac:dyDescent="0.2">
      <c r="A28" s="168" t="s">
        <v>68</v>
      </c>
      <c r="B28" s="137"/>
      <c r="C28" s="180"/>
      <c r="D28" s="181" t="s">
        <v>69</v>
      </c>
      <c r="E28" s="180"/>
      <c r="F28" s="185" t="s">
        <v>69</v>
      </c>
      <c r="G28" s="182"/>
    </row>
    <row r="29" spans="1:7" ht="69" customHeight="1" x14ac:dyDescent="0.2">
      <c r="A29" s="168"/>
      <c r="B29" s="137"/>
      <c r="C29" s="186"/>
      <c r="D29" s="187"/>
      <c r="E29" s="186"/>
      <c r="F29" s="137"/>
      <c r="G29" s="182"/>
    </row>
    <row r="30" spans="1:7" x14ac:dyDescent="0.2">
      <c r="A30" s="188" t="s">
        <v>11</v>
      </c>
      <c r="B30" s="189"/>
      <c r="C30" s="190">
        <v>21</v>
      </c>
      <c r="D30" s="189" t="s">
        <v>70</v>
      </c>
      <c r="E30" s="191"/>
      <c r="F30" s="192">
        <f>C23-F32</f>
        <v>0</v>
      </c>
      <c r="G30" s="193"/>
    </row>
    <row r="31" spans="1:7" x14ac:dyDescent="0.2">
      <c r="A31" s="188" t="s">
        <v>71</v>
      </c>
      <c r="B31" s="189"/>
      <c r="C31" s="190">
        <f>C30</f>
        <v>21</v>
      </c>
      <c r="D31" s="189" t="s">
        <v>72</v>
      </c>
      <c r="E31" s="191"/>
      <c r="F31" s="192">
        <f>ROUND(PRODUCT(F30,C31/100),0)</f>
        <v>0</v>
      </c>
      <c r="G31" s="193"/>
    </row>
    <row r="32" spans="1:7" x14ac:dyDescent="0.2">
      <c r="A32" s="188" t="s">
        <v>11</v>
      </c>
      <c r="B32" s="189"/>
      <c r="C32" s="190">
        <v>0</v>
      </c>
      <c r="D32" s="189" t="s">
        <v>72</v>
      </c>
      <c r="E32" s="191"/>
      <c r="F32" s="192">
        <v>0</v>
      </c>
      <c r="G32" s="193"/>
    </row>
    <row r="33" spans="1:8" x14ac:dyDescent="0.2">
      <c r="A33" s="188" t="s">
        <v>71</v>
      </c>
      <c r="B33" s="194"/>
      <c r="C33" s="195">
        <f>C32</f>
        <v>0</v>
      </c>
      <c r="D33" s="189" t="s">
        <v>72</v>
      </c>
      <c r="E33" s="164"/>
      <c r="F33" s="192">
        <f>ROUND(PRODUCT(F32,C33/100),0)</f>
        <v>0</v>
      </c>
      <c r="G33" s="193"/>
    </row>
    <row r="34" spans="1:8" s="201" customFormat="1" ht="19.5" customHeight="1" thickBot="1" x14ac:dyDescent="0.3">
      <c r="A34" s="196" t="s">
        <v>73</v>
      </c>
      <c r="B34" s="197"/>
      <c r="C34" s="197"/>
      <c r="D34" s="197"/>
      <c r="E34" s="198"/>
      <c r="F34" s="199">
        <f>ROUND(SUM(F30:F33),0)</f>
        <v>0</v>
      </c>
      <c r="G34" s="200"/>
    </row>
    <row r="36" spans="1:8" x14ac:dyDescent="0.2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 x14ac:dyDescent="0.2">
      <c r="A37" s="2"/>
      <c r="B37" s="202" t="s">
        <v>491</v>
      </c>
      <c r="C37" s="202"/>
      <c r="D37" s="202"/>
      <c r="E37" s="202"/>
      <c r="F37" s="202"/>
      <c r="G37" s="202"/>
      <c r="H37" s="1" t="s">
        <v>1</v>
      </c>
    </row>
    <row r="38" spans="1:8" ht="12.75" customHeight="1" x14ac:dyDescent="0.2">
      <c r="A38" s="203"/>
      <c r="B38" s="202"/>
      <c r="C38" s="202"/>
      <c r="D38" s="202"/>
      <c r="E38" s="202"/>
      <c r="F38" s="202"/>
      <c r="G38" s="202"/>
      <c r="H38" s="1" t="s">
        <v>1</v>
      </c>
    </row>
    <row r="39" spans="1:8" x14ac:dyDescent="0.2">
      <c r="A39" s="203"/>
      <c r="B39" s="202"/>
      <c r="C39" s="202"/>
      <c r="D39" s="202"/>
      <c r="E39" s="202"/>
      <c r="F39" s="202"/>
      <c r="G39" s="202"/>
      <c r="H39" s="1" t="s">
        <v>1</v>
      </c>
    </row>
    <row r="40" spans="1:8" x14ac:dyDescent="0.2">
      <c r="A40" s="203"/>
      <c r="B40" s="202"/>
      <c r="C40" s="202"/>
      <c r="D40" s="202"/>
      <c r="E40" s="202"/>
      <c r="F40" s="202"/>
      <c r="G40" s="202"/>
      <c r="H40" s="1" t="s">
        <v>1</v>
      </c>
    </row>
    <row r="41" spans="1:8" x14ac:dyDescent="0.2">
      <c r="A41" s="203"/>
      <c r="B41" s="202"/>
      <c r="C41" s="202"/>
      <c r="D41" s="202"/>
      <c r="E41" s="202"/>
      <c r="F41" s="202"/>
      <c r="G41" s="202"/>
      <c r="H41" s="1" t="s">
        <v>1</v>
      </c>
    </row>
    <row r="42" spans="1:8" x14ac:dyDescent="0.2">
      <c r="A42" s="203"/>
      <c r="B42" s="202"/>
      <c r="C42" s="202"/>
      <c r="D42" s="202"/>
      <c r="E42" s="202"/>
      <c r="F42" s="202"/>
      <c r="G42" s="202"/>
      <c r="H42" s="1" t="s">
        <v>1</v>
      </c>
    </row>
    <row r="43" spans="1:8" x14ac:dyDescent="0.2">
      <c r="A43" s="203"/>
      <c r="B43" s="202"/>
      <c r="C43" s="202"/>
      <c r="D43" s="202"/>
      <c r="E43" s="202"/>
      <c r="F43" s="202"/>
      <c r="G43" s="202"/>
      <c r="H43" s="1" t="s">
        <v>1</v>
      </c>
    </row>
    <row r="44" spans="1:8" ht="12.75" customHeight="1" x14ac:dyDescent="0.2">
      <c r="A44" s="203"/>
      <c r="B44" s="202"/>
      <c r="C44" s="202"/>
      <c r="D44" s="202"/>
      <c r="E44" s="202"/>
      <c r="F44" s="202"/>
      <c r="G44" s="202"/>
      <c r="H44" s="1" t="s">
        <v>1</v>
      </c>
    </row>
    <row r="45" spans="1:8" ht="12.75" customHeight="1" x14ac:dyDescent="0.2">
      <c r="A45" s="203"/>
      <c r="B45" s="202"/>
      <c r="C45" s="202"/>
      <c r="D45" s="202"/>
      <c r="E45" s="202"/>
      <c r="F45" s="202"/>
      <c r="G45" s="202"/>
      <c r="H45" s="1" t="s">
        <v>1</v>
      </c>
    </row>
    <row r="46" spans="1:8" x14ac:dyDescent="0.2">
      <c r="B46" s="204"/>
      <c r="C46" s="204"/>
      <c r="D46" s="204"/>
      <c r="E46" s="204"/>
      <c r="F46" s="204"/>
      <c r="G46" s="204"/>
    </row>
    <row r="47" spans="1:8" x14ac:dyDescent="0.2">
      <c r="B47" s="204"/>
      <c r="C47" s="204"/>
      <c r="D47" s="204"/>
      <c r="E47" s="204"/>
      <c r="F47" s="204"/>
      <c r="G47" s="204"/>
    </row>
    <row r="48" spans="1:8" x14ac:dyDescent="0.2">
      <c r="B48" s="204"/>
      <c r="C48" s="204"/>
      <c r="D48" s="204"/>
      <c r="E48" s="204"/>
      <c r="F48" s="204"/>
      <c r="G48" s="204"/>
    </row>
    <row r="49" spans="2:7" x14ac:dyDescent="0.2">
      <c r="B49" s="204"/>
      <c r="C49" s="204"/>
      <c r="D49" s="204"/>
      <c r="E49" s="204"/>
      <c r="F49" s="204"/>
      <c r="G49" s="204"/>
    </row>
    <row r="50" spans="2:7" x14ac:dyDescent="0.2">
      <c r="B50" s="204"/>
      <c r="C50" s="204"/>
      <c r="D50" s="204"/>
      <c r="E50" s="204"/>
      <c r="F50" s="204"/>
      <c r="G50" s="204"/>
    </row>
    <row r="51" spans="2:7" x14ac:dyDescent="0.2">
      <c r="B51" s="204"/>
      <c r="C51" s="204"/>
      <c r="D51" s="204"/>
      <c r="E51" s="204"/>
      <c r="F51" s="204"/>
      <c r="G51" s="204"/>
    </row>
  </sheetData>
  <mergeCells count="18">
    <mergeCell ref="B46:G46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C8:E8"/>
    <mergeCell ref="C9:E9"/>
    <mergeCell ref="C10:E10"/>
    <mergeCell ref="C11:E11"/>
    <mergeCell ref="C12:E12"/>
    <mergeCell ref="A23:B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6"/>
  <dimension ref="A1:BE86"/>
  <sheetViews>
    <sheetView workbookViewId="0">
      <selection sqref="A1:B1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 x14ac:dyDescent="0.2">
      <c r="A1" s="205" t="s">
        <v>2</v>
      </c>
      <c r="B1" s="206"/>
      <c r="C1" s="207" t="s">
        <v>106</v>
      </c>
      <c r="D1" s="208"/>
      <c r="E1" s="209"/>
      <c r="F1" s="208"/>
      <c r="G1" s="210" t="s">
        <v>75</v>
      </c>
      <c r="H1" s="211" t="s">
        <v>98</v>
      </c>
      <c r="I1" s="212"/>
    </row>
    <row r="2" spans="1:9" ht="13.5" thickBot="1" x14ac:dyDescent="0.25">
      <c r="A2" s="213" t="s">
        <v>76</v>
      </c>
      <c r="B2" s="214"/>
      <c r="C2" s="215" t="s">
        <v>1681</v>
      </c>
      <c r="D2" s="216"/>
      <c r="E2" s="217"/>
      <c r="F2" s="216"/>
      <c r="G2" s="218" t="s">
        <v>110</v>
      </c>
      <c r="H2" s="219"/>
      <c r="I2" s="220"/>
    </row>
    <row r="3" spans="1:9" ht="13.5" thickTop="1" x14ac:dyDescent="0.2">
      <c r="F3" s="137"/>
    </row>
    <row r="4" spans="1:9" ht="19.5" customHeight="1" x14ac:dyDescent="0.25">
      <c r="A4" s="221" t="s">
        <v>77</v>
      </c>
      <c r="B4" s="222"/>
      <c r="C4" s="222"/>
      <c r="D4" s="222"/>
      <c r="E4" s="223"/>
      <c r="F4" s="222"/>
      <c r="G4" s="222"/>
      <c r="H4" s="222"/>
      <c r="I4" s="222"/>
    </row>
    <row r="5" spans="1:9" ht="13.5" thickBot="1" x14ac:dyDescent="0.25"/>
    <row r="6" spans="1:9" s="137" customFormat="1" ht="13.5" thickBot="1" x14ac:dyDescent="0.25">
      <c r="A6" s="224"/>
      <c r="B6" s="225" t="s">
        <v>78</v>
      </c>
      <c r="C6" s="225"/>
      <c r="D6" s="226"/>
      <c r="E6" s="227" t="s">
        <v>25</v>
      </c>
      <c r="F6" s="228" t="s">
        <v>26</v>
      </c>
      <c r="G6" s="228" t="s">
        <v>27</v>
      </c>
      <c r="H6" s="228" t="s">
        <v>28</v>
      </c>
      <c r="I6" s="229" t="s">
        <v>29</v>
      </c>
    </row>
    <row r="7" spans="1:9" s="137" customFormat="1" x14ac:dyDescent="0.2">
      <c r="A7" s="328" t="str">
        <f>'05 1 Pol'!B7</f>
        <v>1</v>
      </c>
      <c r="B7" s="70" t="str">
        <f>'05 1 Pol'!C7</f>
        <v>Zemní práce</v>
      </c>
      <c r="D7" s="230"/>
      <c r="E7" s="329">
        <f>'05 1 Pol'!BA33</f>
        <v>0</v>
      </c>
      <c r="F7" s="330">
        <f>'05 1 Pol'!BB33</f>
        <v>0</v>
      </c>
      <c r="G7" s="330">
        <f>'05 1 Pol'!BC33</f>
        <v>0</v>
      </c>
      <c r="H7" s="330">
        <f>'05 1 Pol'!BD33</f>
        <v>0</v>
      </c>
      <c r="I7" s="331">
        <f>'05 1 Pol'!BE33</f>
        <v>0</v>
      </c>
    </row>
    <row r="8" spans="1:9" s="137" customFormat="1" x14ac:dyDescent="0.2">
      <c r="A8" s="328" t="str">
        <f>'05 1 Pol'!B34</f>
        <v>281</v>
      </c>
      <c r="B8" s="70" t="str">
        <f>'05 1 Pol'!C34</f>
        <v>SANACE KONSTRUKCÍ</v>
      </c>
      <c r="D8" s="230"/>
      <c r="E8" s="329">
        <f>'05 1 Pol'!BA61</f>
        <v>0</v>
      </c>
      <c r="F8" s="330">
        <f>'05 1 Pol'!BB61</f>
        <v>0</v>
      </c>
      <c r="G8" s="330">
        <f>'05 1 Pol'!BC61</f>
        <v>0</v>
      </c>
      <c r="H8" s="330">
        <f>'05 1 Pol'!BD61</f>
        <v>0</v>
      </c>
      <c r="I8" s="331">
        <f>'05 1 Pol'!BE61</f>
        <v>0</v>
      </c>
    </row>
    <row r="9" spans="1:9" s="137" customFormat="1" x14ac:dyDescent="0.2">
      <c r="A9" s="328" t="str">
        <f>'05 1 Pol'!B62</f>
        <v>6</v>
      </c>
      <c r="B9" s="70" t="str">
        <f>'05 1 Pol'!C62</f>
        <v>Úpravy povrchu, podlahy</v>
      </c>
      <c r="D9" s="230"/>
      <c r="E9" s="329">
        <f>'05 1 Pol'!BA67</f>
        <v>0</v>
      </c>
      <c r="F9" s="330">
        <f>'05 1 Pol'!BB67</f>
        <v>0</v>
      </c>
      <c r="G9" s="330">
        <f>'05 1 Pol'!BC67</f>
        <v>0</v>
      </c>
      <c r="H9" s="330">
        <f>'05 1 Pol'!BD67</f>
        <v>0</v>
      </c>
      <c r="I9" s="331">
        <f>'05 1 Pol'!BE67</f>
        <v>0</v>
      </c>
    </row>
    <row r="10" spans="1:9" s="137" customFormat="1" x14ac:dyDescent="0.2">
      <c r="A10" s="328" t="str">
        <f>'05 1 Pol'!B68</f>
        <v>62</v>
      </c>
      <c r="B10" s="70" t="str">
        <f>'05 1 Pol'!C68</f>
        <v>Úpravy povrchů vnější</v>
      </c>
      <c r="D10" s="230"/>
      <c r="E10" s="329">
        <f>'05 1 Pol'!BA71</f>
        <v>0</v>
      </c>
      <c r="F10" s="330">
        <f>'05 1 Pol'!BB71</f>
        <v>0</v>
      </c>
      <c r="G10" s="330">
        <f>'05 1 Pol'!BC71</f>
        <v>0</v>
      </c>
      <c r="H10" s="330">
        <f>'05 1 Pol'!BD71</f>
        <v>0</v>
      </c>
      <c r="I10" s="331">
        <f>'05 1 Pol'!BE71</f>
        <v>0</v>
      </c>
    </row>
    <row r="11" spans="1:9" s="137" customFormat="1" x14ac:dyDescent="0.2">
      <c r="A11" s="328" t="str">
        <f>'05 1 Pol'!B72</f>
        <v>621</v>
      </c>
      <c r="B11" s="70" t="str">
        <f>'05 1 Pol'!C72</f>
        <v>Zateplení vnější</v>
      </c>
      <c r="D11" s="230"/>
      <c r="E11" s="329">
        <f>'05 1 Pol'!BA265</f>
        <v>0</v>
      </c>
      <c r="F11" s="330">
        <f>'05 1 Pol'!BB265</f>
        <v>0</v>
      </c>
      <c r="G11" s="330">
        <f>'05 1 Pol'!BC265</f>
        <v>0</v>
      </c>
      <c r="H11" s="330">
        <f>'05 1 Pol'!BD265</f>
        <v>0</v>
      </c>
      <c r="I11" s="331">
        <f>'05 1 Pol'!BE265</f>
        <v>0</v>
      </c>
    </row>
    <row r="12" spans="1:9" s="137" customFormat="1" x14ac:dyDescent="0.2">
      <c r="A12" s="328" t="str">
        <f>'05 1 Pol'!B266</f>
        <v>63</v>
      </c>
      <c r="B12" s="70" t="str">
        <f>'05 1 Pol'!C266</f>
        <v>Podlahy a podlahové konstrukce</v>
      </c>
      <c r="D12" s="230"/>
      <c r="E12" s="329">
        <f>'05 1 Pol'!BA280</f>
        <v>0</v>
      </c>
      <c r="F12" s="330">
        <f>'05 1 Pol'!BB280</f>
        <v>0</v>
      </c>
      <c r="G12" s="330">
        <f>'05 1 Pol'!BC280</f>
        <v>0</v>
      </c>
      <c r="H12" s="330">
        <f>'05 1 Pol'!BD280</f>
        <v>0</v>
      </c>
      <c r="I12" s="331">
        <f>'05 1 Pol'!BE280</f>
        <v>0</v>
      </c>
    </row>
    <row r="13" spans="1:9" s="137" customFormat="1" x14ac:dyDescent="0.2">
      <c r="A13" s="328" t="str">
        <f>'05 1 Pol'!B281</f>
        <v>9</v>
      </c>
      <c r="B13" s="70" t="str">
        <f>'05 1 Pol'!C281</f>
        <v>Ostatní konstrukce, bourání</v>
      </c>
      <c r="D13" s="230"/>
      <c r="E13" s="329">
        <f>'05 1 Pol'!BA307</f>
        <v>0</v>
      </c>
      <c r="F13" s="330">
        <f>'05 1 Pol'!BB307</f>
        <v>0</v>
      </c>
      <c r="G13" s="330">
        <f>'05 1 Pol'!BC307</f>
        <v>0</v>
      </c>
      <c r="H13" s="330">
        <f>'05 1 Pol'!BD307</f>
        <v>0</v>
      </c>
      <c r="I13" s="331">
        <f>'05 1 Pol'!BE307</f>
        <v>0</v>
      </c>
    </row>
    <row r="14" spans="1:9" s="137" customFormat="1" x14ac:dyDescent="0.2">
      <c r="A14" s="328" t="str">
        <f>'05 1 Pol'!B308</f>
        <v>94</v>
      </c>
      <c r="B14" s="70" t="str">
        <f>'05 1 Pol'!C308</f>
        <v>Lešení a stavební výtahy</v>
      </c>
      <c r="D14" s="230"/>
      <c r="E14" s="329">
        <f>'05 1 Pol'!BA334</f>
        <v>0</v>
      </c>
      <c r="F14" s="330">
        <f>'05 1 Pol'!BB334</f>
        <v>0</v>
      </c>
      <c r="G14" s="330">
        <f>'05 1 Pol'!BC334</f>
        <v>0</v>
      </c>
      <c r="H14" s="330">
        <f>'05 1 Pol'!BD334</f>
        <v>0</v>
      </c>
      <c r="I14" s="331">
        <f>'05 1 Pol'!BE334</f>
        <v>0</v>
      </c>
    </row>
    <row r="15" spans="1:9" s="137" customFormat="1" x14ac:dyDescent="0.2">
      <c r="A15" s="328" t="str">
        <f>'05 1 Pol'!B335</f>
        <v>95</v>
      </c>
      <c r="B15" s="70" t="str">
        <f>'05 1 Pol'!C335</f>
        <v>Dokončovací konstrukce na pozemních stavbách</v>
      </c>
      <c r="D15" s="230"/>
      <c r="E15" s="329">
        <f>'05 1 Pol'!BA342</f>
        <v>0</v>
      </c>
      <c r="F15" s="330">
        <f>'05 1 Pol'!BB342</f>
        <v>0</v>
      </c>
      <c r="G15" s="330">
        <f>'05 1 Pol'!BC342</f>
        <v>0</v>
      </c>
      <c r="H15" s="330">
        <f>'05 1 Pol'!BD342</f>
        <v>0</v>
      </c>
      <c r="I15" s="331">
        <f>'05 1 Pol'!BE342</f>
        <v>0</v>
      </c>
    </row>
    <row r="16" spans="1:9" s="137" customFormat="1" x14ac:dyDescent="0.2">
      <c r="A16" s="328" t="str">
        <f>'05 1 Pol'!B343</f>
        <v>99</v>
      </c>
      <c r="B16" s="70" t="str">
        <f>'05 1 Pol'!C343</f>
        <v>Staveništní přesun hmot</v>
      </c>
      <c r="D16" s="230"/>
      <c r="E16" s="329">
        <f>'05 1 Pol'!BA345</f>
        <v>0</v>
      </c>
      <c r="F16" s="330">
        <f>'05 1 Pol'!BB345</f>
        <v>0</v>
      </c>
      <c r="G16" s="330">
        <f>'05 1 Pol'!BC345</f>
        <v>0</v>
      </c>
      <c r="H16" s="330">
        <f>'05 1 Pol'!BD345</f>
        <v>0</v>
      </c>
      <c r="I16" s="331">
        <f>'05 1 Pol'!BE345</f>
        <v>0</v>
      </c>
    </row>
    <row r="17" spans="1:57" s="137" customFormat="1" x14ac:dyDescent="0.2">
      <c r="A17" s="328" t="str">
        <f>'05 1 Pol'!B346</f>
        <v>711</v>
      </c>
      <c r="B17" s="70" t="str">
        <f>'05 1 Pol'!C346</f>
        <v>Izolace proti vodě</v>
      </c>
      <c r="D17" s="230"/>
      <c r="E17" s="329">
        <f>'05 1 Pol'!BA356</f>
        <v>0</v>
      </c>
      <c r="F17" s="330">
        <f>'05 1 Pol'!BB356</f>
        <v>0</v>
      </c>
      <c r="G17" s="330">
        <f>'05 1 Pol'!BC356</f>
        <v>0</v>
      </c>
      <c r="H17" s="330">
        <f>'05 1 Pol'!BD356</f>
        <v>0</v>
      </c>
      <c r="I17" s="331">
        <f>'05 1 Pol'!BE356</f>
        <v>0</v>
      </c>
    </row>
    <row r="18" spans="1:57" s="137" customFormat="1" x14ac:dyDescent="0.2">
      <c r="A18" s="328" t="str">
        <f>'05 1 Pol'!B357</f>
        <v>723b</v>
      </c>
      <c r="B18" s="70" t="str">
        <f>'05 1 Pol'!C357</f>
        <v>Plynovod</v>
      </c>
      <c r="D18" s="230"/>
      <c r="E18" s="329">
        <f>'05 1 Pol'!BA359</f>
        <v>0</v>
      </c>
      <c r="F18" s="330">
        <f>'05 1 Pol'!BB359</f>
        <v>0</v>
      </c>
      <c r="G18" s="330">
        <f>'05 1 Pol'!BC359</f>
        <v>0</v>
      </c>
      <c r="H18" s="330">
        <f>'05 1 Pol'!BD359</f>
        <v>0</v>
      </c>
      <c r="I18" s="331">
        <f>'05 1 Pol'!BE359</f>
        <v>0</v>
      </c>
    </row>
    <row r="19" spans="1:57" s="137" customFormat="1" x14ac:dyDescent="0.2">
      <c r="A19" s="328" t="str">
        <f>'05 1 Pol'!B360</f>
        <v>762</v>
      </c>
      <c r="B19" s="70" t="str">
        <f>'05 1 Pol'!C360</f>
        <v>Konstrukce tesařské</v>
      </c>
      <c r="D19" s="230"/>
      <c r="E19" s="329">
        <f>'05 1 Pol'!BA373</f>
        <v>0</v>
      </c>
      <c r="F19" s="330">
        <f>'05 1 Pol'!BB373</f>
        <v>0</v>
      </c>
      <c r="G19" s="330">
        <f>'05 1 Pol'!BC373</f>
        <v>0</v>
      </c>
      <c r="H19" s="330">
        <f>'05 1 Pol'!BD373</f>
        <v>0</v>
      </c>
      <c r="I19" s="331">
        <f>'05 1 Pol'!BE373</f>
        <v>0</v>
      </c>
    </row>
    <row r="20" spans="1:57" s="137" customFormat="1" x14ac:dyDescent="0.2">
      <c r="A20" s="328" t="str">
        <f>'05 1 Pol'!B374</f>
        <v>764</v>
      </c>
      <c r="B20" s="70" t="str">
        <f>'05 1 Pol'!C374</f>
        <v>Konstrukce klempířské</v>
      </c>
      <c r="D20" s="230"/>
      <c r="E20" s="329">
        <f>'05 1 Pol'!BA425</f>
        <v>0</v>
      </c>
      <c r="F20" s="330">
        <f>'05 1 Pol'!BB425</f>
        <v>0</v>
      </c>
      <c r="G20" s="330">
        <f>'05 1 Pol'!BC425</f>
        <v>0</v>
      </c>
      <c r="H20" s="330">
        <f>'05 1 Pol'!BD425</f>
        <v>0</v>
      </c>
      <c r="I20" s="331">
        <f>'05 1 Pol'!BE425</f>
        <v>0</v>
      </c>
    </row>
    <row r="21" spans="1:57" s="137" customFormat="1" ht="13.5" thickBot="1" x14ac:dyDescent="0.25">
      <c r="A21" s="328" t="str">
        <f>'05 1 Pol'!B426</f>
        <v>783</v>
      </c>
      <c r="B21" s="70" t="str">
        <f>'05 1 Pol'!C426</f>
        <v>Nátěry</v>
      </c>
      <c r="D21" s="230"/>
      <c r="E21" s="329">
        <f>'05 1 Pol'!BA429</f>
        <v>0</v>
      </c>
      <c r="F21" s="330">
        <f>'05 1 Pol'!BB429</f>
        <v>0</v>
      </c>
      <c r="G21" s="330">
        <f>'05 1 Pol'!BC429</f>
        <v>0</v>
      </c>
      <c r="H21" s="330">
        <f>'05 1 Pol'!BD429</f>
        <v>0</v>
      </c>
      <c r="I21" s="331">
        <f>'05 1 Pol'!BE429</f>
        <v>0</v>
      </c>
    </row>
    <row r="22" spans="1:57" s="14" customFormat="1" ht="13.5" thickBot="1" x14ac:dyDescent="0.25">
      <c r="A22" s="231"/>
      <c r="B22" s="232" t="s">
        <v>79</v>
      </c>
      <c r="C22" s="232"/>
      <c r="D22" s="233"/>
      <c r="E22" s="234">
        <f>SUM(E7:E21)</f>
        <v>0</v>
      </c>
      <c r="F22" s="235">
        <f>SUM(F7:F21)</f>
        <v>0</v>
      </c>
      <c r="G22" s="235">
        <f>SUM(G7:G21)</f>
        <v>0</v>
      </c>
      <c r="H22" s="235">
        <f>SUM(H7:H21)</f>
        <v>0</v>
      </c>
      <c r="I22" s="236">
        <f>SUM(I7:I21)</f>
        <v>0</v>
      </c>
    </row>
    <row r="23" spans="1:57" x14ac:dyDescent="0.2">
      <c r="A23" s="137"/>
      <c r="B23" s="137"/>
      <c r="C23" s="137"/>
      <c r="D23" s="137"/>
      <c r="E23" s="137"/>
      <c r="F23" s="137"/>
      <c r="G23" s="137"/>
      <c r="H23" s="137"/>
      <c r="I23" s="137"/>
    </row>
    <row r="24" spans="1:57" ht="19.5" customHeight="1" x14ac:dyDescent="0.25">
      <c r="A24" s="222" t="s">
        <v>80</v>
      </c>
      <c r="B24" s="222"/>
      <c r="C24" s="222"/>
      <c r="D24" s="222"/>
      <c r="E24" s="222"/>
      <c r="F24" s="222"/>
      <c r="G24" s="237"/>
      <c r="H24" s="222"/>
      <c r="I24" s="222"/>
      <c r="BA24" s="143"/>
      <c r="BB24" s="143"/>
      <c r="BC24" s="143"/>
      <c r="BD24" s="143"/>
      <c r="BE24" s="143"/>
    </row>
    <row r="25" spans="1:57" ht="13.5" thickBot="1" x14ac:dyDescent="0.25"/>
    <row r="26" spans="1:57" x14ac:dyDescent="0.2">
      <c r="A26" s="175" t="s">
        <v>81</v>
      </c>
      <c r="B26" s="176"/>
      <c r="C26" s="176"/>
      <c r="D26" s="238"/>
      <c r="E26" s="239" t="s">
        <v>82</v>
      </c>
      <c r="F26" s="240" t="s">
        <v>12</v>
      </c>
      <c r="G26" s="241" t="s">
        <v>83</v>
      </c>
      <c r="H26" s="242"/>
      <c r="I26" s="243" t="s">
        <v>82</v>
      </c>
    </row>
    <row r="27" spans="1:57" x14ac:dyDescent="0.2">
      <c r="A27" s="167" t="s">
        <v>483</v>
      </c>
      <c r="B27" s="158"/>
      <c r="C27" s="158"/>
      <c r="D27" s="244"/>
      <c r="E27" s="245"/>
      <c r="F27" s="246"/>
      <c r="G27" s="247">
        <v>0</v>
      </c>
      <c r="H27" s="248"/>
      <c r="I27" s="249">
        <f>E27+F27*G27/100</f>
        <v>0</v>
      </c>
      <c r="BA27" s="1">
        <v>0</v>
      </c>
    </row>
    <row r="28" spans="1:57" x14ac:dyDescent="0.2">
      <c r="A28" s="167" t="s">
        <v>484</v>
      </c>
      <c r="B28" s="158"/>
      <c r="C28" s="158"/>
      <c r="D28" s="244"/>
      <c r="E28" s="245"/>
      <c r="F28" s="246"/>
      <c r="G28" s="247">
        <v>0</v>
      </c>
      <c r="H28" s="248"/>
      <c r="I28" s="249">
        <f>E28+F28*G28/100</f>
        <v>0</v>
      </c>
      <c r="BA28" s="1">
        <v>0</v>
      </c>
    </row>
    <row r="29" spans="1:57" x14ac:dyDescent="0.2">
      <c r="A29" s="167" t="s">
        <v>485</v>
      </c>
      <c r="B29" s="158"/>
      <c r="C29" s="158"/>
      <c r="D29" s="244"/>
      <c r="E29" s="245"/>
      <c r="F29" s="246"/>
      <c r="G29" s="247">
        <v>0</v>
      </c>
      <c r="H29" s="248"/>
      <c r="I29" s="249">
        <f>E29+F29*G29/100</f>
        <v>0</v>
      </c>
      <c r="BA29" s="1">
        <v>0</v>
      </c>
    </row>
    <row r="30" spans="1:57" x14ac:dyDescent="0.2">
      <c r="A30" s="167" t="s">
        <v>486</v>
      </c>
      <c r="B30" s="158"/>
      <c r="C30" s="158"/>
      <c r="D30" s="244"/>
      <c r="E30" s="245"/>
      <c r="F30" s="246"/>
      <c r="G30" s="247">
        <v>0</v>
      </c>
      <c r="H30" s="248"/>
      <c r="I30" s="249">
        <f>E30+F30*G30/100</f>
        <v>0</v>
      </c>
      <c r="BA30" s="1">
        <v>0</v>
      </c>
    </row>
    <row r="31" spans="1:57" x14ac:dyDescent="0.2">
      <c r="A31" s="167" t="s">
        <v>487</v>
      </c>
      <c r="B31" s="158"/>
      <c r="C31" s="158"/>
      <c r="D31" s="244"/>
      <c r="E31" s="245"/>
      <c r="F31" s="246"/>
      <c r="G31" s="247">
        <v>0</v>
      </c>
      <c r="H31" s="248"/>
      <c r="I31" s="249">
        <f>E31+F31*G31/100</f>
        <v>0</v>
      </c>
      <c r="BA31" s="1">
        <v>1</v>
      </c>
    </row>
    <row r="32" spans="1:57" x14ac:dyDescent="0.2">
      <c r="A32" s="167" t="s">
        <v>488</v>
      </c>
      <c r="B32" s="158"/>
      <c r="C32" s="158"/>
      <c r="D32" s="244"/>
      <c r="E32" s="245"/>
      <c r="F32" s="246"/>
      <c r="G32" s="247">
        <v>0</v>
      </c>
      <c r="H32" s="248"/>
      <c r="I32" s="249">
        <f>E32+F32*G32/100</f>
        <v>0</v>
      </c>
      <c r="BA32" s="1">
        <v>1</v>
      </c>
    </row>
    <row r="33" spans="1:53" x14ac:dyDescent="0.2">
      <c r="A33" s="167" t="s">
        <v>489</v>
      </c>
      <c r="B33" s="158"/>
      <c r="C33" s="158"/>
      <c r="D33" s="244"/>
      <c r="E33" s="245"/>
      <c r="F33" s="246"/>
      <c r="G33" s="247">
        <v>0</v>
      </c>
      <c r="H33" s="248"/>
      <c r="I33" s="249">
        <f>E33+F33*G33/100</f>
        <v>0</v>
      </c>
      <c r="BA33" s="1">
        <v>2</v>
      </c>
    </row>
    <row r="34" spans="1:53" x14ac:dyDescent="0.2">
      <c r="A34" s="167" t="s">
        <v>490</v>
      </c>
      <c r="B34" s="158"/>
      <c r="C34" s="158"/>
      <c r="D34" s="244"/>
      <c r="E34" s="245"/>
      <c r="F34" s="246"/>
      <c r="G34" s="247">
        <v>0</v>
      </c>
      <c r="H34" s="248"/>
      <c r="I34" s="249">
        <f>E34+F34*G34/100</f>
        <v>0</v>
      </c>
      <c r="BA34" s="1">
        <v>2</v>
      </c>
    </row>
    <row r="35" spans="1:53" ht="13.5" thickBot="1" x14ac:dyDescent="0.25">
      <c r="A35" s="250"/>
      <c r="B35" s="251" t="s">
        <v>84</v>
      </c>
      <c r="C35" s="252"/>
      <c r="D35" s="253"/>
      <c r="E35" s="254"/>
      <c r="F35" s="255"/>
      <c r="G35" s="255"/>
      <c r="H35" s="256">
        <f>SUM(I27:I34)</f>
        <v>0</v>
      </c>
      <c r="I35" s="257"/>
    </row>
    <row r="37" spans="1:53" x14ac:dyDescent="0.2">
      <c r="B37" s="14"/>
      <c r="F37" s="258"/>
      <c r="G37" s="259"/>
      <c r="H37" s="259"/>
      <c r="I37" s="54"/>
    </row>
    <row r="38" spans="1:53" x14ac:dyDescent="0.2">
      <c r="F38" s="258"/>
      <c r="G38" s="259"/>
      <c r="H38" s="259"/>
      <c r="I38" s="54"/>
    </row>
    <row r="39" spans="1:53" x14ac:dyDescent="0.2">
      <c r="F39" s="258"/>
      <c r="G39" s="259"/>
      <c r="H39" s="259"/>
      <c r="I39" s="54"/>
    </row>
    <row r="40" spans="1:53" x14ac:dyDescent="0.2">
      <c r="F40" s="258"/>
      <c r="G40" s="259"/>
      <c r="H40" s="259"/>
      <c r="I40" s="54"/>
    </row>
    <row r="41" spans="1:53" x14ac:dyDescent="0.2">
      <c r="F41" s="258"/>
      <c r="G41" s="259"/>
      <c r="H41" s="259"/>
      <c r="I41" s="54"/>
    </row>
    <row r="42" spans="1:53" x14ac:dyDescent="0.2">
      <c r="F42" s="258"/>
      <c r="G42" s="259"/>
      <c r="H42" s="259"/>
      <c r="I42" s="54"/>
    </row>
    <row r="43" spans="1:53" x14ac:dyDescent="0.2">
      <c r="F43" s="258"/>
      <c r="G43" s="259"/>
      <c r="H43" s="259"/>
      <c r="I43" s="54"/>
    </row>
    <row r="44" spans="1:53" x14ac:dyDescent="0.2">
      <c r="F44" s="258"/>
      <c r="G44" s="259"/>
      <c r="H44" s="259"/>
      <c r="I44" s="54"/>
    </row>
    <row r="45" spans="1:53" x14ac:dyDescent="0.2">
      <c r="F45" s="258"/>
      <c r="G45" s="259"/>
      <c r="H45" s="259"/>
      <c r="I45" s="54"/>
    </row>
    <row r="46" spans="1:53" x14ac:dyDescent="0.2">
      <c r="F46" s="258"/>
      <c r="G46" s="259"/>
      <c r="H46" s="259"/>
      <c r="I46" s="54"/>
    </row>
    <row r="47" spans="1:53" x14ac:dyDescent="0.2">
      <c r="F47" s="258"/>
      <c r="G47" s="259"/>
      <c r="H47" s="259"/>
      <c r="I47" s="54"/>
    </row>
    <row r="48" spans="1:53" x14ac:dyDescent="0.2">
      <c r="F48" s="258"/>
      <c r="G48" s="259"/>
      <c r="H48" s="259"/>
      <c r="I48" s="54"/>
    </row>
    <row r="49" spans="6:9" x14ac:dyDescent="0.2">
      <c r="F49" s="258"/>
      <c r="G49" s="259"/>
      <c r="H49" s="259"/>
      <c r="I49" s="54"/>
    </row>
    <row r="50" spans="6:9" x14ac:dyDescent="0.2">
      <c r="F50" s="258"/>
      <c r="G50" s="259"/>
      <c r="H50" s="259"/>
      <c r="I50" s="54"/>
    </row>
    <row r="51" spans="6:9" x14ac:dyDescent="0.2">
      <c r="F51" s="258"/>
      <c r="G51" s="259"/>
      <c r="H51" s="259"/>
      <c r="I51" s="54"/>
    </row>
    <row r="52" spans="6:9" x14ac:dyDescent="0.2">
      <c r="F52" s="258"/>
      <c r="G52" s="259"/>
      <c r="H52" s="259"/>
      <c r="I52" s="54"/>
    </row>
    <row r="53" spans="6:9" x14ac:dyDescent="0.2">
      <c r="F53" s="258"/>
      <c r="G53" s="259"/>
      <c r="H53" s="259"/>
      <c r="I53" s="54"/>
    </row>
    <row r="54" spans="6:9" x14ac:dyDescent="0.2">
      <c r="F54" s="258"/>
      <c r="G54" s="259"/>
      <c r="H54" s="259"/>
      <c r="I54" s="54"/>
    </row>
    <row r="55" spans="6:9" x14ac:dyDescent="0.2">
      <c r="F55" s="258"/>
      <c r="G55" s="259"/>
      <c r="H55" s="259"/>
      <c r="I55" s="54"/>
    </row>
    <row r="56" spans="6:9" x14ac:dyDescent="0.2">
      <c r="F56" s="258"/>
      <c r="G56" s="259"/>
      <c r="H56" s="259"/>
      <c r="I56" s="54"/>
    </row>
    <row r="57" spans="6:9" x14ac:dyDescent="0.2">
      <c r="F57" s="258"/>
      <c r="G57" s="259"/>
      <c r="H57" s="259"/>
      <c r="I57" s="54"/>
    </row>
    <row r="58" spans="6:9" x14ac:dyDescent="0.2">
      <c r="F58" s="258"/>
      <c r="G58" s="259"/>
      <c r="H58" s="259"/>
      <c r="I58" s="54"/>
    </row>
    <row r="59" spans="6:9" x14ac:dyDescent="0.2">
      <c r="F59" s="258"/>
      <c r="G59" s="259"/>
      <c r="H59" s="259"/>
      <c r="I59" s="54"/>
    </row>
    <row r="60" spans="6:9" x14ac:dyDescent="0.2">
      <c r="F60" s="258"/>
      <c r="G60" s="259"/>
      <c r="H60" s="259"/>
      <c r="I60" s="54"/>
    </row>
    <row r="61" spans="6:9" x14ac:dyDescent="0.2">
      <c r="F61" s="258"/>
      <c r="G61" s="259"/>
      <c r="H61" s="259"/>
      <c r="I61" s="54"/>
    </row>
    <row r="62" spans="6:9" x14ac:dyDescent="0.2">
      <c r="F62" s="258"/>
      <c r="G62" s="259"/>
      <c r="H62" s="259"/>
      <c r="I62" s="54"/>
    </row>
    <row r="63" spans="6:9" x14ac:dyDescent="0.2">
      <c r="F63" s="258"/>
      <c r="G63" s="259"/>
      <c r="H63" s="259"/>
      <c r="I63" s="54"/>
    </row>
    <row r="64" spans="6:9" x14ac:dyDescent="0.2">
      <c r="F64" s="258"/>
      <c r="G64" s="259"/>
      <c r="H64" s="259"/>
      <c r="I64" s="54"/>
    </row>
    <row r="65" spans="6:9" x14ac:dyDescent="0.2">
      <c r="F65" s="258"/>
      <c r="G65" s="259"/>
      <c r="H65" s="259"/>
      <c r="I65" s="54"/>
    </row>
    <row r="66" spans="6:9" x14ac:dyDescent="0.2">
      <c r="F66" s="258"/>
      <c r="G66" s="259"/>
      <c r="H66" s="259"/>
      <c r="I66" s="54"/>
    </row>
    <row r="67" spans="6:9" x14ac:dyDescent="0.2">
      <c r="F67" s="258"/>
      <c r="G67" s="259"/>
      <c r="H67" s="259"/>
      <c r="I67" s="54"/>
    </row>
    <row r="68" spans="6:9" x14ac:dyDescent="0.2">
      <c r="F68" s="258"/>
      <c r="G68" s="259"/>
      <c r="H68" s="259"/>
      <c r="I68" s="54"/>
    </row>
    <row r="69" spans="6:9" x14ac:dyDescent="0.2">
      <c r="F69" s="258"/>
      <c r="G69" s="259"/>
      <c r="H69" s="259"/>
      <c r="I69" s="54"/>
    </row>
    <row r="70" spans="6:9" x14ac:dyDescent="0.2">
      <c r="F70" s="258"/>
      <c r="G70" s="259"/>
      <c r="H70" s="259"/>
      <c r="I70" s="54"/>
    </row>
    <row r="71" spans="6:9" x14ac:dyDescent="0.2">
      <c r="F71" s="258"/>
      <c r="G71" s="259"/>
      <c r="H71" s="259"/>
      <c r="I71" s="54"/>
    </row>
    <row r="72" spans="6:9" x14ac:dyDescent="0.2">
      <c r="F72" s="258"/>
      <c r="G72" s="259"/>
      <c r="H72" s="259"/>
      <c r="I72" s="54"/>
    </row>
    <row r="73" spans="6:9" x14ac:dyDescent="0.2">
      <c r="F73" s="258"/>
      <c r="G73" s="259"/>
      <c r="H73" s="259"/>
      <c r="I73" s="54"/>
    </row>
    <row r="74" spans="6:9" x14ac:dyDescent="0.2">
      <c r="F74" s="258"/>
      <c r="G74" s="259"/>
      <c r="H74" s="259"/>
      <c r="I74" s="54"/>
    </row>
    <row r="75" spans="6:9" x14ac:dyDescent="0.2">
      <c r="F75" s="258"/>
      <c r="G75" s="259"/>
      <c r="H75" s="259"/>
      <c r="I75" s="54"/>
    </row>
    <row r="76" spans="6:9" x14ac:dyDescent="0.2">
      <c r="F76" s="258"/>
      <c r="G76" s="259"/>
      <c r="H76" s="259"/>
      <c r="I76" s="54"/>
    </row>
    <row r="77" spans="6:9" x14ac:dyDescent="0.2">
      <c r="F77" s="258"/>
      <c r="G77" s="259"/>
      <c r="H77" s="259"/>
      <c r="I77" s="54"/>
    </row>
    <row r="78" spans="6:9" x14ac:dyDescent="0.2">
      <c r="F78" s="258"/>
      <c r="G78" s="259"/>
      <c r="H78" s="259"/>
      <c r="I78" s="54"/>
    </row>
    <row r="79" spans="6:9" x14ac:dyDescent="0.2">
      <c r="F79" s="258"/>
      <c r="G79" s="259"/>
      <c r="H79" s="259"/>
      <c r="I79" s="54"/>
    </row>
    <row r="80" spans="6:9" x14ac:dyDescent="0.2">
      <c r="F80" s="258"/>
      <c r="G80" s="259"/>
      <c r="H80" s="259"/>
      <c r="I80" s="54"/>
    </row>
    <row r="81" spans="6:9" x14ac:dyDescent="0.2">
      <c r="F81" s="258"/>
      <c r="G81" s="259"/>
      <c r="H81" s="259"/>
      <c r="I81" s="54"/>
    </row>
    <row r="82" spans="6:9" x14ac:dyDescent="0.2">
      <c r="F82" s="258"/>
      <c r="G82" s="259"/>
      <c r="H82" s="259"/>
      <c r="I82" s="54"/>
    </row>
    <row r="83" spans="6:9" x14ac:dyDescent="0.2">
      <c r="F83" s="258"/>
      <c r="G83" s="259"/>
      <c r="H83" s="259"/>
      <c r="I83" s="54"/>
    </row>
    <row r="84" spans="6:9" x14ac:dyDescent="0.2">
      <c r="F84" s="258"/>
      <c r="G84" s="259"/>
      <c r="H84" s="259"/>
      <c r="I84" s="54"/>
    </row>
    <row r="85" spans="6:9" x14ac:dyDescent="0.2">
      <c r="F85" s="258"/>
      <c r="G85" s="259"/>
      <c r="H85" s="259"/>
      <c r="I85" s="54"/>
    </row>
    <row r="86" spans="6:9" x14ac:dyDescent="0.2">
      <c r="F86" s="258"/>
      <c r="G86" s="259"/>
      <c r="H86" s="259"/>
      <c r="I86" s="54"/>
    </row>
  </sheetData>
  <mergeCells count="4">
    <mergeCell ref="A1:B1"/>
    <mergeCell ref="A2:B2"/>
    <mergeCell ref="G2:I2"/>
    <mergeCell ref="H35:I35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CB470"/>
  <sheetViews>
    <sheetView showGridLines="0" showZeros="0" zoomScaleNormal="100" zoomScaleSheetLayoutView="100" workbookViewId="0">
      <selection activeCell="J1" sqref="J1:J65536 K1:K65536"/>
    </sheetView>
  </sheetViews>
  <sheetFormatPr defaultRowHeight="12.75" x14ac:dyDescent="0.2"/>
  <cols>
    <col min="1" max="1" width="4.42578125" style="261" customWidth="1"/>
    <col min="2" max="2" width="11.5703125" style="261" customWidth="1"/>
    <col min="3" max="3" width="40.42578125" style="261" customWidth="1"/>
    <col min="4" max="4" width="5.5703125" style="261" customWidth="1"/>
    <col min="5" max="5" width="8.5703125" style="275" customWidth="1"/>
    <col min="6" max="6" width="9.85546875" style="261" customWidth="1"/>
    <col min="7" max="7" width="13.85546875" style="261" customWidth="1"/>
    <col min="8" max="8" width="11.7109375" style="261" hidden="1" customWidth="1"/>
    <col min="9" max="9" width="11.5703125" style="261" hidden="1" customWidth="1"/>
    <col min="10" max="10" width="11" style="261" hidden="1" customWidth="1"/>
    <col min="11" max="11" width="10.42578125" style="261" hidden="1" customWidth="1"/>
    <col min="12" max="12" width="75.42578125" style="261" customWidth="1"/>
    <col min="13" max="13" width="45.28515625" style="261" customWidth="1"/>
    <col min="14" max="16384" width="9.140625" style="261"/>
  </cols>
  <sheetData>
    <row r="1" spans="1:80" ht="15.75" x14ac:dyDescent="0.25">
      <c r="A1" s="260" t="s">
        <v>103</v>
      </c>
      <c r="B1" s="260"/>
      <c r="C1" s="260"/>
      <c r="D1" s="260"/>
      <c r="E1" s="260"/>
      <c r="F1" s="260"/>
      <c r="G1" s="260"/>
    </row>
    <row r="2" spans="1:80" ht="14.25" customHeight="1" thickBot="1" x14ac:dyDescent="0.25">
      <c r="B2" s="262"/>
      <c r="C2" s="263"/>
      <c r="D2" s="263"/>
      <c r="E2" s="264"/>
      <c r="F2" s="263"/>
      <c r="G2" s="263"/>
    </row>
    <row r="3" spans="1:80" ht="13.5" thickTop="1" x14ac:dyDescent="0.2">
      <c r="A3" s="205" t="s">
        <v>2</v>
      </c>
      <c r="B3" s="206"/>
      <c r="C3" s="207" t="s">
        <v>106</v>
      </c>
      <c r="D3" s="265"/>
      <c r="E3" s="266" t="s">
        <v>85</v>
      </c>
      <c r="F3" s="267" t="str">
        <f>'01 1 Rek'!H1</f>
        <v>1</v>
      </c>
      <c r="G3" s="268"/>
    </row>
    <row r="4" spans="1:80" ht="13.5" thickBot="1" x14ac:dyDescent="0.25">
      <c r="A4" s="269" t="s">
        <v>76</v>
      </c>
      <c r="B4" s="214"/>
      <c r="C4" s="215" t="s">
        <v>109</v>
      </c>
      <c r="D4" s="270"/>
      <c r="E4" s="271" t="str">
        <f>'01 1 Rek'!G2</f>
        <v>Vnější zateplení obvod. pláště- Rozpočtové náklady</v>
      </c>
      <c r="F4" s="272"/>
      <c r="G4" s="273"/>
    </row>
    <row r="5" spans="1:80" ht="13.5" thickTop="1" x14ac:dyDescent="0.2">
      <c r="A5" s="274"/>
      <c r="G5" s="276"/>
    </row>
    <row r="6" spans="1:80" ht="27" customHeight="1" x14ac:dyDescent="0.2">
      <c r="A6" s="277" t="s">
        <v>86</v>
      </c>
      <c r="B6" s="278" t="s">
        <v>87</v>
      </c>
      <c r="C6" s="278" t="s">
        <v>88</v>
      </c>
      <c r="D6" s="278" t="s">
        <v>89</v>
      </c>
      <c r="E6" s="279" t="s">
        <v>90</v>
      </c>
      <c r="F6" s="278" t="s">
        <v>91</v>
      </c>
      <c r="G6" s="280" t="s">
        <v>92</v>
      </c>
      <c r="H6" s="281" t="s">
        <v>93</v>
      </c>
      <c r="I6" s="281" t="s">
        <v>94</v>
      </c>
      <c r="J6" s="281" t="s">
        <v>95</v>
      </c>
      <c r="K6" s="281" t="s">
        <v>96</v>
      </c>
    </row>
    <row r="7" spans="1:80" x14ac:dyDescent="0.2">
      <c r="A7" s="282" t="s">
        <v>97</v>
      </c>
      <c r="B7" s="283" t="s">
        <v>111</v>
      </c>
      <c r="C7" s="284" t="s">
        <v>112</v>
      </c>
      <c r="D7" s="285"/>
      <c r="E7" s="286"/>
      <c r="F7" s="286"/>
      <c r="G7" s="287"/>
      <c r="H7" s="288"/>
      <c r="I7" s="289"/>
      <c r="J7" s="290"/>
      <c r="K7" s="291"/>
      <c r="O7" s="292">
        <v>1</v>
      </c>
    </row>
    <row r="8" spans="1:80" x14ac:dyDescent="0.2">
      <c r="A8" s="293">
        <v>1</v>
      </c>
      <c r="B8" s="294" t="s">
        <v>114</v>
      </c>
      <c r="C8" s="295" t="s">
        <v>115</v>
      </c>
      <c r="D8" s="296" t="s">
        <v>116</v>
      </c>
      <c r="E8" s="297">
        <v>511.45409999999998</v>
      </c>
      <c r="F8" s="297">
        <v>0</v>
      </c>
      <c r="G8" s="298">
        <f>E8*F8</f>
        <v>0</v>
      </c>
      <c r="H8" s="299">
        <v>1E-3</v>
      </c>
      <c r="I8" s="300">
        <f>E8*H8</f>
        <v>0.51145410000000002</v>
      </c>
      <c r="J8" s="299"/>
      <c r="K8" s="300">
        <f>E8*J8</f>
        <v>0</v>
      </c>
      <c r="O8" s="292">
        <v>2</v>
      </c>
      <c r="AA8" s="261">
        <v>12</v>
      </c>
      <c r="AB8" s="261">
        <v>0</v>
      </c>
      <c r="AC8" s="261">
        <v>1</v>
      </c>
      <c r="AZ8" s="261">
        <v>1</v>
      </c>
      <c r="BA8" s="261">
        <f>IF(AZ8=1,G8,0)</f>
        <v>0</v>
      </c>
      <c r="BB8" s="261">
        <f>IF(AZ8=2,G8,0)</f>
        <v>0</v>
      </c>
      <c r="BC8" s="261">
        <f>IF(AZ8=3,G8,0)</f>
        <v>0</v>
      </c>
      <c r="BD8" s="261">
        <f>IF(AZ8=4,G8,0)</f>
        <v>0</v>
      </c>
      <c r="BE8" s="261">
        <f>IF(AZ8=5,G8,0)</f>
        <v>0</v>
      </c>
      <c r="CA8" s="292">
        <v>12</v>
      </c>
      <c r="CB8" s="292">
        <v>0</v>
      </c>
    </row>
    <row r="9" spans="1:80" x14ac:dyDescent="0.2">
      <c r="A9" s="301"/>
      <c r="B9" s="304"/>
      <c r="C9" s="305" t="s">
        <v>117</v>
      </c>
      <c r="D9" s="306"/>
      <c r="E9" s="307">
        <v>0</v>
      </c>
      <c r="F9" s="308"/>
      <c r="G9" s="309"/>
      <c r="H9" s="310"/>
      <c r="I9" s="302"/>
      <c r="J9" s="311"/>
      <c r="K9" s="302"/>
      <c r="M9" s="303" t="s">
        <v>117</v>
      </c>
      <c r="O9" s="292"/>
    </row>
    <row r="10" spans="1:80" x14ac:dyDescent="0.2">
      <c r="A10" s="301"/>
      <c r="B10" s="304"/>
      <c r="C10" s="305" t="s">
        <v>118</v>
      </c>
      <c r="D10" s="306"/>
      <c r="E10" s="307">
        <v>230.72890000000001</v>
      </c>
      <c r="F10" s="308"/>
      <c r="G10" s="309"/>
      <c r="H10" s="310"/>
      <c r="I10" s="302"/>
      <c r="J10" s="311"/>
      <c r="K10" s="302"/>
      <c r="M10" s="303" t="s">
        <v>118</v>
      </c>
      <c r="O10" s="292"/>
    </row>
    <row r="11" spans="1:80" x14ac:dyDescent="0.2">
      <c r="A11" s="301"/>
      <c r="B11" s="304"/>
      <c r="C11" s="305" t="s">
        <v>119</v>
      </c>
      <c r="D11" s="306"/>
      <c r="E11" s="307">
        <v>0</v>
      </c>
      <c r="F11" s="308"/>
      <c r="G11" s="309"/>
      <c r="H11" s="310"/>
      <c r="I11" s="302"/>
      <c r="J11" s="311"/>
      <c r="K11" s="302"/>
      <c r="M11" s="303" t="s">
        <v>119</v>
      </c>
      <c r="O11" s="292"/>
    </row>
    <row r="12" spans="1:80" x14ac:dyDescent="0.2">
      <c r="A12" s="301"/>
      <c r="B12" s="304"/>
      <c r="C12" s="305" t="s">
        <v>120</v>
      </c>
      <c r="D12" s="306"/>
      <c r="E12" s="307">
        <v>1.9175</v>
      </c>
      <c r="F12" s="308"/>
      <c r="G12" s="309"/>
      <c r="H12" s="310"/>
      <c r="I12" s="302"/>
      <c r="J12" s="311"/>
      <c r="K12" s="302"/>
      <c r="M12" s="303" t="s">
        <v>120</v>
      </c>
      <c r="O12" s="292"/>
    </row>
    <row r="13" spans="1:80" x14ac:dyDescent="0.2">
      <c r="A13" s="301"/>
      <c r="B13" s="304"/>
      <c r="C13" s="305" t="s">
        <v>121</v>
      </c>
      <c r="D13" s="306"/>
      <c r="E13" s="307">
        <v>15.028</v>
      </c>
      <c r="F13" s="308"/>
      <c r="G13" s="309"/>
      <c r="H13" s="310"/>
      <c r="I13" s="302"/>
      <c r="J13" s="311"/>
      <c r="K13" s="302"/>
      <c r="M13" s="303" t="s">
        <v>121</v>
      </c>
      <c r="O13" s="292"/>
    </row>
    <row r="14" spans="1:80" ht="22.5" x14ac:dyDescent="0.2">
      <c r="A14" s="301"/>
      <c r="B14" s="304"/>
      <c r="C14" s="305" t="s">
        <v>122</v>
      </c>
      <c r="D14" s="306"/>
      <c r="E14" s="307">
        <v>25.376999999999999</v>
      </c>
      <c r="F14" s="308"/>
      <c r="G14" s="309"/>
      <c r="H14" s="310"/>
      <c r="I14" s="302"/>
      <c r="J14" s="311"/>
      <c r="K14" s="302"/>
      <c r="M14" s="303" t="s">
        <v>122</v>
      </c>
      <c r="O14" s="292"/>
    </row>
    <row r="15" spans="1:80" x14ac:dyDescent="0.2">
      <c r="A15" s="301"/>
      <c r="B15" s="304"/>
      <c r="C15" s="305" t="s">
        <v>123</v>
      </c>
      <c r="D15" s="306"/>
      <c r="E15" s="307">
        <v>6.1740000000000004</v>
      </c>
      <c r="F15" s="308"/>
      <c r="G15" s="309"/>
      <c r="H15" s="310"/>
      <c r="I15" s="302"/>
      <c r="J15" s="311"/>
      <c r="K15" s="302"/>
      <c r="M15" s="303" t="s">
        <v>123</v>
      </c>
      <c r="O15" s="292"/>
    </row>
    <row r="16" spans="1:80" x14ac:dyDescent="0.2">
      <c r="A16" s="301"/>
      <c r="B16" s="304"/>
      <c r="C16" s="305" t="s">
        <v>124</v>
      </c>
      <c r="D16" s="306"/>
      <c r="E16" s="307">
        <v>57.715200000000003</v>
      </c>
      <c r="F16" s="308"/>
      <c r="G16" s="309"/>
      <c r="H16" s="310"/>
      <c r="I16" s="302"/>
      <c r="J16" s="311"/>
      <c r="K16" s="302"/>
      <c r="M16" s="303" t="s">
        <v>124</v>
      </c>
      <c r="O16" s="292"/>
    </row>
    <row r="17" spans="1:80" x14ac:dyDescent="0.2">
      <c r="A17" s="301"/>
      <c r="B17" s="304"/>
      <c r="C17" s="305" t="s">
        <v>125</v>
      </c>
      <c r="D17" s="306"/>
      <c r="E17" s="307">
        <v>0</v>
      </c>
      <c r="F17" s="308"/>
      <c r="G17" s="309"/>
      <c r="H17" s="310"/>
      <c r="I17" s="302"/>
      <c r="J17" s="311"/>
      <c r="K17" s="302"/>
      <c r="M17" s="303" t="s">
        <v>125</v>
      </c>
      <c r="O17" s="292"/>
    </row>
    <row r="18" spans="1:80" x14ac:dyDescent="0.2">
      <c r="A18" s="301"/>
      <c r="B18" s="304"/>
      <c r="C18" s="305" t="s">
        <v>126</v>
      </c>
      <c r="D18" s="306"/>
      <c r="E18" s="307">
        <v>4.3040000000000003</v>
      </c>
      <c r="F18" s="308"/>
      <c r="G18" s="309"/>
      <c r="H18" s="310"/>
      <c r="I18" s="302"/>
      <c r="J18" s="311"/>
      <c r="K18" s="302"/>
      <c r="M18" s="303" t="s">
        <v>126</v>
      </c>
      <c r="O18" s="292"/>
    </row>
    <row r="19" spans="1:80" x14ac:dyDescent="0.2">
      <c r="A19" s="301"/>
      <c r="B19" s="304"/>
      <c r="C19" s="305" t="s">
        <v>127</v>
      </c>
      <c r="D19" s="306"/>
      <c r="E19" s="307">
        <v>23.6</v>
      </c>
      <c r="F19" s="308"/>
      <c r="G19" s="309"/>
      <c r="H19" s="310"/>
      <c r="I19" s="302"/>
      <c r="J19" s="311"/>
      <c r="K19" s="302"/>
      <c r="M19" s="303" t="s">
        <v>127</v>
      </c>
      <c r="O19" s="292"/>
    </row>
    <row r="20" spans="1:80" ht="22.5" x14ac:dyDescent="0.2">
      <c r="A20" s="301"/>
      <c r="B20" s="304"/>
      <c r="C20" s="305" t="s">
        <v>128</v>
      </c>
      <c r="D20" s="306"/>
      <c r="E20" s="307">
        <v>12.09</v>
      </c>
      <c r="F20" s="308"/>
      <c r="G20" s="309"/>
      <c r="H20" s="310"/>
      <c r="I20" s="302"/>
      <c r="J20" s="311"/>
      <c r="K20" s="302"/>
      <c r="M20" s="303" t="s">
        <v>128</v>
      </c>
      <c r="O20" s="292"/>
    </row>
    <row r="21" spans="1:80" x14ac:dyDescent="0.2">
      <c r="A21" s="301"/>
      <c r="B21" s="304"/>
      <c r="C21" s="305" t="s">
        <v>129</v>
      </c>
      <c r="D21" s="306"/>
      <c r="E21" s="307">
        <v>22.42</v>
      </c>
      <c r="F21" s="308"/>
      <c r="G21" s="309"/>
      <c r="H21" s="310"/>
      <c r="I21" s="302"/>
      <c r="J21" s="311"/>
      <c r="K21" s="302"/>
      <c r="M21" s="303" t="s">
        <v>129</v>
      </c>
      <c r="O21" s="292"/>
    </row>
    <row r="22" spans="1:80" x14ac:dyDescent="0.2">
      <c r="A22" s="301"/>
      <c r="B22" s="304"/>
      <c r="C22" s="305" t="s">
        <v>130</v>
      </c>
      <c r="D22" s="306"/>
      <c r="E22" s="307">
        <v>0</v>
      </c>
      <c r="F22" s="308"/>
      <c r="G22" s="309"/>
      <c r="H22" s="310"/>
      <c r="I22" s="302"/>
      <c r="J22" s="311"/>
      <c r="K22" s="302"/>
      <c r="M22" s="303">
        <v>0</v>
      </c>
      <c r="O22" s="292"/>
    </row>
    <row r="23" spans="1:80" x14ac:dyDescent="0.2">
      <c r="A23" s="301"/>
      <c r="B23" s="304"/>
      <c r="C23" s="305" t="s">
        <v>131</v>
      </c>
      <c r="D23" s="306"/>
      <c r="E23" s="307">
        <v>14.1912</v>
      </c>
      <c r="F23" s="308"/>
      <c r="G23" s="309"/>
      <c r="H23" s="310"/>
      <c r="I23" s="302"/>
      <c r="J23" s="311"/>
      <c r="K23" s="302"/>
      <c r="M23" s="303" t="s">
        <v>131</v>
      </c>
      <c r="O23" s="292"/>
    </row>
    <row r="24" spans="1:80" x14ac:dyDescent="0.2">
      <c r="A24" s="301"/>
      <c r="B24" s="304"/>
      <c r="C24" s="305" t="s">
        <v>132</v>
      </c>
      <c r="D24" s="306"/>
      <c r="E24" s="307">
        <v>1.1388</v>
      </c>
      <c r="F24" s="308"/>
      <c r="G24" s="309"/>
      <c r="H24" s="310"/>
      <c r="I24" s="302"/>
      <c r="J24" s="311"/>
      <c r="K24" s="302"/>
      <c r="M24" s="303" t="s">
        <v>132</v>
      </c>
      <c r="O24" s="292"/>
    </row>
    <row r="25" spans="1:80" x14ac:dyDescent="0.2">
      <c r="A25" s="301"/>
      <c r="B25" s="304"/>
      <c r="C25" s="305" t="s">
        <v>133</v>
      </c>
      <c r="D25" s="306"/>
      <c r="E25" s="307">
        <v>15.96</v>
      </c>
      <c r="F25" s="308"/>
      <c r="G25" s="309"/>
      <c r="H25" s="310"/>
      <c r="I25" s="302"/>
      <c r="J25" s="311"/>
      <c r="K25" s="302"/>
      <c r="M25" s="303" t="s">
        <v>133</v>
      </c>
      <c r="O25" s="292"/>
    </row>
    <row r="26" spans="1:80" x14ac:dyDescent="0.2">
      <c r="A26" s="301"/>
      <c r="B26" s="304"/>
      <c r="C26" s="305" t="s">
        <v>134</v>
      </c>
      <c r="D26" s="306"/>
      <c r="E26" s="307">
        <v>80.8095</v>
      </c>
      <c r="F26" s="308"/>
      <c r="G26" s="309"/>
      <c r="H26" s="310"/>
      <c r="I26" s="302"/>
      <c r="J26" s="311"/>
      <c r="K26" s="302"/>
      <c r="M26" s="303" t="s">
        <v>134</v>
      </c>
      <c r="O26" s="292"/>
    </row>
    <row r="27" spans="1:80" ht="22.5" x14ac:dyDescent="0.2">
      <c r="A27" s="293">
        <v>2</v>
      </c>
      <c r="B27" s="294" t="s">
        <v>135</v>
      </c>
      <c r="C27" s="295" t="s">
        <v>136</v>
      </c>
      <c r="D27" s="296" t="s">
        <v>116</v>
      </c>
      <c r="E27" s="297">
        <v>34.934100000000001</v>
      </c>
      <c r="F27" s="297">
        <v>0</v>
      </c>
      <c r="G27" s="298">
        <f>E27*F27</f>
        <v>0</v>
      </c>
      <c r="H27" s="299">
        <v>0</v>
      </c>
      <c r="I27" s="300">
        <f>E27*H27</f>
        <v>0</v>
      </c>
      <c r="J27" s="299"/>
      <c r="K27" s="300">
        <f>E27*J27</f>
        <v>0</v>
      </c>
      <c r="O27" s="292">
        <v>2</v>
      </c>
      <c r="AA27" s="261">
        <v>12</v>
      </c>
      <c r="AB27" s="261">
        <v>1</v>
      </c>
      <c r="AC27" s="261">
        <v>90</v>
      </c>
      <c r="AZ27" s="261">
        <v>1</v>
      </c>
      <c r="BA27" s="261">
        <f>IF(AZ27=1,G27,0)</f>
        <v>0</v>
      </c>
      <c r="BB27" s="261">
        <f>IF(AZ27=2,G27,0)</f>
        <v>0</v>
      </c>
      <c r="BC27" s="261">
        <f>IF(AZ27=3,G27,0)</f>
        <v>0</v>
      </c>
      <c r="BD27" s="261">
        <f>IF(AZ27=4,G27,0)</f>
        <v>0</v>
      </c>
      <c r="BE27" s="261">
        <f>IF(AZ27=5,G27,0)</f>
        <v>0</v>
      </c>
      <c r="CA27" s="292">
        <v>12</v>
      </c>
      <c r="CB27" s="292">
        <v>1</v>
      </c>
    </row>
    <row r="28" spans="1:80" ht="22.5" x14ac:dyDescent="0.2">
      <c r="A28" s="301"/>
      <c r="B28" s="304"/>
      <c r="C28" s="305" t="s">
        <v>137</v>
      </c>
      <c r="D28" s="306"/>
      <c r="E28" s="307">
        <v>4.3040000000000003</v>
      </c>
      <c r="F28" s="308"/>
      <c r="G28" s="309"/>
      <c r="H28" s="310"/>
      <c r="I28" s="302"/>
      <c r="J28" s="311"/>
      <c r="K28" s="302"/>
      <c r="M28" s="303" t="s">
        <v>137</v>
      </c>
      <c r="O28" s="292"/>
    </row>
    <row r="29" spans="1:80" ht="22.5" x14ac:dyDescent="0.2">
      <c r="A29" s="301"/>
      <c r="B29" s="304"/>
      <c r="C29" s="305" t="s">
        <v>138</v>
      </c>
      <c r="D29" s="306"/>
      <c r="E29" s="307">
        <v>7.08</v>
      </c>
      <c r="F29" s="308"/>
      <c r="G29" s="309"/>
      <c r="H29" s="310"/>
      <c r="I29" s="302"/>
      <c r="J29" s="311"/>
      <c r="K29" s="302"/>
      <c r="M29" s="303" t="s">
        <v>138</v>
      </c>
      <c r="O29" s="292"/>
    </row>
    <row r="30" spans="1:80" ht="33.75" x14ac:dyDescent="0.2">
      <c r="A30" s="301"/>
      <c r="B30" s="304"/>
      <c r="C30" s="305" t="s">
        <v>139</v>
      </c>
      <c r="D30" s="306"/>
      <c r="E30" s="307">
        <v>12.09</v>
      </c>
      <c r="F30" s="308"/>
      <c r="G30" s="309"/>
      <c r="H30" s="310"/>
      <c r="I30" s="302"/>
      <c r="J30" s="311"/>
      <c r="K30" s="302"/>
      <c r="M30" s="303" t="s">
        <v>139</v>
      </c>
      <c r="O30" s="292"/>
    </row>
    <row r="31" spans="1:80" ht="22.5" x14ac:dyDescent="0.2">
      <c r="A31" s="301"/>
      <c r="B31" s="304"/>
      <c r="C31" s="305" t="s">
        <v>140</v>
      </c>
      <c r="D31" s="306"/>
      <c r="E31" s="307">
        <v>6.726</v>
      </c>
      <c r="F31" s="308"/>
      <c r="G31" s="309"/>
      <c r="H31" s="310"/>
      <c r="I31" s="302"/>
      <c r="J31" s="311"/>
      <c r="K31" s="302"/>
      <c r="M31" s="303" t="s">
        <v>140</v>
      </c>
      <c r="O31" s="292"/>
    </row>
    <row r="32" spans="1:80" ht="22.5" x14ac:dyDescent="0.2">
      <c r="A32" s="301"/>
      <c r="B32" s="304"/>
      <c r="C32" s="305" t="s">
        <v>141</v>
      </c>
      <c r="D32" s="306"/>
      <c r="E32" s="307">
        <v>1.1388</v>
      </c>
      <c r="F32" s="308"/>
      <c r="G32" s="309"/>
      <c r="H32" s="310"/>
      <c r="I32" s="302"/>
      <c r="J32" s="311"/>
      <c r="K32" s="302"/>
      <c r="M32" s="303" t="s">
        <v>141</v>
      </c>
      <c r="O32" s="292"/>
    </row>
    <row r="33" spans="1:80" ht="22.5" x14ac:dyDescent="0.2">
      <c r="A33" s="301"/>
      <c r="B33" s="304"/>
      <c r="C33" s="305" t="s">
        <v>142</v>
      </c>
      <c r="D33" s="306"/>
      <c r="E33" s="307">
        <v>0</v>
      </c>
      <c r="F33" s="308"/>
      <c r="G33" s="309"/>
      <c r="H33" s="310"/>
      <c r="I33" s="302"/>
      <c r="J33" s="311"/>
      <c r="K33" s="302"/>
      <c r="M33" s="303" t="s">
        <v>142</v>
      </c>
      <c r="O33" s="292"/>
    </row>
    <row r="34" spans="1:80" ht="22.5" x14ac:dyDescent="0.2">
      <c r="A34" s="301"/>
      <c r="B34" s="304"/>
      <c r="C34" s="305" t="s">
        <v>143</v>
      </c>
      <c r="D34" s="306"/>
      <c r="E34" s="307">
        <v>3.9527999999999999</v>
      </c>
      <c r="F34" s="308"/>
      <c r="G34" s="309"/>
      <c r="H34" s="310"/>
      <c r="I34" s="302"/>
      <c r="J34" s="311"/>
      <c r="K34" s="302"/>
      <c r="M34" s="303" t="s">
        <v>143</v>
      </c>
      <c r="O34" s="292"/>
    </row>
    <row r="35" spans="1:80" x14ac:dyDescent="0.2">
      <c r="A35" s="301"/>
      <c r="B35" s="304"/>
      <c r="C35" s="305" t="s">
        <v>144</v>
      </c>
      <c r="D35" s="306"/>
      <c r="E35" s="307">
        <v>-1.0669999999999999</v>
      </c>
      <c r="F35" s="308"/>
      <c r="G35" s="309"/>
      <c r="H35" s="310"/>
      <c r="I35" s="302"/>
      <c r="J35" s="311"/>
      <c r="K35" s="302"/>
      <c r="M35" s="303" t="s">
        <v>144</v>
      </c>
      <c r="O35" s="292"/>
    </row>
    <row r="36" spans="1:80" x14ac:dyDescent="0.2">
      <c r="A36" s="301"/>
      <c r="B36" s="304"/>
      <c r="C36" s="305" t="s">
        <v>145</v>
      </c>
      <c r="D36" s="306"/>
      <c r="E36" s="307">
        <v>0</v>
      </c>
      <c r="F36" s="308"/>
      <c r="G36" s="309"/>
      <c r="H36" s="310"/>
      <c r="I36" s="302"/>
      <c r="J36" s="311"/>
      <c r="K36" s="302"/>
      <c r="M36" s="303" t="s">
        <v>145</v>
      </c>
      <c r="O36" s="292"/>
    </row>
    <row r="37" spans="1:80" x14ac:dyDescent="0.2">
      <c r="A37" s="301"/>
      <c r="B37" s="304"/>
      <c r="C37" s="305" t="s">
        <v>146</v>
      </c>
      <c r="D37" s="306"/>
      <c r="E37" s="307">
        <v>0.77629999999999999</v>
      </c>
      <c r="F37" s="308"/>
      <c r="G37" s="309"/>
      <c r="H37" s="310"/>
      <c r="I37" s="302"/>
      <c r="J37" s="311"/>
      <c r="K37" s="302"/>
      <c r="M37" s="303" t="s">
        <v>146</v>
      </c>
      <c r="O37" s="292"/>
    </row>
    <row r="38" spans="1:80" x14ac:dyDescent="0.2">
      <c r="A38" s="301"/>
      <c r="B38" s="304"/>
      <c r="C38" s="305" t="s">
        <v>147</v>
      </c>
      <c r="D38" s="306"/>
      <c r="E38" s="307">
        <v>-6.6699999999999995E-2</v>
      </c>
      <c r="F38" s="308"/>
      <c r="G38" s="309"/>
      <c r="H38" s="310"/>
      <c r="I38" s="302"/>
      <c r="J38" s="311"/>
      <c r="K38" s="302"/>
      <c r="M38" s="303" t="s">
        <v>147</v>
      </c>
      <c r="O38" s="292"/>
    </row>
    <row r="39" spans="1:80" x14ac:dyDescent="0.2">
      <c r="A39" s="312"/>
      <c r="B39" s="313" t="s">
        <v>101</v>
      </c>
      <c r="C39" s="314" t="s">
        <v>113</v>
      </c>
      <c r="D39" s="315"/>
      <c r="E39" s="316"/>
      <c r="F39" s="317"/>
      <c r="G39" s="318">
        <f>SUM(G7:G38)</f>
        <v>0</v>
      </c>
      <c r="H39" s="319"/>
      <c r="I39" s="320">
        <f>SUM(I7:I38)</f>
        <v>0.51145410000000002</v>
      </c>
      <c r="J39" s="319"/>
      <c r="K39" s="320">
        <f>SUM(K7:K38)</f>
        <v>0</v>
      </c>
      <c r="O39" s="292">
        <v>4</v>
      </c>
      <c r="BA39" s="321">
        <f>SUM(BA7:BA38)</f>
        <v>0</v>
      </c>
      <c r="BB39" s="321">
        <f>SUM(BB7:BB38)</f>
        <v>0</v>
      </c>
      <c r="BC39" s="321">
        <f>SUM(BC7:BC38)</f>
        <v>0</v>
      </c>
      <c r="BD39" s="321">
        <f>SUM(BD7:BD38)</f>
        <v>0</v>
      </c>
      <c r="BE39" s="321">
        <f>SUM(BE7:BE38)</f>
        <v>0</v>
      </c>
    </row>
    <row r="40" spans="1:80" x14ac:dyDescent="0.2">
      <c r="A40" s="282" t="s">
        <v>97</v>
      </c>
      <c r="B40" s="283" t="s">
        <v>148</v>
      </c>
      <c r="C40" s="284" t="s">
        <v>149</v>
      </c>
      <c r="D40" s="285"/>
      <c r="E40" s="286"/>
      <c r="F40" s="286"/>
      <c r="G40" s="287"/>
      <c r="H40" s="288"/>
      <c r="I40" s="289"/>
      <c r="J40" s="290"/>
      <c r="K40" s="291"/>
      <c r="O40" s="292">
        <v>1</v>
      </c>
    </row>
    <row r="41" spans="1:80" x14ac:dyDescent="0.2">
      <c r="A41" s="293">
        <v>3</v>
      </c>
      <c r="B41" s="294" t="s">
        <v>151</v>
      </c>
      <c r="C41" s="295" t="s">
        <v>152</v>
      </c>
      <c r="D41" s="296" t="s">
        <v>116</v>
      </c>
      <c r="E41" s="297">
        <v>198.9931</v>
      </c>
      <c r="F41" s="297">
        <v>0</v>
      </c>
      <c r="G41" s="298">
        <f>E41*F41</f>
        <v>0</v>
      </c>
      <c r="H41" s="299">
        <v>6.7000000000000002E-3</v>
      </c>
      <c r="I41" s="300">
        <f>E41*H41</f>
        <v>1.33325377</v>
      </c>
      <c r="J41" s="299">
        <v>0</v>
      </c>
      <c r="K41" s="300">
        <f>E41*J41</f>
        <v>0</v>
      </c>
      <c r="O41" s="292">
        <v>2</v>
      </c>
      <c r="AA41" s="261">
        <v>1</v>
      </c>
      <c r="AB41" s="261">
        <v>1</v>
      </c>
      <c r="AC41" s="261">
        <v>1</v>
      </c>
      <c r="AZ41" s="261">
        <v>1</v>
      </c>
      <c r="BA41" s="261">
        <f>IF(AZ41=1,G41,0)</f>
        <v>0</v>
      </c>
      <c r="BB41" s="261">
        <f>IF(AZ41=2,G41,0)</f>
        <v>0</v>
      </c>
      <c r="BC41" s="261">
        <f>IF(AZ41=3,G41,0)</f>
        <v>0</v>
      </c>
      <c r="BD41" s="261">
        <f>IF(AZ41=4,G41,0)</f>
        <v>0</v>
      </c>
      <c r="BE41" s="261">
        <f>IF(AZ41=5,G41,0)</f>
        <v>0</v>
      </c>
      <c r="CA41" s="292">
        <v>1</v>
      </c>
      <c r="CB41" s="292">
        <v>1</v>
      </c>
    </row>
    <row r="42" spans="1:80" x14ac:dyDescent="0.2">
      <c r="A42" s="301"/>
      <c r="B42" s="304"/>
      <c r="C42" s="305" t="s">
        <v>153</v>
      </c>
      <c r="D42" s="306"/>
      <c r="E42" s="307">
        <v>152.49510000000001</v>
      </c>
      <c r="F42" s="308"/>
      <c r="G42" s="309"/>
      <c r="H42" s="310"/>
      <c r="I42" s="302"/>
      <c r="J42" s="311"/>
      <c r="K42" s="302"/>
      <c r="M42" s="303" t="s">
        <v>153</v>
      </c>
      <c r="O42" s="292"/>
    </row>
    <row r="43" spans="1:80" x14ac:dyDescent="0.2">
      <c r="A43" s="301"/>
      <c r="B43" s="304"/>
      <c r="C43" s="305" t="s">
        <v>154</v>
      </c>
      <c r="D43" s="306"/>
      <c r="E43" s="307">
        <v>0</v>
      </c>
      <c r="F43" s="308"/>
      <c r="G43" s="309"/>
      <c r="H43" s="310"/>
      <c r="I43" s="302"/>
      <c r="J43" s="311"/>
      <c r="K43" s="302"/>
      <c r="M43" s="303" t="s">
        <v>154</v>
      </c>
      <c r="O43" s="292"/>
    </row>
    <row r="44" spans="1:80" x14ac:dyDescent="0.2">
      <c r="A44" s="301"/>
      <c r="B44" s="304"/>
      <c r="C44" s="305" t="s">
        <v>120</v>
      </c>
      <c r="D44" s="306"/>
      <c r="E44" s="307">
        <v>1.9175</v>
      </c>
      <c r="F44" s="308"/>
      <c r="G44" s="309"/>
      <c r="H44" s="310"/>
      <c r="I44" s="302"/>
      <c r="J44" s="311"/>
      <c r="K44" s="302"/>
      <c r="M44" s="303" t="s">
        <v>120</v>
      </c>
      <c r="O44" s="292"/>
    </row>
    <row r="45" spans="1:80" x14ac:dyDescent="0.2">
      <c r="A45" s="301"/>
      <c r="B45" s="304"/>
      <c r="C45" s="305" t="s">
        <v>121</v>
      </c>
      <c r="D45" s="306"/>
      <c r="E45" s="307">
        <v>15.028</v>
      </c>
      <c r="F45" s="308"/>
      <c r="G45" s="309"/>
      <c r="H45" s="310"/>
      <c r="I45" s="302"/>
      <c r="J45" s="311"/>
      <c r="K45" s="302"/>
      <c r="M45" s="303" t="s">
        <v>121</v>
      </c>
      <c r="O45" s="292"/>
    </row>
    <row r="46" spans="1:80" ht="22.5" x14ac:dyDescent="0.2">
      <c r="A46" s="301"/>
      <c r="B46" s="304"/>
      <c r="C46" s="305" t="s">
        <v>122</v>
      </c>
      <c r="D46" s="306"/>
      <c r="E46" s="307">
        <v>25.376999999999999</v>
      </c>
      <c r="F46" s="308"/>
      <c r="G46" s="309"/>
      <c r="H46" s="310"/>
      <c r="I46" s="302"/>
      <c r="J46" s="311"/>
      <c r="K46" s="302"/>
      <c r="M46" s="303" t="s">
        <v>122</v>
      </c>
      <c r="O46" s="292"/>
    </row>
    <row r="47" spans="1:80" x14ac:dyDescent="0.2">
      <c r="A47" s="301"/>
      <c r="B47" s="304"/>
      <c r="C47" s="305" t="s">
        <v>155</v>
      </c>
      <c r="D47" s="306"/>
      <c r="E47" s="307">
        <v>3.0367999999999999</v>
      </c>
      <c r="F47" s="308"/>
      <c r="G47" s="309"/>
      <c r="H47" s="310"/>
      <c r="I47" s="302"/>
      <c r="J47" s="311"/>
      <c r="K47" s="302"/>
      <c r="M47" s="303" t="s">
        <v>155</v>
      </c>
      <c r="O47" s="292"/>
    </row>
    <row r="48" spans="1:80" x14ac:dyDescent="0.2">
      <c r="A48" s="301"/>
      <c r="B48" s="304"/>
      <c r="C48" s="305" t="s">
        <v>130</v>
      </c>
      <c r="D48" s="306"/>
      <c r="E48" s="307">
        <v>0</v>
      </c>
      <c r="F48" s="308"/>
      <c r="G48" s="309"/>
      <c r="H48" s="310"/>
      <c r="I48" s="302"/>
      <c r="J48" s="311"/>
      <c r="K48" s="302"/>
      <c r="M48" s="303">
        <v>0</v>
      </c>
      <c r="O48" s="292"/>
    </row>
    <row r="49" spans="1:80" ht="22.5" x14ac:dyDescent="0.2">
      <c r="A49" s="301"/>
      <c r="B49" s="304"/>
      <c r="C49" s="305" t="s">
        <v>156</v>
      </c>
      <c r="D49" s="306"/>
      <c r="E49" s="307">
        <v>1.1388</v>
      </c>
      <c r="F49" s="308"/>
      <c r="G49" s="309"/>
      <c r="H49" s="310"/>
      <c r="I49" s="302"/>
      <c r="J49" s="311"/>
      <c r="K49" s="302"/>
      <c r="M49" s="303" t="s">
        <v>156</v>
      </c>
      <c r="O49" s="292"/>
    </row>
    <row r="50" spans="1:80" x14ac:dyDescent="0.2">
      <c r="A50" s="293">
        <v>4</v>
      </c>
      <c r="B50" s="294" t="s">
        <v>157</v>
      </c>
      <c r="C50" s="295" t="s">
        <v>158</v>
      </c>
      <c r="D50" s="296" t="s">
        <v>116</v>
      </c>
      <c r="E50" s="297">
        <v>198.9931</v>
      </c>
      <c r="F50" s="297">
        <v>0</v>
      </c>
      <c r="G50" s="298">
        <f>E50*F50</f>
        <v>0</v>
      </c>
      <c r="H50" s="299">
        <v>2.8000000000000001E-2</v>
      </c>
      <c r="I50" s="300">
        <f>E50*H50</f>
        <v>5.5718068000000001</v>
      </c>
      <c r="J50" s="299">
        <v>0</v>
      </c>
      <c r="K50" s="300">
        <f>E50*J50</f>
        <v>0</v>
      </c>
      <c r="O50" s="292">
        <v>2</v>
      </c>
      <c r="AA50" s="261">
        <v>1</v>
      </c>
      <c r="AB50" s="261">
        <v>1</v>
      </c>
      <c r="AC50" s="261">
        <v>1</v>
      </c>
      <c r="AZ50" s="261">
        <v>1</v>
      </c>
      <c r="BA50" s="261">
        <f>IF(AZ50=1,G50,0)</f>
        <v>0</v>
      </c>
      <c r="BB50" s="261">
        <f>IF(AZ50=2,G50,0)</f>
        <v>0</v>
      </c>
      <c r="BC50" s="261">
        <f>IF(AZ50=3,G50,0)</f>
        <v>0</v>
      </c>
      <c r="BD50" s="261">
        <f>IF(AZ50=4,G50,0)</f>
        <v>0</v>
      </c>
      <c r="BE50" s="261">
        <f>IF(AZ50=5,G50,0)</f>
        <v>0</v>
      </c>
      <c r="CA50" s="292">
        <v>1</v>
      </c>
      <c r="CB50" s="292">
        <v>1</v>
      </c>
    </row>
    <row r="51" spans="1:80" x14ac:dyDescent="0.2">
      <c r="A51" s="301"/>
      <c r="B51" s="304"/>
      <c r="C51" s="305" t="s">
        <v>153</v>
      </c>
      <c r="D51" s="306"/>
      <c r="E51" s="307">
        <v>152.49510000000001</v>
      </c>
      <c r="F51" s="308"/>
      <c r="G51" s="309"/>
      <c r="H51" s="310"/>
      <c r="I51" s="302"/>
      <c r="J51" s="311"/>
      <c r="K51" s="302"/>
      <c r="M51" s="303" t="s">
        <v>153</v>
      </c>
      <c r="O51" s="292"/>
    </row>
    <row r="52" spans="1:80" x14ac:dyDescent="0.2">
      <c r="A52" s="301"/>
      <c r="B52" s="304"/>
      <c r="C52" s="305" t="s">
        <v>154</v>
      </c>
      <c r="D52" s="306"/>
      <c r="E52" s="307">
        <v>0</v>
      </c>
      <c r="F52" s="308"/>
      <c r="G52" s="309"/>
      <c r="H52" s="310"/>
      <c r="I52" s="302"/>
      <c r="J52" s="311"/>
      <c r="K52" s="302"/>
      <c r="M52" s="303" t="s">
        <v>154</v>
      </c>
      <c r="O52" s="292"/>
    </row>
    <row r="53" spans="1:80" x14ac:dyDescent="0.2">
      <c r="A53" s="301"/>
      <c r="B53" s="304"/>
      <c r="C53" s="305" t="s">
        <v>120</v>
      </c>
      <c r="D53" s="306"/>
      <c r="E53" s="307">
        <v>1.9175</v>
      </c>
      <c r="F53" s="308"/>
      <c r="G53" s="309"/>
      <c r="H53" s="310"/>
      <c r="I53" s="302"/>
      <c r="J53" s="311"/>
      <c r="K53" s="302"/>
      <c r="M53" s="303" t="s">
        <v>120</v>
      </c>
      <c r="O53" s="292"/>
    </row>
    <row r="54" spans="1:80" x14ac:dyDescent="0.2">
      <c r="A54" s="301"/>
      <c r="B54" s="304"/>
      <c r="C54" s="305" t="s">
        <v>121</v>
      </c>
      <c r="D54" s="306"/>
      <c r="E54" s="307">
        <v>15.028</v>
      </c>
      <c r="F54" s="308"/>
      <c r="G54" s="309"/>
      <c r="H54" s="310"/>
      <c r="I54" s="302"/>
      <c r="J54" s="311"/>
      <c r="K54" s="302"/>
      <c r="M54" s="303" t="s">
        <v>121</v>
      </c>
      <c r="O54" s="292"/>
    </row>
    <row r="55" spans="1:80" ht="22.5" x14ac:dyDescent="0.2">
      <c r="A55" s="301"/>
      <c r="B55" s="304"/>
      <c r="C55" s="305" t="s">
        <v>122</v>
      </c>
      <c r="D55" s="306"/>
      <c r="E55" s="307">
        <v>25.376999999999999</v>
      </c>
      <c r="F55" s="308"/>
      <c r="G55" s="309"/>
      <c r="H55" s="310"/>
      <c r="I55" s="302"/>
      <c r="J55" s="311"/>
      <c r="K55" s="302"/>
      <c r="M55" s="303" t="s">
        <v>122</v>
      </c>
      <c r="O55" s="292"/>
    </row>
    <row r="56" spans="1:80" x14ac:dyDescent="0.2">
      <c r="A56" s="301"/>
      <c r="B56" s="304"/>
      <c r="C56" s="305" t="s">
        <v>155</v>
      </c>
      <c r="D56" s="306"/>
      <c r="E56" s="307">
        <v>3.0367999999999999</v>
      </c>
      <c r="F56" s="308"/>
      <c r="G56" s="309"/>
      <c r="H56" s="310"/>
      <c r="I56" s="302"/>
      <c r="J56" s="311"/>
      <c r="K56" s="302"/>
      <c r="M56" s="303" t="s">
        <v>155</v>
      </c>
      <c r="O56" s="292"/>
    </row>
    <row r="57" spans="1:80" x14ac:dyDescent="0.2">
      <c r="A57" s="301"/>
      <c r="B57" s="304"/>
      <c r="C57" s="305" t="s">
        <v>130</v>
      </c>
      <c r="D57" s="306"/>
      <c r="E57" s="307">
        <v>0</v>
      </c>
      <c r="F57" s="308"/>
      <c r="G57" s="309"/>
      <c r="H57" s="310"/>
      <c r="I57" s="302"/>
      <c r="J57" s="311"/>
      <c r="K57" s="302"/>
      <c r="M57" s="303">
        <v>0</v>
      </c>
      <c r="O57" s="292"/>
    </row>
    <row r="58" spans="1:80" ht="22.5" x14ac:dyDescent="0.2">
      <c r="A58" s="301"/>
      <c r="B58" s="304"/>
      <c r="C58" s="305" t="s">
        <v>156</v>
      </c>
      <c r="D58" s="306"/>
      <c r="E58" s="307">
        <v>1.1388</v>
      </c>
      <c r="F58" s="308"/>
      <c r="G58" s="309"/>
      <c r="H58" s="310"/>
      <c r="I58" s="302"/>
      <c r="J58" s="311"/>
      <c r="K58" s="302"/>
      <c r="M58" s="303" t="s">
        <v>156</v>
      </c>
      <c r="O58" s="292"/>
    </row>
    <row r="59" spans="1:80" x14ac:dyDescent="0.2">
      <c r="A59" s="312"/>
      <c r="B59" s="313" t="s">
        <v>101</v>
      </c>
      <c r="C59" s="314" t="s">
        <v>150</v>
      </c>
      <c r="D59" s="315"/>
      <c r="E59" s="316"/>
      <c r="F59" s="317"/>
      <c r="G59" s="318">
        <f>SUM(G40:G58)</f>
        <v>0</v>
      </c>
      <c r="H59" s="319"/>
      <c r="I59" s="320">
        <f>SUM(I40:I58)</f>
        <v>6.9050605699999998</v>
      </c>
      <c r="J59" s="319"/>
      <c r="K59" s="320">
        <f>SUM(K40:K58)</f>
        <v>0</v>
      </c>
      <c r="O59" s="292">
        <v>4</v>
      </c>
      <c r="BA59" s="321">
        <f>SUM(BA40:BA58)</f>
        <v>0</v>
      </c>
      <c r="BB59" s="321">
        <f>SUM(BB40:BB58)</f>
        <v>0</v>
      </c>
      <c r="BC59" s="321">
        <f>SUM(BC40:BC58)</f>
        <v>0</v>
      </c>
      <c r="BD59" s="321">
        <f>SUM(BD40:BD58)</f>
        <v>0</v>
      </c>
      <c r="BE59" s="321">
        <f>SUM(BE40:BE58)</f>
        <v>0</v>
      </c>
    </row>
    <row r="60" spans="1:80" x14ac:dyDescent="0.2">
      <c r="A60" s="282" t="s">
        <v>97</v>
      </c>
      <c r="B60" s="283" t="s">
        <v>159</v>
      </c>
      <c r="C60" s="284" t="s">
        <v>160</v>
      </c>
      <c r="D60" s="285"/>
      <c r="E60" s="286"/>
      <c r="F60" s="286"/>
      <c r="G60" s="287"/>
      <c r="H60" s="288"/>
      <c r="I60" s="289"/>
      <c r="J60" s="290"/>
      <c r="K60" s="291"/>
      <c r="O60" s="292">
        <v>1</v>
      </c>
    </row>
    <row r="61" spans="1:80" x14ac:dyDescent="0.2">
      <c r="A61" s="293">
        <v>5</v>
      </c>
      <c r="B61" s="294" t="s">
        <v>162</v>
      </c>
      <c r="C61" s="295" t="s">
        <v>163</v>
      </c>
      <c r="D61" s="296" t="s">
        <v>116</v>
      </c>
      <c r="E61" s="297">
        <v>508.31689999999998</v>
      </c>
      <c r="F61" s="297">
        <v>0</v>
      </c>
      <c r="G61" s="298">
        <f>E61*F61</f>
        <v>0</v>
      </c>
      <c r="H61" s="299">
        <v>2.0000000000000002E-5</v>
      </c>
      <c r="I61" s="300">
        <f>E61*H61</f>
        <v>1.0166338E-2</v>
      </c>
      <c r="J61" s="299">
        <v>0</v>
      </c>
      <c r="K61" s="300">
        <f>E61*J61</f>
        <v>0</v>
      </c>
      <c r="O61" s="292">
        <v>2</v>
      </c>
      <c r="AA61" s="261">
        <v>1</v>
      </c>
      <c r="AB61" s="261">
        <v>1</v>
      </c>
      <c r="AC61" s="261">
        <v>1</v>
      </c>
      <c r="AZ61" s="261">
        <v>1</v>
      </c>
      <c r="BA61" s="261">
        <f>IF(AZ61=1,G61,0)</f>
        <v>0</v>
      </c>
      <c r="BB61" s="261">
        <f>IF(AZ61=2,G61,0)</f>
        <v>0</v>
      </c>
      <c r="BC61" s="261">
        <f>IF(AZ61=3,G61,0)</f>
        <v>0</v>
      </c>
      <c r="BD61" s="261">
        <f>IF(AZ61=4,G61,0)</f>
        <v>0</v>
      </c>
      <c r="BE61" s="261">
        <f>IF(AZ61=5,G61,0)</f>
        <v>0</v>
      </c>
      <c r="CA61" s="292">
        <v>1</v>
      </c>
      <c r="CB61" s="292">
        <v>1</v>
      </c>
    </row>
    <row r="62" spans="1:80" x14ac:dyDescent="0.2">
      <c r="A62" s="301"/>
      <c r="B62" s="304"/>
      <c r="C62" s="305" t="s">
        <v>164</v>
      </c>
      <c r="D62" s="306"/>
      <c r="E62" s="307">
        <v>508.31689999999998</v>
      </c>
      <c r="F62" s="308"/>
      <c r="G62" s="309"/>
      <c r="H62" s="310"/>
      <c r="I62" s="302"/>
      <c r="J62" s="311"/>
      <c r="K62" s="302"/>
      <c r="M62" s="303" t="s">
        <v>164</v>
      </c>
      <c r="O62" s="292"/>
    </row>
    <row r="63" spans="1:80" x14ac:dyDescent="0.2">
      <c r="A63" s="312"/>
      <c r="B63" s="313" t="s">
        <v>101</v>
      </c>
      <c r="C63" s="314" t="s">
        <v>161</v>
      </c>
      <c r="D63" s="315"/>
      <c r="E63" s="316"/>
      <c r="F63" s="317"/>
      <c r="G63" s="318">
        <f>SUM(G60:G62)</f>
        <v>0</v>
      </c>
      <c r="H63" s="319"/>
      <c r="I63" s="320">
        <f>SUM(I60:I62)</f>
        <v>1.0166338E-2</v>
      </c>
      <c r="J63" s="319"/>
      <c r="K63" s="320">
        <f>SUM(K60:K62)</f>
        <v>0</v>
      </c>
      <c r="O63" s="292">
        <v>4</v>
      </c>
      <c r="BA63" s="321">
        <f>SUM(BA60:BA62)</f>
        <v>0</v>
      </c>
      <c r="BB63" s="321">
        <f>SUM(BB60:BB62)</f>
        <v>0</v>
      </c>
      <c r="BC63" s="321">
        <f>SUM(BC60:BC62)</f>
        <v>0</v>
      </c>
      <c r="BD63" s="321">
        <f>SUM(BD60:BD62)</f>
        <v>0</v>
      </c>
      <c r="BE63" s="321">
        <f>SUM(BE60:BE62)</f>
        <v>0</v>
      </c>
    </row>
    <row r="64" spans="1:80" x14ac:dyDescent="0.2">
      <c r="A64" s="282" t="s">
        <v>97</v>
      </c>
      <c r="B64" s="283" t="s">
        <v>165</v>
      </c>
      <c r="C64" s="284" t="s">
        <v>166</v>
      </c>
      <c r="D64" s="285"/>
      <c r="E64" s="286"/>
      <c r="F64" s="286"/>
      <c r="G64" s="287"/>
      <c r="H64" s="288"/>
      <c r="I64" s="289"/>
      <c r="J64" s="290"/>
      <c r="K64" s="291"/>
      <c r="O64" s="292">
        <v>1</v>
      </c>
    </row>
    <row r="65" spans="1:80" x14ac:dyDescent="0.2">
      <c r="A65" s="293">
        <v>6</v>
      </c>
      <c r="B65" s="294" t="s">
        <v>168</v>
      </c>
      <c r="C65" s="295" t="s">
        <v>169</v>
      </c>
      <c r="D65" s="296" t="s">
        <v>170</v>
      </c>
      <c r="E65" s="297">
        <v>191.715</v>
      </c>
      <c r="F65" s="297">
        <v>0</v>
      </c>
      <c r="G65" s="298">
        <f>E65*F65</f>
        <v>0</v>
      </c>
      <c r="H65" s="299">
        <v>2.9999999999999997E-4</v>
      </c>
      <c r="I65" s="300">
        <f>E65*H65</f>
        <v>5.7514499999999996E-2</v>
      </c>
      <c r="J65" s="299">
        <v>0</v>
      </c>
      <c r="K65" s="300">
        <f>E65*J65</f>
        <v>0</v>
      </c>
      <c r="O65" s="292">
        <v>2</v>
      </c>
      <c r="AA65" s="261">
        <v>1</v>
      </c>
      <c r="AB65" s="261">
        <v>0</v>
      </c>
      <c r="AC65" s="261">
        <v>0</v>
      </c>
      <c r="AZ65" s="261">
        <v>1</v>
      </c>
      <c r="BA65" s="261">
        <f>IF(AZ65=1,G65,0)</f>
        <v>0</v>
      </c>
      <c r="BB65" s="261">
        <f>IF(AZ65=2,G65,0)</f>
        <v>0</v>
      </c>
      <c r="BC65" s="261">
        <f>IF(AZ65=3,G65,0)</f>
        <v>0</v>
      </c>
      <c r="BD65" s="261">
        <f>IF(AZ65=4,G65,0)</f>
        <v>0</v>
      </c>
      <c r="BE65" s="261">
        <f>IF(AZ65=5,G65,0)</f>
        <v>0</v>
      </c>
      <c r="CA65" s="292">
        <v>1</v>
      </c>
      <c r="CB65" s="292">
        <v>0</v>
      </c>
    </row>
    <row r="66" spans="1:80" x14ac:dyDescent="0.2">
      <c r="A66" s="301"/>
      <c r="B66" s="304"/>
      <c r="C66" s="305" t="s">
        <v>171</v>
      </c>
      <c r="D66" s="306"/>
      <c r="E66" s="307">
        <v>0</v>
      </c>
      <c r="F66" s="308"/>
      <c r="G66" s="309"/>
      <c r="H66" s="310"/>
      <c r="I66" s="302"/>
      <c r="J66" s="311"/>
      <c r="K66" s="302"/>
      <c r="M66" s="303" t="s">
        <v>171</v>
      </c>
      <c r="O66" s="292"/>
    </row>
    <row r="67" spans="1:80" ht="22.5" x14ac:dyDescent="0.2">
      <c r="A67" s="301"/>
      <c r="B67" s="304"/>
      <c r="C67" s="305" t="s">
        <v>172</v>
      </c>
      <c r="D67" s="306"/>
      <c r="E67" s="307">
        <v>39.765000000000001</v>
      </c>
      <c r="F67" s="308"/>
      <c r="G67" s="309"/>
      <c r="H67" s="310"/>
      <c r="I67" s="302"/>
      <c r="J67" s="311"/>
      <c r="K67" s="302"/>
      <c r="M67" s="303" t="s">
        <v>172</v>
      </c>
      <c r="O67" s="292"/>
    </row>
    <row r="68" spans="1:80" ht="22.5" x14ac:dyDescent="0.2">
      <c r="A68" s="301"/>
      <c r="B68" s="304"/>
      <c r="C68" s="305" t="s">
        <v>173</v>
      </c>
      <c r="D68" s="306"/>
      <c r="E68" s="307">
        <v>37.950000000000003</v>
      </c>
      <c r="F68" s="308"/>
      <c r="G68" s="309"/>
      <c r="H68" s="310"/>
      <c r="I68" s="302"/>
      <c r="J68" s="311"/>
      <c r="K68" s="302"/>
      <c r="M68" s="303" t="s">
        <v>173</v>
      </c>
      <c r="O68" s="292"/>
    </row>
    <row r="69" spans="1:80" x14ac:dyDescent="0.2">
      <c r="A69" s="301"/>
      <c r="B69" s="304"/>
      <c r="C69" s="333" t="s">
        <v>174</v>
      </c>
      <c r="D69" s="306"/>
      <c r="E69" s="332">
        <v>77.715000000000003</v>
      </c>
      <c r="F69" s="308"/>
      <c r="G69" s="309"/>
      <c r="H69" s="310"/>
      <c r="I69" s="302"/>
      <c r="J69" s="311"/>
      <c r="K69" s="302"/>
      <c r="M69" s="303" t="s">
        <v>174</v>
      </c>
      <c r="O69" s="292"/>
    </row>
    <row r="70" spans="1:80" x14ac:dyDescent="0.2">
      <c r="A70" s="301"/>
      <c r="B70" s="304"/>
      <c r="C70" s="305" t="s">
        <v>175</v>
      </c>
      <c r="D70" s="306"/>
      <c r="E70" s="307">
        <v>41.5</v>
      </c>
      <c r="F70" s="308"/>
      <c r="G70" s="309"/>
      <c r="H70" s="310"/>
      <c r="I70" s="302"/>
      <c r="J70" s="311"/>
      <c r="K70" s="302"/>
      <c r="M70" s="303" t="s">
        <v>175</v>
      </c>
      <c r="O70" s="292"/>
    </row>
    <row r="71" spans="1:80" x14ac:dyDescent="0.2">
      <c r="A71" s="301"/>
      <c r="B71" s="304"/>
      <c r="C71" s="305" t="s">
        <v>176</v>
      </c>
      <c r="D71" s="306"/>
      <c r="E71" s="307">
        <v>61.2</v>
      </c>
      <c r="F71" s="308"/>
      <c r="G71" s="309"/>
      <c r="H71" s="310"/>
      <c r="I71" s="302"/>
      <c r="J71" s="311"/>
      <c r="K71" s="302"/>
      <c r="M71" s="303" t="s">
        <v>176</v>
      </c>
      <c r="O71" s="292"/>
    </row>
    <row r="72" spans="1:80" x14ac:dyDescent="0.2">
      <c r="A72" s="301"/>
      <c r="B72" s="304"/>
      <c r="C72" s="305" t="s">
        <v>177</v>
      </c>
      <c r="D72" s="306"/>
      <c r="E72" s="307">
        <v>11.3</v>
      </c>
      <c r="F72" s="308"/>
      <c r="G72" s="309"/>
      <c r="H72" s="310"/>
      <c r="I72" s="302"/>
      <c r="J72" s="311"/>
      <c r="K72" s="302"/>
      <c r="M72" s="303" t="s">
        <v>177</v>
      </c>
      <c r="O72" s="292"/>
    </row>
    <row r="73" spans="1:80" x14ac:dyDescent="0.2">
      <c r="A73" s="301"/>
      <c r="B73" s="304"/>
      <c r="C73" s="333" t="s">
        <v>174</v>
      </c>
      <c r="D73" s="306"/>
      <c r="E73" s="332">
        <v>114</v>
      </c>
      <c r="F73" s="308"/>
      <c r="G73" s="309"/>
      <c r="H73" s="310"/>
      <c r="I73" s="302"/>
      <c r="J73" s="311"/>
      <c r="K73" s="302"/>
      <c r="M73" s="303" t="s">
        <v>174</v>
      </c>
      <c r="O73" s="292"/>
    </row>
    <row r="74" spans="1:80" x14ac:dyDescent="0.2">
      <c r="A74" s="301"/>
      <c r="B74" s="304"/>
      <c r="C74" s="333" t="s">
        <v>174</v>
      </c>
      <c r="D74" s="306"/>
      <c r="E74" s="332">
        <v>0</v>
      </c>
      <c r="F74" s="308"/>
      <c r="G74" s="309"/>
      <c r="H74" s="310"/>
      <c r="I74" s="302"/>
      <c r="J74" s="311"/>
      <c r="K74" s="302"/>
      <c r="M74" s="303" t="s">
        <v>174</v>
      </c>
      <c r="O74" s="292"/>
    </row>
    <row r="75" spans="1:80" x14ac:dyDescent="0.2">
      <c r="A75" s="293">
        <v>7</v>
      </c>
      <c r="B75" s="294" t="s">
        <v>178</v>
      </c>
      <c r="C75" s="295" t="s">
        <v>179</v>
      </c>
      <c r="D75" s="296" t="s">
        <v>170</v>
      </c>
      <c r="E75" s="297">
        <v>104.35</v>
      </c>
      <c r="F75" s="297">
        <v>0</v>
      </c>
      <c r="G75" s="298">
        <f>E75*F75</f>
        <v>0</v>
      </c>
      <c r="H75" s="299">
        <v>0</v>
      </c>
      <c r="I75" s="300">
        <f>E75*H75</f>
        <v>0</v>
      </c>
      <c r="J75" s="299"/>
      <c r="K75" s="300">
        <f>E75*J75</f>
        <v>0</v>
      </c>
      <c r="O75" s="292">
        <v>2</v>
      </c>
      <c r="AA75" s="261">
        <v>12</v>
      </c>
      <c r="AB75" s="261">
        <v>0</v>
      </c>
      <c r="AC75" s="261">
        <v>2</v>
      </c>
      <c r="AZ75" s="261">
        <v>1</v>
      </c>
      <c r="BA75" s="261">
        <f>IF(AZ75=1,G75,0)</f>
        <v>0</v>
      </c>
      <c r="BB75" s="261">
        <f>IF(AZ75=2,G75,0)</f>
        <v>0</v>
      </c>
      <c r="BC75" s="261">
        <f>IF(AZ75=3,G75,0)</f>
        <v>0</v>
      </c>
      <c r="BD75" s="261">
        <f>IF(AZ75=4,G75,0)</f>
        <v>0</v>
      </c>
      <c r="BE75" s="261">
        <f>IF(AZ75=5,G75,0)</f>
        <v>0</v>
      </c>
      <c r="CA75" s="292">
        <v>12</v>
      </c>
      <c r="CB75" s="292">
        <v>0</v>
      </c>
    </row>
    <row r="76" spans="1:80" x14ac:dyDescent="0.2">
      <c r="A76" s="301"/>
      <c r="B76" s="304"/>
      <c r="C76" s="305" t="s">
        <v>180</v>
      </c>
      <c r="D76" s="306"/>
      <c r="E76" s="307">
        <v>0</v>
      </c>
      <c r="F76" s="308"/>
      <c r="G76" s="309"/>
      <c r="H76" s="310"/>
      <c r="I76" s="302"/>
      <c r="J76" s="311"/>
      <c r="K76" s="302"/>
      <c r="M76" s="303" t="s">
        <v>180</v>
      </c>
      <c r="O76" s="292"/>
    </row>
    <row r="77" spans="1:80" x14ac:dyDescent="0.2">
      <c r="A77" s="301"/>
      <c r="B77" s="304"/>
      <c r="C77" s="305" t="s">
        <v>181</v>
      </c>
      <c r="D77" s="306"/>
      <c r="E77" s="307">
        <v>98.95</v>
      </c>
      <c r="F77" s="308"/>
      <c r="G77" s="309"/>
      <c r="H77" s="310"/>
      <c r="I77" s="302"/>
      <c r="J77" s="311"/>
      <c r="K77" s="302"/>
      <c r="M77" s="303" t="s">
        <v>181</v>
      </c>
      <c r="O77" s="292"/>
    </row>
    <row r="78" spans="1:80" ht="22.5" x14ac:dyDescent="0.2">
      <c r="A78" s="301"/>
      <c r="B78" s="304"/>
      <c r="C78" s="305" t="s">
        <v>182</v>
      </c>
      <c r="D78" s="306"/>
      <c r="E78" s="307">
        <v>5.4</v>
      </c>
      <c r="F78" s="308"/>
      <c r="G78" s="309"/>
      <c r="H78" s="310"/>
      <c r="I78" s="302"/>
      <c r="J78" s="311"/>
      <c r="K78" s="302"/>
      <c r="M78" s="303" t="s">
        <v>182</v>
      </c>
      <c r="O78" s="292"/>
    </row>
    <row r="79" spans="1:80" x14ac:dyDescent="0.2">
      <c r="A79" s="293">
        <v>8</v>
      </c>
      <c r="B79" s="294" t="s">
        <v>183</v>
      </c>
      <c r="C79" s="295" t="s">
        <v>184</v>
      </c>
      <c r="D79" s="296" t="s">
        <v>170</v>
      </c>
      <c r="E79" s="297">
        <v>11.9</v>
      </c>
      <c r="F79" s="297">
        <v>0</v>
      </c>
      <c r="G79" s="298">
        <f>E79*F79</f>
        <v>0</v>
      </c>
      <c r="H79" s="299">
        <v>0</v>
      </c>
      <c r="I79" s="300">
        <f>E79*H79</f>
        <v>0</v>
      </c>
      <c r="J79" s="299"/>
      <c r="K79" s="300">
        <f>E79*J79</f>
        <v>0</v>
      </c>
      <c r="O79" s="292">
        <v>2</v>
      </c>
      <c r="AA79" s="261">
        <v>12</v>
      </c>
      <c r="AB79" s="261">
        <v>0</v>
      </c>
      <c r="AC79" s="261">
        <v>63</v>
      </c>
      <c r="AZ79" s="261">
        <v>1</v>
      </c>
      <c r="BA79" s="261">
        <f>IF(AZ79=1,G79,0)</f>
        <v>0</v>
      </c>
      <c r="BB79" s="261">
        <f>IF(AZ79=2,G79,0)</f>
        <v>0</v>
      </c>
      <c r="BC79" s="261">
        <f>IF(AZ79=3,G79,0)</f>
        <v>0</v>
      </c>
      <c r="BD79" s="261">
        <f>IF(AZ79=4,G79,0)</f>
        <v>0</v>
      </c>
      <c r="BE79" s="261">
        <f>IF(AZ79=5,G79,0)</f>
        <v>0</v>
      </c>
      <c r="CA79" s="292">
        <v>12</v>
      </c>
      <c r="CB79" s="292">
        <v>0</v>
      </c>
    </row>
    <row r="80" spans="1:80" x14ac:dyDescent="0.2">
      <c r="A80" s="301"/>
      <c r="B80" s="304"/>
      <c r="C80" s="305" t="s">
        <v>185</v>
      </c>
      <c r="D80" s="306"/>
      <c r="E80" s="307">
        <v>11.9</v>
      </c>
      <c r="F80" s="308"/>
      <c r="G80" s="309"/>
      <c r="H80" s="310"/>
      <c r="I80" s="302"/>
      <c r="J80" s="311"/>
      <c r="K80" s="302"/>
      <c r="M80" s="303" t="s">
        <v>185</v>
      </c>
      <c r="O80" s="292"/>
    </row>
    <row r="81" spans="1:80" ht="22.5" x14ac:dyDescent="0.2">
      <c r="A81" s="293">
        <v>9</v>
      </c>
      <c r="B81" s="294" t="s">
        <v>186</v>
      </c>
      <c r="C81" s="295" t="s">
        <v>187</v>
      </c>
      <c r="D81" s="296" t="s">
        <v>116</v>
      </c>
      <c r="E81" s="297">
        <v>354.19209999999998</v>
      </c>
      <c r="F81" s="297">
        <v>0</v>
      </c>
      <c r="G81" s="298">
        <f>E81*F81</f>
        <v>0</v>
      </c>
      <c r="H81" s="299">
        <v>0</v>
      </c>
      <c r="I81" s="300">
        <f>E81*H81</f>
        <v>0</v>
      </c>
      <c r="J81" s="299"/>
      <c r="K81" s="300">
        <f>E81*J81</f>
        <v>0</v>
      </c>
      <c r="O81" s="292">
        <v>2</v>
      </c>
      <c r="AA81" s="261">
        <v>12</v>
      </c>
      <c r="AB81" s="261">
        <v>0</v>
      </c>
      <c r="AC81" s="261">
        <v>3</v>
      </c>
      <c r="AZ81" s="261">
        <v>1</v>
      </c>
      <c r="BA81" s="261">
        <f>IF(AZ81=1,G81,0)</f>
        <v>0</v>
      </c>
      <c r="BB81" s="261">
        <f>IF(AZ81=2,G81,0)</f>
        <v>0</v>
      </c>
      <c r="BC81" s="261">
        <f>IF(AZ81=3,G81,0)</f>
        <v>0</v>
      </c>
      <c r="BD81" s="261">
        <f>IF(AZ81=4,G81,0)</f>
        <v>0</v>
      </c>
      <c r="BE81" s="261">
        <f>IF(AZ81=5,G81,0)</f>
        <v>0</v>
      </c>
      <c r="CA81" s="292">
        <v>12</v>
      </c>
      <c r="CB81" s="292">
        <v>0</v>
      </c>
    </row>
    <row r="82" spans="1:80" x14ac:dyDescent="0.2">
      <c r="A82" s="301"/>
      <c r="B82" s="304"/>
      <c r="C82" s="305" t="s">
        <v>188</v>
      </c>
      <c r="D82" s="306"/>
      <c r="E82" s="307">
        <v>230.72890000000001</v>
      </c>
      <c r="F82" s="308"/>
      <c r="G82" s="309"/>
      <c r="H82" s="310"/>
      <c r="I82" s="302"/>
      <c r="J82" s="311"/>
      <c r="K82" s="302"/>
      <c r="M82" s="303" t="s">
        <v>188</v>
      </c>
      <c r="O82" s="292"/>
    </row>
    <row r="83" spans="1:80" ht="22.5" x14ac:dyDescent="0.2">
      <c r="A83" s="301"/>
      <c r="B83" s="304"/>
      <c r="C83" s="305" t="s">
        <v>189</v>
      </c>
      <c r="D83" s="306"/>
      <c r="E83" s="307">
        <v>22.6508</v>
      </c>
      <c r="F83" s="308"/>
      <c r="G83" s="309"/>
      <c r="H83" s="310"/>
      <c r="I83" s="302"/>
      <c r="J83" s="311"/>
      <c r="K83" s="302"/>
      <c r="M83" s="303" t="s">
        <v>189</v>
      </c>
      <c r="O83" s="292"/>
    </row>
    <row r="84" spans="1:80" ht="22.5" x14ac:dyDescent="0.2">
      <c r="A84" s="301"/>
      <c r="B84" s="304"/>
      <c r="C84" s="305" t="s">
        <v>190</v>
      </c>
      <c r="D84" s="306"/>
      <c r="E84" s="307">
        <v>8.6270000000000007</v>
      </c>
      <c r="F84" s="308"/>
      <c r="G84" s="309"/>
      <c r="H84" s="310"/>
      <c r="I84" s="302"/>
      <c r="J84" s="311"/>
      <c r="K84" s="302"/>
      <c r="M84" s="303" t="s">
        <v>190</v>
      </c>
      <c r="O84" s="292"/>
    </row>
    <row r="85" spans="1:80" ht="22.5" x14ac:dyDescent="0.2">
      <c r="A85" s="301"/>
      <c r="B85" s="304"/>
      <c r="C85" s="305" t="s">
        <v>191</v>
      </c>
      <c r="D85" s="306"/>
      <c r="E85" s="307">
        <v>57.715200000000003</v>
      </c>
      <c r="F85" s="308"/>
      <c r="G85" s="309"/>
      <c r="H85" s="310"/>
      <c r="I85" s="302"/>
      <c r="J85" s="311"/>
      <c r="K85" s="302"/>
      <c r="M85" s="303" t="s">
        <v>191</v>
      </c>
      <c r="O85" s="292"/>
    </row>
    <row r="86" spans="1:80" ht="33.75" x14ac:dyDescent="0.2">
      <c r="A86" s="301"/>
      <c r="B86" s="304"/>
      <c r="C86" s="305" t="s">
        <v>192</v>
      </c>
      <c r="D86" s="306"/>
      <c r="E86" s="307">
        <v>14.1912</v>
      </c>
      <c r="F86" s="308"/>
      <c r="G86" s="309"/>
      <c r="H86" s="310"/>
      <c r="I86" s="302"/>
      <c r="J86" s="311"/>
      <c r="K86" s="302"/>
      <c r="M86" s="303" t="s">
        <v>192</v>
      </c>
      <c r="O86" s="292"/>
    </row>
    <row r="87" spans="1:80" ht="22.5" x14ac:dyDescent="0.2">
      <c r="A87" s="301"/>
      <c r="B87" s="304"/>
      <c r="C87" s="305" t="s">
        <v>193</v>
      </c>
      <c r="D87" s="306"/>
      <c r="E87" s="307">
        <v>15.96</v>
      </c>
      <c r="F87" s="308"/>
      <c r="G87" s="309"/>
      <c r="H87" s="310"/>
      <c r="I87" s="302"/>
      <c r="J87" s="311"/>
      <c r="K87" s="302"/>
      <c r="M87" s="303" t="s">
        <v>193</v>
      </c>
      <c r="O87" s="292"/>
    </row>
    <row r="88" spans="1:80" x14ac:dyDescent="0.2">
      <c r="A88" s="301"/>
      <c r="B88" s="304"/>
      <c r="C88" s="305" t="s">
        <v>194</v>
      </c>
      <c r="D88" s="306"/>
      <c r="E88" s="307">
        <v>4.319</v>
      </c>
      <c r="F88" s="308"/>
      <c r="G88" s="309"/>
      <c r="H88" s="310"/>
      <c r="I88" s="302"/>
      <c r="J88" s="311"/>
      <c r="K88" s="302"/>
      <c r="M88" s="303" t="s">
        <v>194</v>
      </c>
      <c r="O88" s="292"/>
    </row>
    <row r="89" spans="1:80" ht="22.5" x14ac:dyDescent="0.2">
      <c r="A89" s="293">
        <v>10</v>
      </c>
      <c r="B89" s="294" t="s">
        <v>195</v>
      </c>
      <c r="C89" s="295" t="s">
        <v>196</v>
      </c>
      <c r="D89" s="296" t="s">
        <v>116</v>
      </c>
      <c r="E89" s="297">
        <v>80.8095</v>
      </c>
      <c r="F89" s="297">
        <v>0</v>
      </c>
      <c r="G89" s="298">
        <f>E89*F89</f>
        <v>0</v>
      </c>
      <c r="H89" s="299">
        <v>0</v>
      </c>
      <c r="I89" s="300">
        <f>E89*H89</f>
        <v>0</v>
      </c>
      <c r="J89" s="299"/>
      <c r="K89" s="300">
        <f>E89*J89</f>
        <v>0</v>
      </c>
      <c r="O89" s="292">
        <v>2</v>
      </c>
      <c r="AA89" s="261">
        <v>12</v>
      </c>
      <c r="AB89" s="261">
        <v>0</v>
      </c>
      <c r="AC89" s="261">
        <v>61</v>
      </c>
      <c r="AZ89" s="261">
        <v>1</v>
      </c>
      <c r="BA89" s="261">
        <f>IF(AZ89=1,G89,0)</f>
        <v>0</v>
      </c>
      <c r="BB89" s="261">
        <f>IF(AZ89=2,G89,0)</f>
        <v>0</v>
      </c>
      <c r="BC89" s="261">
        <f>IF(AZ89=3,G89,0)</f>
        <v>0</v>
      </c>
      <c r="BD89" s="261">
        <f>IF(AZ89=4,G89,0)</f>
        <v>0</v>
      </c>
      <c r="BE89" s="261">
        <f>IF(AZ89=5,G89,0)</f>
        <v>0</v>
      </c>
      <c r="CA89" s="292">
        <v>12</v>
      </c>
      <c r="CB89" s="292">
        <v>0</v>
      </c>
    </row>
    <row r="90" spans="1:80" ht="22.5" x14ac:dyDescent="0.2">
      <c r="A90" s="301"/>
      <c r="B90" s="304"/>
      <c r="C90" s="305" t="s">
        <v>197</v>
      </c>
      <c r="D90" s="306"/>
      <c r="E90" s="307">
        <v>80.8095</v>
      </c>
      <c r="F90" s="308"/>
      <c r="G90" s="309"/>
      <c r="H90" s="310"/>
      <c r="I90" s="302"/>
      <c r="J90" s="311"/>
      <c r="K90" s="302"/>
      <c r="M90" s="303" t="s">
        <v>197</v>
      </c>
      <c r="O90" s="292"/>
    </row>
    <row r="91" spans="1:80" x14ac:dyDescent="0.2">
      <c r="A91" s="293">
        <v>11</v>
      </c>
      <c r="B91" s="294" t="s">
        <v>198</v>
      </c>
      <c r="C91" s="295" t="s">
        <v>199</v>
      </c>
      <c r="D91" s="296" t="s">
        <v>116</v>
      </c>
      <c r="E91" s="297">
        <v>403.72379999999998</v>
      </c>
      <c r="F91" s="297">
        <v>0</v>
      </c>
      <c r="G91" s="298">
        <f>E91*F91</f>
        <v>0</v>
      </c>
      <c r="H91" s="299">
        <v>0</v>
      </c>
      <c r="I91" s="300">
        <f>E91*H91</f>
        <v>0</v>
      </c>
      <c r="J91" s="299"/>
      <c r="K91" s="300">
        <f>E91*J91</f>
        <v>0</v>
      </c>
      <c r="O91" s="292">
        <v>2</v>
      </c>
      <c r="AA91" s="261">
        <v>12</v>
      </c>
      <c r="AB91" s="261">
        <v>0</v>
      </c>
      <c r="AC91" s="261">
        <v>4</v>
      </c>
      <c r="AZ91" s="261">
        <v>1</v>
      </c>
      <c r="BA91" s="261">
        <f>IF(AZ91=1,G91,0)</f>
        <v>0</v>
      </c>
      <c r="BB91" s="261">
        <f>IF(AZ91=2,G91,0)</f>
        <v>0</v>
      </c>
      <c r="BC91" s="261">
        <f>IF(AZ91=3,G91,0)</f>
        <v>0</v>
      </c>
      <c r="BD91" s="261">
        <f>IF(AZ91=4,G91,0)</f>
        <v>0</v>
      </c>
      <c r="BE91" s="261">
        <f>IF(AZ91=5,G91,0)</f>
        <v>0</v>
      </c>
      <c r="CA91" s="292">
        <v>12</v>
      </c>
      <c r="CB91" s="292">
        <v>0</v>
      </c>
    </row>
    <row r="92" spans="1:80" x14ac:dyDescent="0.2">
      <c r="A92" s="301"/>
      <c r="B92" s="304"/>
      <c r="C92" s="305" t="s">
        <v>188</v>
      </c>
      <c r="D92" s="306"/>
      <c r="E92" s="307">
        <v>230.72890000000001</v>
      </c>
      <c r="F92" s="308"/>
      <c r="G92" s="309"/>
      <c r="H92" s="310"/>
      <c r="I92" s="302"/>
      <c r="J92" s="311"/>
      <c r="K92" s="302"/>
      <c r="M92" s="303" t="s">
        <v>188</v>
      </c>
      <c r="O92" s="292"/>
    </row>
    <row r="93" spans="1:80" ht="22.5" x14ac:dyDescent="0.2">
      <c r="A93" s="301"/>
      <c r="B93" s="304"/>
      <c r="C93" s="305" t="s">
        <v>191</v>
      </c>
      <c r="D93" s="306"/>
      <c r="E93" s="307">
        <v>57.715200000000003</v>
      </c>
      <c r="F93" s="308"/>
      <c r="G93" s="309"/>
      <c r="H93" s="310"/>
      <c r="I93" s="302"/>
      <c r="J93" s="311"/>
      <c r="K93" s="302"/>
      <c r="M93" s="303" t="s">
        <v>191</v>
      </c>
      <c r="O93" s="292"/>
    </row>
    <row r="94" spans="1:80" ht="33.75" x14ac:dyDescent="0.2">
      <c r="A94" s="301"/>
      <c r="B94" s="304"/>
      <c r="C94" s="305" t="s">
        <v>192</v>
      </c>
      <c r="D94" s="306"/>
      <c r="E94" s="307">
        <v>14.1912</v>
      </c>
      <c r="F94" s="308"/>
      <c r="G94" s="309"/>
      <c r="H94" s="310"/>
      <c r="I94" s="302"/>
      <c r="J94" s="311"/>
      <c r="K94" s="302"/>
      <c r="M94" s="303" t="s">
        <v>192</v>
      </c>
      <c r="O94" s="292"/>
    </row>
    <row r="95" spans="1:80" ht="22.5" x14ac:dyDescent="0.2">
      <c r="A95" s="301"/>
      <c r="B95" s="304"/>
      <c r="C95" s="305" t="s">
        <v>193</v>
      </c>
      <c r="D95" s="306"/>
      <c r="E95" s="307">
        <v>15.96</v>
      </c>
      <c r="F95" s="308"/>
      <c r="G95" s="309"/>
      <c r="H95" s="310"/>
      <c r="I95" s="302"/>
      <c r="J95" s="311"/>
      <c r="K95" s="302"/>
      <c r="M95" s="303" t="s">
        <v>193</v>
      </c>
      <c r="O95" s="292"/>
    </row>
    <row r="96" spans="1:80" ht="22.5" x14ac:dyDescent="0.2">
      <c r="A96" s="301"/>
      <c r="B96" s="304"/>
      <c r="C96" s="305" t="s">
        <v>197</v>
      </c>
      <c r="D96" s="306"/>
      <c r="E96" s="307">
        <v>80.8095</v>
      </c>
      <c r="F96" s="308"/>
      <c r="G96" s="309"/>
      <c r="H96" s="310"/>
      <c r="I96" s="302"/>
      <c r="J96" s="311"/>
      <c r="K96" s="302"/>
      <c r="M96" s="303" t="s">
        <v>197</v>
      </c>
      <c r="O96" s="292"/>
    </row>
    <row r="97" spans="1:80" x14ac:dyDescent="0.2">
      <c r="A97" s="301"/>
      <c r="B97" s="304"/>
      <c r="C97" s="305" t="s">
        <v>194</v>
      </c>
      <c r="D97" s="306"/>
      <c r="E97" s="307">
        <v>4.319</v>
      </c>
      <c r="F97" s="308"/>
      <c r="G97" s="309"/>
      <c r="H97" s="310"/>
      <c r="I97" s="302"/>
      <c r="J97" s="311"/>
      <c r="K97" s="302"/>
      <c r="M97" s="303" t="s">
        <v>194</v>
      </c>
      <c r="O97" s="292"/>
    </row>
    <row r="98" spans="1:80" x14ac:dyDescent="0.2">
      <c r="A98" s="293">
        <v>12</v>
      </c>
      <c r="B98" s="294" t="s">
        <v>200</v>
      </c>
      <c r="C98" s="295" t="s">
        <v>201</v>
      </c>
      <c r="D98" s="296" t="s">
        <v>170</v>
      </c>
      <c r="E98" s="297">
        <v>300.07499999999999</v>
      </c>
      <c r="F98" s="297">
        <v>0</v>
      </c>
      <c r="G98" s="298">
        <f>E98*F98</f>
        <v>0</v>
      </c>
      <c r="H98" s="299">
        <v>0</v>
      </c>
      <c r="I98" s="300">
        <f>E98*H98</f>
        <v>0</v>
      </c>
      <c r="J98" s="299"/>
      <c r="K98" s="300">
        <f>E98*J98</f>
        <v>0</v>
      </c>
      <c r="O98" s="292">
        <v>2</v>
      </c>
      <c r="AA98" s="261">
        <v>12</v>
      </c>
      <c r="AB98" s="261">
        <v>0</v>
      </c>
      <c r="AC98" s="261">
        <v>5</v>
      </c>
      <c r="AZ98" s="261">
        <v>1</v>
      </c>
      <c r="BA98" s="261">
        <f>IF(AZ98=1,G98,0)</f>
        <v>0</v>
      </c>
      <c r="BB98" s="261">
        <f>IF(AZ98=2,G98,0)</f>
        <v>0</v>
      </c>
      <c r="BC98" s="261">
        <f>IF(AZ98=3,G98,0)</f>
        <v>0</v>
      </c>
      <c r="BD98" s="261">
        <f>IF(AZ98=4,G98,0)</f>
        <v>0</v>
      </c>
      <c r="BE98" s="261">
        <f>IF(AZ98=5,G98,0)</f>
        <v>0</v>
      </c>
      <c r="CA98" s="292">
        <v>12</v>
      </c>
      <c r="CB98" s="292">
        <v>0</v>
      </c>
    </row>
    <row r="99" spans="1:80" x14ac:dyDescent="0.2">
      <c r="A99" s="301"/>
      <c r="B99" s="304"/>
      <c r="C99" s="305" t="s">
        <v>202</v>
      </c>
      <c r="D99" s="306"/>
      <c r="E99" s="307">
        <v>144.65</v>
      </c>
      <c r="F99" s="308"/>
      <c r="G99" s="309"/>
      <c r="H99" s="310"/>
      <c r="I99" s="302"/>
      <c r="J99" s="311"/>
      <c r="K99" s="302"/>
      <c r="M99" s="303" t="s">
        <v>202</v>
      </c>
      <c r="O99" s="292"/>
    </row>
    <row r="100" spans="1:80" x14ac:dyDescent="0.2">
      <c r="A100" s="301"/>
      <c r="B100" s="304"/>
      <c r="C100" s="305" t="s">
        <v>203</v>
      </c>
      <c r="D100" s="306"/>
      <c r="E100" s="307">
        <v>125.22499999999999</v>
      </c>
      <c r="F100" s="308"/>
      <c r="G100" s="309"/>
      <c r="H100" s="310"/>
      <c r="I100" s="302"/>
      <c r="J100" s="311"/>
      <c r="K100" s="302"/>
      <c r="M100" s="303" t="s">
        <v>203</v>
      </c>
      <c r="O100" s="292"/>
    </row>
    <row r="101" spans="1:80" x14ac:dyDescent="0.2">
      <c r="A101" s="301"/>
      <c r="B101" s="304"/>
      <c r="C101" s="305" t="s">
        <v>204</v>
      </c>
      <c r="D101" s="306"/>
      <c r="E101" s="307">
        <v>30.2</v>
      </c>
      <c r="F101" s="308"/>
      <c r="G101" s="309"/>
      <c r="H101" s="310"/>
      <c r="I101" s="302"/>
      <c r="J101" s="311"/>
      <c r="K101" s="302"/>
      <c r="M101" s="303" t="s">
        <v>204</v>
      </c>
      <c r="O101" s="292"/>
    </row>
    <row r="102" spans="1:80" x14ac:dyDescent="0.2">
      <c r="A102" s="293">
        <v>13</v>
      </c>
      <c r="B102" s="294" t="s">
        <v>205</v>
      </c>
      <c r="C102" s="295" t="s">
        <v>206</v>
      </c>
      <c r="D102" s="296" t="s">
        <v>116</v>
      </c>
      <c r="E102" s="297">
        <v>425.47089999999997</v>
      </c>
      <c r="F102" s="297">
        <v>0</v>
      </c>
      <c r="G102" s="298">
        <f>E102*F102</f>
        <v>0</v>
      </c>
      <c r="H102" s="299">
        <v>0</v>
      </c>
      <c r="I102" s="300">
        <f>E102*H102</f>
        <v>0</v>
      </c>
      <c r="J102" s="299"/>
      <c r="K102" s="300">
        <f>E102*J102</f>
        <v>0</v>
      </c>
      <c r="O102" s="292">
        <v>2</v>
      </c>
      <c r="AA102" s="261">
        <v>12</v>
      </c>
      <c r="AB102" s="261">
        <v>0</v>
      </c>
      <c r="AC102" s="261">
        <v>6</v>
      </c>
      <c r="AZ102" s="261">
        <v>1</v>
      </c>
      <c r="BA102" s="261">
        <f>IF(AZ102=1,G102,0)</f>
        <v>0</v>
      </c>
      <c r="BB102" s="261">
        <f>IF(AZ102=2,G102,0)</f>
        <v>0</v>
      </c>
      <c r="BC102" s="261">
        <f>IF(AZ102=3,G102,0)</f>
        <v>0</v>
      </c>
      <c r="BD102" s="261">
        <f>IF(AZ102=4,G102,0)</f>
        <v>0</v>
      </c>
      <c r="BE102" s="261">
        <f>IF(AZ102=5,G102,0)</f>
        <v>0</v>
      </c>
      <c r="CA102" s="292">
        <v>12</v>
      </c>
      <c r="CB102" s="292">
        <v>0</v>
      </c>
    </row>
    <row r="103" spans="1:80" x14ac:dyDescent="0.2">
      <c r="A103" s="301"/>
      <c r="B103" s="304"/>
      <c r="C103" s="305" t="s">
        <v>188</v>
      </c>
      <c r="D103" s="306"/>
      <c r="E103" s="307">
        <v>230.72890000000001</v>
      </c>
      <c r="F103" s="308"/>
      <c r="G103" s="309"/>
      <c r="H103" s="310"/>
      <c r="I103" s="302"/>
      <c r="J103" s="311"/>
      <c r="K103" s="302"/>
      <c r="M103" s="303" t="s">
        <v>188</v>
      </c>
      <c r="O103" s="292"/>
    </row>
    <row r="104" spans="1:80" x14ac:dyDescent="0.2">
      <c r="A104" s="301"/>
      <c r="B104" s="304"/>
      <c r="C104" s="305" t="s">
        <v>207</v>
      </c>
      <c r="D104" s="306"/>
      <c r="E104" s="307">
        <v>22.6508</v>
      </c>
      <c r="F104" s="308"/>
      <c r="G104" s="309"/>
      <c r="H104" s="310"/>
      <c r="I104" s="302"/>
      <c r="J104" s="311"/>
      <c r="K104" s="302"/>
      <c r="M104" s="303" t="s">
        <v>207</v>
      </c>
      <c r="O104" s="292"/>
    </row>
    <row r="105" spans="1:80" ht="22.5" x14ac:dyDescent="0.2">
      <c r="A105" s="301"/>
      <c r="B105" s="304"/>
      <c r="C105" s="305" t="s">
        <v>190</v>
      </c>
      <c r="D105" s="306"/>
      <c r="E105" s="307">
        <v>8.6270000000000007</v>
      </c>
      <c r="F105" s="308"/>
      <c r="G105" s="309"/>
      <c r="H105" s="310"/>
      <c r="I105" s="302"/>
      <c r="J105" s="311"/>
      <c r="K105" s="302"/>
      <c r="M105" s="303" t="s">
        <v>190</v>
      </c>
      <c r="O105" s="292"/>
    </row>
    <row r="106" spans="1:80" ht="22.5" x14ac:dyDescent="0.2">
      <c r="A106" s="301"/>
      <c r="B106" s="304"/>
      <c r="C106" s="305" t="s">
        <v>191</v>
      </c>
      <c r="D106" s="306"/>
      <c r="E106" s="307">
        <v>57.715200000000003</v>
      </c>
      <c r="F106" s="308"/>
      <c r="G106" s="309"/>
      <c r="H106" s="310"/>
      <c r="I106" s="302"/>
      <c r="J106" s="311"/>
      <c r="K106" s="302"/>
      <c r="M106" s="303" t="s">
        <v>191</v>
      </c>
      <c r="O106" s="292"/>
    </row>
    <row r="107" spans="1:80" ht="33.75" x14ac:dyDescent="0.2">
      <c r="A107" s="301"/>
      <c r="B107" s="304"/>
      <c r="C107" s="305" t="s">
        <v>192</v>
      </c>
      <c r="D107" s="306"/>
      <c r="E107" s="307">
        <v>14.1912</v>
      </c>
      <c r="F107" s="308"/>
      <c r="G107" s="309"/>
      <c r="H107" s="310"/>
      <c r="I107" s="302"/>
      <c r="J107" s="311"/>
      <c r="K107" s="302"/>
      <c r="M107" s="303" t="s">
        <v>192</v>
      </c>
      <c r="O107" s="292"/>
    </row>
    <row r="108" spans="1:80" ht="22.5" x14ac:dyDescent="0.2">
      <c r="A108" s="301"/>
      <c r="B108" s="304"/>
      <c r="C108" s="305" t="s">
        <v>208</v>
      </c>
      <c r="D108" s="306"/>
      <c r="E108" s="307">
        <v>15.96</v>
      </c>
      <c r="F108" s="308"/>
      <c r="G108" s="309"/>
      <c r="H108" s="310"/>
      <c r="I108" s="302"/>
      <c r="J108" s="311"/>
      <c r="K108" s="302"/>
      <c r="M108" s="303" t="s">
        <v>208</v>
      </c>
      <c r="O108" s="292"/>
    </row>
    <row r="109" spans="1:80" ht="22.5" x14ac:dyDescent="0.2">
      <c r="A109" s="301"/>
      <c r="B109" s="304"/>
      <c r="C109" s="305" t="s">
        <v>209</v>
      </c>
      <c r="D109" s="306"/>
      <c r="E109" s="307">
        <v>75.597800000000007</v>
      </c>
      <c r="F109" s="308"/>
      <c r="G109" s="309"/>
      <c r="H109" s="310"/>
      <c r="I109" s="302"/>
      <c r="J109" s="311"/>
      <c r="K109" s="302"/>
      <c r="M109" s="303" t="s">
        <v>209</v>
      </c>
      <c r="O109" s="292"/>
    </row>
    <row r="110" spans="1:80" x14ac:dyDescent="0.2">
      <c r="A110" s="293">
        <v>14</v>
      </c>
      <c r="B110" s="294" t="s">
        <v>210</v>
      </c>
      <c r="C110" s="295" t="s">
        <v>211</v>
      </c>
      <c r="D110" s="296" t="s">
        <v>116</v>
      </c>
      <c r="E110" s="297">
        <v>80.8095</v>
      </c>
      <c r="F110" s="297">
        <v>0</v>
      </c>
      <c r="G110" s="298">
        <f>E110*F110</f>
        <v>0</v>
      </c>
      <c r="H110" s="299">
        <v>0</v>
      </c>
      <c r="I110" s="300">
        <f>E110*H110</f>
        <v>0</v>
      </c>
      <c r="J110" s="299"/>
      <c r="K110" s="300">
        <f>E110*J110</f>
        <v>0</v>
      </c>
      <c r="O110" s="292">
        <v>2</v>
      </c>
      <c r="AA110" s="261">
        <v>12</v>
      </c>
      <c r="AB110" s="261">
        <v>0</v>
      </c>
      <c r="AC110" s="261">
        <v>62</v>
      </c>
      <c r="AZ110" s="261">
        <v>1</v>
      </c>
      <c r="BA110" s="261">
        <f>IF(AZ110=1,G110,0)</f>
        <v>0</v>
      </c>
      <c r="BB110" s="261">
        <f>IF(AZ110=2,G110,0)</f>
        <v>0</v>
      </c>
      <c r="BC110" s="261">
        <f>IF(AZ110=3,G110,0)</f>
        <v>0</v>
      </c>
      <c r="BD110" s="261">
        <f>IF(AZ110=4,G110,0)</f>
        <v>0</v>
      </c>
      <c r="BE110" s="261">
        <f>IF(AZ110=5,G110,0)</f>
        <v>0</v>
      </c>
      <c r="CA110" s="292">
        <v>12</v>
      </c>
      <c r="CB110" s="292">
        <v>0</v>
      </c>
    </row>
    <row r="111" spans="1:80" ht="22.5" x14ac:dyDescent="0.2">
      <c r="A111" s="301"/>
      <c r="B111" s="304"/>
      <c r="C111" s="305" t="s">
        <v>197</v>
      </c>
      <c r="D111" s="306"/>
      <c r="E111" s="307">
        <v>80.8095</v>
      </c>
      <c r="F111" s="308"/>
      <c r="G111" s="309"/>
      <c r="H111" s="310"/>
      <c r="I111" s="302"/>
      <c r="J111" s="311"/>
      <c r="K111" s="302"/>
      <c r="M111" s="303" t="s">
        <v>197</v>
      </c>
      <c r="O111" s="292"/>
    </row>
    <row r="112" spans="1:80" x14ac:dyDescent="0.2">
      <c r="A112" s="293">
        <v>15</v>
      </c>
      <c r="B112" s="294" t="s">
        <v>212</v>
      </c>
      <c r="C112" s="295" t="s">
        <v>213</v>
      </c>
      <c r="D112" s="296" t="s">
        <v>116</v>
      </c>
      <c r="E112" s="297">
        <v>425.74700000000001</v>
      </c>
      <c r="F112" s="297">
        <v>0</v>
      </c>
      <c r="G112" s="298">
        <f>E112*F112</f>
        <v>0</v>
      </c>
      <c r="H112" s="299">
        <v>0</v>
      </c>
      <c r="I112" s="300">
        <f>E112*H112</f>
        <v>0</v>
      </c>
      <c r="J112" s="299"/>
      <c r="K112" s="300">
        <f>E112*J112</f>
        <v>0</v>
      </c>
      <c r="O112" s="292">
        <v>2</v>
      </c>
      <c r="AA112" s="261">
        <v>12</v>
      </c>
      <c r="AB112" s="261">
        <v>0</v>
      </c>
      <c r="AC112" s="261">
        <v>7</v>
      </c>
      <c r="AZ112" s="261">
        <v>1</v>
      </c>
      <c r="BA112" s="261">
        <f>IF(AZ112=1,G112,0)</f>
        <v>0</v>
      </c>
      <c r="BB112" s="261">
        <f>IF(AZ112=2,G112,0)</f>
        <v>0</v>
      </c>
      <c r="BC112" s="261">
        <f>IF(AZ112=3,G112,0)</f>
        <v>0</v>
      </c>
      <c r="BD112" s="261">
        <f>IF(AZ112=4,G112,0)</f>
        <v>0</v>
      </c>
      <c r="BE112" s="261">
        <f>IF(AZ112=5,G112,0)</f>
        <v>0</v>
      </c>
      <c r="CA112" s="292">
        <v>12</v>
      </c>
      <c r="CB112" s="292">
        <v>0</v>
      </c>
    </row>
    <row r="113" spans="1:80" x14ac:dyDescent="0.2">
      <c r="A113" s="301"/>
      <c r="B113" s="304"/>
      <c r="C113" s="305" t="s">
        <v>188</v>
      </c>
      <c r="D113" s="306"/>
      <c r="E113" s="307">
        <v>230.72890000000001</v>
      </c>
      <c r="F113" s="308"/>
      <c r="G113" s="309"/>
      <c r="H113" s="310"/>
      <c r="I113" s="302"/>
      <c r="J113" s="311"/>
      <c r="K113" s="302"/>
      <c r="M113" s="303" t="s">
        <v>188</v>
      </c>
      <c r="O113" s="292"/>
    </row>
    <row r="114" spans="1:80" x14ac:dyDescent="0.2">
      <c r="A114" s="301"/>
      <c r="B114" s="304"/>
      <c r="C114" s="305" t="s">
        <v>207</v>
      </c>
      <c r="D114" s="306"/>
      <c r="E114" s="307">
        <v>22.6508</v>
      </c>
      <c r="F114" s="308"/>
      <c r="G114" s="309"/>
      <c r="H114" s="310"/>
      <c r="I114" s="302"/>
      <c r="J114" s="311"/>
      <c r="K114" s="302"/>
      <c r="M114" s="303" t="s">
        <v>207</v>
      </c>
      <c r="O114" s="292"/>
    </row>
    <row r="115" spans="1:80" ht="22.5" x14ac:dyDescent="0.2">
      <c r="A115" s="301"/>
      <c r="B115" s="304"/>
      <c r="C115" s="305" t="s">
        <v>208</v>
      </c>
      <c r="D115" s="306"/>
      <c r="E115" s="307">
        <v>15.96</v>
      </c>
      <c r="F115" s="308"/>
      <c r="G115" s="309"/>
      <c r="H115" s="310"/>
      <c r="I115" s="302"/>
      <c r="J115" s="311"/>
      <c r="K115" s="302"/>
      <c r="M115" s="303" t="s">
        <v>208</v>
      </c>
      <c r="O115" s="292"/>
    </row>
    <row r="116" spans="1:80" ht="22.5" x14ac:dyDescent="0.2">
      <c r="A116" s="301"/>
      <c r="B116" s="304"/>
      <c r="C116" s="305" t="s">
        <v>197</v>
      </c>
      <c r="D116" s="306"/>
      <c r="E116" s="307">
        <v>80.8095</v>
      </c>
      <c r="F116" s="308"/>
      <c r="G116" s="309"/>
      <c r="H116" s="310"/>
      <c r="I116" s="302"/>
      <c r="J116" s="311"/>
      <c r="K116" s="302"/>
      <c r="M116" s="303" t="s">
        <v>197</v>
      </c>
      <c r="O116" s="292"/>
    </row>
    <row r="117" spans="1:80" ht="22.5" x14ac:dyDescent="0.2">
      <c r="A117" s="301"/>
      <c r="B117" s="304"/>
      <c r="C117" s="305" t="s">
        <v>209</v>
      </c>
      <c r="D117" s="306"/>
      <c r="E117" s="307">
        <v>75.597800000000007</v>
      </c>
      <c r="F117" s="308"/>
      <c r="G117" s="309"/>
      <c r="H117" s="310"/>
      <c r="I117" s="302"/>
      <c r="J117" s="311"/>
      <c r="K117" s="302"/>
      <c r="M117" s="303" t="s">
        <v>209</v>
      </c>
      <c r="O117" s="292"/>
    </row>
    <row r="118" spans="1:80" x14ac:dyDescent="0.2">
      <c r="A118" s="293">
        <v>16</v>
      </c>
      <c r="B118" s="294" t="s">
        <v>214</v>
      </c>
      <c r="C118" s="295" t="s">
        <v>215</v>
      </c>
      <c r="D118" s="296" t="s">
        <v>116</v>
      </c>
      <c r="E118" s="297">
        <v>425.74700000000001</v>
      </c>
      <c r="F118" s="297">
        <v>0</v>
      </c>
      <c r="G118" s="298">
        <f>E118*F118</f>
        <v>0</v>
      </c>
      <c r="H118" s="299">
        <v>0</v>
      </c>
      <c r="I118" s="300">
        <f>E118*H118</f>
        <v>0</v>
      </c>
      <c r="J118" s="299"/>
      <c r="K118" s="300">
        <f>E118*J118</f>
        <v>0</v>
      </c>
      <c r="O118" s="292">
        <v>2</v>
      </c>
      <c r="AA118" s="261">
        <v>12</v>
      </c>
      <c r="AB118" s="261">
        <v>0</v>
      </c>
      <c r="AC118" s="261">
        <v>8</v>
      </c>
      <c r="AZ118" s="261">
        <v>1</v>
      </c>
      <c r="BA118" s="261">
        <f>IF(AZ118=1,G118,0)</f>
        <v>0</v>
      </c>
      <c r="BB118" s="261">
        <f>IF(AZ118=2,G118,0)</f>
        <v>0</v>
      </c>
      <c r="BC118" s="261">
        <f>IF(AZ118=3,G118,0)</f>
        <v>0</v>
      </c>
      <c r="BD118" s="261">
        <f>IF(AZ118=4,G118,0)</f>
        <v>0</v>
      </c>
      <c r="BE118" s="261">
        <f>IF(AZ118=5,G118,0)</f>
        <v>0</v>
      </c>
      <c r="CA118" s="292">
        <v>12</v>
      </c>
      <c r="CB118" s="292">
        <v>0</v>
      </c>
    </row>
    <row r="119" spans="1:80" x14ac:dyDescent="0.2">
      <c r="A119" s="301"/>
      <c r="B119" s="304"/>
      <c r="C119" s="305" t="s">
        <v>188</v>
      </c>
      <c r="D119" s="306"/>
      <c r="E119" s="307">
        <v>230.72890000000001</v>
      </c>
      <c r="F119" s="308"/>
      <c r="G119" s="309"/>
      <c r="H119" s="310"/>
      <c r="I119" s="302"/>
      <c r="J119" s="311"/>
      <c r="K119" s="302"/>
      <c r="M119" s="303" t="s">
        <v>188</v>
      </c>
      <c r="O119" s="292"/>
    </row>
    <row r="120" spans="1:80" x14ac:dyDescent="0.2">
      <c r="A120" s="301"/>
      <c r="B120" s="304"/>
      <c r="C120" s="305" t="s">
        <v>207</v>
      </c>
      <c r="D120" s="306"/>
      <c r="E120" s="307">
        <v>22.6508</v>
      </c>
      <c r="F120" s="308"/>
      <c r="G120" s="309"/>
      <c r="H120" s="310"/>
      <c r="I120" s="302"/>
      <c r="J120" s="311"/>
      <c r="K120" s="302"/>
      <c r="M120" s="303" t="s">
        <v>207</v>
      </c>
      <c r="O120" s="292"/>
    </row>
    <row r="121" spans="1:80" ht="22.5" x14ac:dyDescent="0.2">
      <c r="A121" s="301"/>
      <c r="B121" s="304"/>
      <c r="C121" s="305" t="s">
        <v>208</v>
      </c>
      <c r="D121" s="306"/>
      <c r="E121" s="307">
        <v>15.96</v>
      </c>
      <c r="F121" s="308"/>
      <c r="G121" s="309"/>
      <c r="H121" s="310"/>
      <c r="I121" s="302"/>
      <c r="J121" s="311"/>
      <c r="K121" s="302"/>
      <c r="M121" s="303" t="s">
        <v>208</v>
      </c>
      <c r="O121" s="292"/>
    </row>
    <row r="122" spans="1:80" ht="22.5" x14ac:dyDescent="0.2">
      <c r="A122" s="301"/>
      <c r="B122" s="304"/>
      <c r="C122" s="305" t="s">
        <v>197</v>
      </c>
      <c r="D122" s="306"/>
      <c r="E122" s="307">
        <v>80.8095</v>
      </c>
      <c r="F122" s="308"/>
      <c r="G122" s="309"/>
      <c r="H122" s="310"/>
      <c r="I122" s="302"/>
      <c r="J122" s="311"/>
      <c r="K122" s="302"/>
      <c r="M122" s="303" t="s">
        <v>197</v>
      </c>
      <c r="O122" s="292"/>
    </row>
    <row r="123" spans="1:80" ht="22.5" x14ac:dyDescent="0.2">
      <c r="A123" s="301"/>
      <c r="B123" s="304"/>
      <c r="C123" s="305" t="s">
        <v>209</v>
      </c>
      <c r="D123" s="306"/>
      <c r="E123" s="307">
        <v>75.597800000000007</v>
      </c>
      <c r="F123" s="308"/>
      <c r="G123" s="309"/>
      <c r="H123" s="310"/>
      <c r="I123" s="302"/>
      <c r="J123" s="311"/>
      <c r="K123" s="302"/>
      <c r="M123" s="303" t="s">
        <v>209</v>
      </c>
      <c r="O123" s="292"/>
    </row>
    <row r="124" spans="1:80" x14ac:dyDescent="0.2">
      <c r="A124" s="293">
        <v>17</v>
      </c>
      <c r="B124" s="294" t="s">
        <v>216</v>
      </c>
      <c r="C124" s="295" t="s">
        <v>217</v>
      </c>
      <c r="D124" s="296" t="s">
        <v>116</v>
      </c>
      <c r="E124" s="297">
        <v>425.74700000000001</v>
      </c>
      <c r="F124" s="297">
        <v>0</v>
      </c>
      <c r="G124" s="298">
        <f>E124*F124</f>
        <v>0</v>
      </c>
      <c r="H124" s="299">
        <v>0</v>
      </c>
      <c r="I124" s="300">
        <f>E124*H124</f>
        <v>0</v>
      </c>
      <c r="J124" s="299"/>
      <c r="K124" s="300">
        <f>E124*J124</f>
        <v>0</v>
      </c>
      <c r="O124" s="292">
        <v>2</v>
      </c>
      <c r="AA124" s="261">
        <v>12</v>
      </c>
      <c r="AB124" s="261">
        <v>0</v>
      </c>
      <c r="AC124" s="261">
        <v>9</v>
      </c>
      <c r="AZ124" s="261">
        <v>1</v>
      </c>
      <c r="BA124" s="261">
        <f>IF(AZ124=1,G124,0)</f>
        <v>0</v>
      </c>
      <c r="BB124" s="261">
        <f>IF(AZ124=2,G124,0)</f>
        <v>0</v>
      </c>
      <c r="BC124" s="261">
        <f>IF(AZ124=3,G124,0)</f>
        <v>0</v>
      </c>
      <c r="BD124" s="261">
        <f>IF(AZ124=4,G124,0)</f>
        <v>0</v>
      </c>
      <c r="BE124" s="261">
        <f>IF(AZ124=5,G124,0)</f>
        <v>0</v>
      </c>
      <c r="CA124" s="292">
        <v>12</v>
      </c>
      <c r="CB124" s="292">
        <v>0</v>
      </c>
    </row>
    <row r="125" spans="1:80" x14ac:dyDescent="0.2">
      <c r="A125" s="301"/>
      <c r="B125" s="304"/>
      <c r="C125" s="305" t="s">
        <v>188</v>
      </c>
      <c r="D125" s="306"/>
      <c r="E125" s="307">
        <v>230.72890000000001</v>
      </c>
      <c r="F125" s="308"/>
      <c r="G125" s="309"/>
      <c r="H125" s="310"/>
      <c r="I125" s="302"/>
      <c r="J125" s="311"/>
      <c r="K125" s="302"/>
      <c r="M125" s="303" t="s">
        <v>188</v>
      </c>
      <c r="O125" s="292"/>
    </row>
    <row r="126" spans="1:80" x14ac:dyDescent="0.2">
      <c r="A126" s="301"/>
      <c r="B126" s="304"/>
      <c r="C126" s="305" t="s">
        <v>207</v>
      </c>
      <c r="D126" s="306"/>
      <c r="E126" s="307">
        <v>22.6508</v>
      </c>
      <c r="F126" s="308"/>
      <c r="G126" s="309"/>
      <c r="H126" s="310"/>
      <c r="I126" s="302"/>
      <c r="J126" s="311"/>
      <c r="K126" s="302"/>
      <c r="M126" s="303" t="s">
        <v>207</v>
      </c>
      <c r="O126" s="292"/>
    </row>
    <row r="127" spans="1:80" ht="22.5" x14ac:dyDescent="0.2">
      <c r="A127" s="301"/>
      <c r="B127" s="304"/>
      <c r="C127" s="305" t="s">
        <v>208</v>
      </c>
      <c r="D127" s="306"/>
      <c r="E127" s="307">
        <v>15.96</v>
      </c>
      <c r="F127" s="308"/>
      <c r="G127" s="309"/>
      <c r="H127" s="310"/>
      <c r="I127" s="302"/>
      <c r="J127" s="311"/>
      <c r="K127" s="302"/>
      <c r="M127" s="303" t="s">
        <v>208</v>
      </c>
      <c r="O127" s="292"/>
    </row>
    <row r="128" spans="1:80" ht="22.5" x14ac:dyDescent="0.2">
      <c r="A128" s="301"/>
      <c r="B128" s="304"/>
      <c r="C128" s="305" t="s">
        <v>197</v>
      </c>
      <c r="D128" s="306"/>
      <c r="E128" s="307">
        <v>80.8095</v>
      </c>
      <c r="F128" s="308"/>
      <c r="G128" s="309"/>
      <c r="H128" s="310"/>
      <c r="I128" s="302"/>
      <c r="J128" s="311"/>
      <c r="K128" s="302"/>
      <c r="M128" s="303" t="s">
        <v>197</v>
      </c>
      <c r="O128" s="292"/>
    </row>
    <row r="129" spans="1:80" ht="22.5" x14ac:dyDescent="0.2">
      <c r="A129" s="301"/>
      <c r="B129" s="304"/>
      <c r="C129" s="305" t="s">
        <v>209</v>
      </c>
      <c r="D129" s="306"/>
      <c r="E129" s="307">
        <v>75.597800000000007</v>
      </c>
      <c r="F129" s="308"/>
      <c r="G129" s="309"/>
      <c r="H129" s="310"/>
      <c r="I129" s="302"/>
      <c r="J129" s="311"/>
      <c r="K129" s="302"/>
      <c r="M129" s="303" t="s">
        <v>209</v>
      </c>
      <c r="O129" s="292"/>
    </row>
    <row r="130" spans="1:80" ht="22.5" x14ac:dyDescent="0.2">
      <c r="A130" s="293">
        <v>18</v>
      </c>
      <c r="B130" s="294" t="s">
        <v>218</v>
      </c>
      <c r="C130" s="295" t="s">
        <v>219</v>
      </c>
      <c r="D130" s="296" t="s">
        <v>116</v>
      </c>
      <c r="E130" s="297">
        <v>14.1912</v>
      </c>
      <c r="F130" s="297">
        <v>0</v>
      </c>
      <c r="G130" s="298">
        <f>E130*F130</f>
        <v>0</v>
      </c>
      <c r="H130" s="299">
        <v>0</v>
      </c>
      <c r="I130" s="300">
        <f>E130*H130</f>
        <v>0</v>
      </c>
      <c r="J130" s="299"/>
      <c r="K130" s="300">
        <f>E130*J130</f>
        <v>0</v>
      </c>
      <c r="O130" s="292">
        <v>2</v>
      </c>
      <c r="AA130" s="261">
        <v>12</v>
      </c>
      <c r="AB130" s="261">
        <v>0</v>
      </c>
      <c r="AC130" s="261">
        <v>58</v>
      </c>
      <c r="AZ130" s="261">
        <v>1</v>
      </c>
      <c r="BA130" s="261">
        <f>IF(AZ130=1,G130,0)</f>
        <v>0</v>
      </c>
      <c r="BB130" s="261">
        <f>IF(AZ130=2,G130,0)</f>
        <v>0</v>
      </c>
      <c r="BC130" s="261">
        <f>IF(AZ130=3,G130,0)</f>
        <v>0</v>
      </c>
      <c r="BD130" s="261">
        <f>IF(AZ130=4,G130,0)</f>
        <v>0</v>
      </c>
      <c r="BE130" s="261">
        <f>IF(AZ130=5,G130,0)</f>
        <v>0</v>
      </c>
      <c r="CA130" s="292">
        <v>12</v>
      </c>
      <c r="CB130" s="292">
        <v>0</v>
      </c>
    </row>
    <row r="131" spans="1:80" x14ac:dyDescent="0.2">
      <c r="A131" s="301"/>
      <c r="B131" s="304"/>
      <c r="C131" s="305" t="s">
        <v>220</v>
      </c>
      <c r="D131" s="306"/>
      <c r="E131" s="307">
        <v>0</v>
      </c>
      <c r="F131" s="308"/>
      <c r="G131" s="309"/>
      <c r="H131" s="310"/>
      <c r="I131" s="302"/>
      <c r="J131" s="311"/>
      <c r="K131" s="302"/>
      <c r="M131" s="303" t="s">
        <v>220</v>
      </c>
      <c r="O131" s="292"/>
    </row>
    <row r="132" spans="1:80" x14ac:dyDescent="0.2">
      <c r="A132" s="301"/>
      <c r="B132" s="304"/>
      <c r="C132" s="305" t="s">
        <v>221</v>
      </c>
      <c r="D132" s="306"/>
      <c r="E132" s="307">
        <v>15.525</v>
      </c>
      <c r="F132" s="308"/>
      <c r="G132" s="309"/>
      <c r="H132" s="310"/>
      <c r="I132" s="302"/>
      <c r="J132" s="311"/>
      <c r="K132" s="302"/>
      <c r="M132" s="303" t="s">
        <v>221</v>
      </c>
      <c r="O132" s="292"/>
    </row>
    <row r="133" spans="1:80" x14ac:dyDescent="0.2">
      <c r="A133" s="301"/>
      <c r="B133" s="304"/>
      <c r="C133" s="305" t="s">
        <v>222</v>
      </c>
      <c r="D133" s="306"/>
      <c r="E133" s="307">
        <v>-1.3338000000000001</v>
      </c>
      <c r="F133" s="308"/>
      <c r="G133" s="309"/>
      <c r="H133" s="310"/>
      <c r="I133" s="302"/>
      <c r="J133" s="311"/>
      <c r="K133" s="302"/>
      <c r="M133" s="303" t="s">
        <v>222</v>
      </c>
      <c r="O133" s="292"/>
    </row>
    <row r="134" spans="1:80" ht="22.5" x14ac:dyDescent="0.2">
      <c r="A134" s="293">
        <v>19</v>
      </c>
      <c r="B134" s="294" t="s">
        <v>223</v>
      </c>
      <c r="C134" s="295" t="s">
        <v>224</v>
      </c>
      <c r="D134" s="296" t="s">
        <v>116</v>
      </c>
      <c r="E134" s="297">
        <v>57.715200000000003</v>
      </c>
      <c r="F134" s="297">
        <v>0</v>
      </c>
      <c r="G134" s="298">
        <f>E134*F134</f>
        <v>0</v>
      </c>
      <c r="H134" s="299">
        <v>0</v>
      </c>
      <c r="I134" s="300">
        <f>E134*H134</f>
        <v>0</v>
      </c>
      <c r="J134" s="299"/>
      <c r="K134" s="300">
        <f>E134*J134</f>
        <v>0</v>
      </c>
      <c r="O134" s="292">
        <v>2</v>
      </c>
      <c r="AA134" s="261">
        <v>12</v>
      </c>
      <c r="AB134" s="261">
        <v>0</v>
      </c>
      <c r="AC134" s="261">
        <v>10</v>
      </c>
      <c r="AZ134" s="261">
        <v>1</v>
      </c>
      <c r="BA134" s="261">
        <f>IF(AZ134=1,G134,0)</f>
        <v>0</v>
      </c>
      <c r="BB134" s="261">
        <f>IF(AZ134=2,G134,0)</f>
        <v>0</v>
      </c>
      <c r="BC134" s="261">
        <f>IF(AZ134=3,G134,0)</f>
        <v>0</v>
      </c>
      <c r="BD134" s="261">
        <f>IF(AZ134=4,G134,0)</f>
        <v>0</v>
      </c>
      <c r="BE134" s="261">
        <f>IF(AZ134=5,G134,0)</f>
        <v>0</v>
      </c>
      <c r="CA134" s="292">
        <v>12</v>
      </c>
      <c r="CB134" s="292">
        <v>0</v>
      </c>
    </row>
    <row r="135" spans="1:80" x14ac:dyDescent="0.2">
      <c r="A135" s="301"/>
      <c r="B135" s="304"/>
      <c r="C135" s="305" t="s">
        <v>225</v>
      </c>
      <c r="D135" s="306"/>
      <c r="E135" s="307">
        <v>0</v>
      </c>
      <c r="F135" s="308"/>
      <c r="G135" s="309"/>
      <c r="H135" s="310"/>
      <c r="I135" s="302"/>
      <c r="J135" s="311"/>
      <c r="K135" s="302"/>
      <c r="M135" s="303" t="s">
        <v>225</v>
      </c>
      <c r="O135" s="292"/>
    </row>
    <row r="136" spans="1:80" x14ac:dyDescent="0.2">
      <c r="A136" s="301"/>
      <c r="B136" s="304"/>
      <c r="C136" s="305" t="s">
        <v>226</v>
      </c>
      <c r="D136" s="306"/>
      <c r="E136" s="307">
        <v>79.055999999999997</v>
      </c>
      <c r="F136" s="308"/>
      <c r="G136" s="309"/>
      <c r="H136" s="310"/>
      <c r="I136" s="302"/>
      <c r="J136" s="311"/>
      <c r="K136" s="302"/>
      <c r="M136" s="303" t="s">
        <v>226</v>
      </c>
      <c r="O136" s="292"/>
    </row>
    <row r="137" spans="1:80" x14ac:dyDescent="0.2">
      <c r="A137" s="301"/>
      <c r="B137" s="304"/>
      <c r="C137" s="305" t="s">
        <v>227</v>
      </c>
      <c r="D137" s="306"/>
      <c r="E137" s="307">
        <v>-21.340800000000002</v>
      </c>
      <c r="F137" s="308"/>
      <c r="G137" s="309"/>
      <c r="H137" s="310"/>
      <c r="I137" s="302"/>
      <c r="J137" s="311"/>
      <c r="K137" s="302"/>
      <c r="M137" s="303" t="s">
        <v>227</v>
      </c>
      <c r="O137" s="292"/>
    </row>
    <row r="138" spans="1:80" ht="22.5" x14ac:dyDescent="0.2">
      <c r="A138" s="293">
        <v>20</v>
      </c>
      <c r="B138" s="294" t="s">
        <v>228</v>
      </c>
      <c r="C138" s="295" t="s">
        <v>229</v>
      </c>
      <c r="D138" s="296" t="s">
        <v>116</v>
      </c>
      <c r="E138" s="297">
        <v>230.72890000000001</v>
      </c>
      <c r="F138" s="297">
        <v>0</v>
      </c>
      <c r="G138" s="298">
        <f>E138*F138</f>
        <v>0</v>
      </c>
      <c r="H138" s="299">
        <v>0</v>
      </c>
      <c r="I138" s="300">
        <f>E138*H138</f>
        <v>0</v>
      </c>
      <c r="J138" s="299"/>
      <c r="K138" s="300">
        <f>E138*J138</f>
        <v>0</v>
      </c>
      <c r="O138" s="292">
        <v>2</v>
      </c>
      <c r="AA138" s="261">
        <v>12</v>
      </c>
      <c r="AB138" s="261">
        <v>1</v>
      </c>
      <c r="AC138" s="261">
        <v>11</v>
      </c>
      <c r="AZ138" s="261">
        <v>1</v>
      </c>
      <c r="BA138" s="261">
        <f>IF(AZ138=1,G138,0)</f>
        <v>0</v>
      </c>
      <c r="BB138" s="261">
        <f>IF(AZ138=2,G138,0)</f>
        <v>0</v>
      </c>
      <c r="BC138" s="261">
        <f>IF(AZ138=3,G138,0)</f>
        <v>0</v>
      </c>
      <c r="BD138" s="261">
        <f>IF(AZ138=4,G138,0)</f>
        <v>0</v>
      </c>
      <c r="BE138" s="261">
        <f>IF(AZ138=5,G138,0)</f>
        <v>0</v>
      </c>
      <c r="CA138" s="292">
        <v>12</v>
      </c>
      <c r="CB138" s="292">
        <v>1</v>
      </c>
    </row>
    <row r="139" spans="1:80" x14ac:dyDescent="0.2">
      <c r="A139" s="301"/>
      <c r="B139" s="304"/>
      <c r="C139" s="305" t="s">
        <v>230</v>
      </c>
      <c r="D139" s="306"/>
      <c r="E139" s="307">
        <v>0</v>
      </c>
      <c r="F139" s="308"/>
      <c r="G139" s="309"/>
      <c r="H139" s="310"/>
      <c r="I139" s="302"/>
      <c r="J139" s="311"/>
      <c r="K139" s="302"/>
      <c r="M139" s="303" t="s">
        <v>230</v>
      </c>
      <c r="O139" s="292"/>
    </row>
    <row r="140" spans="1:80" x14ac:dyDescent="0.2">
      <c r="A140" s="301"/>
      <c r="B140" s="304"/>
      <c r="C140" s="305" t="s">
        <v>231</v>
      </c>
      <c r="D140" s="306"/>
      <c r="E140" s="307">
        <v>254.73500000000001</v>
      </c>
      <c r="F140" s="308"/>
      <c r="G140" s="309"/>
      <c r="H140" s="310"/>
      <c r="I140" s="302"/>
      <c r="J140" s="311"/>
      <c r="K140" s="302"/>
      <c r="M140" s="303" t="s">
        <v>231</v>
      </c>
      <c r="O140" s="292"/>
    </row>
    <row r="141" spans="1:80" x14ac:dyDescent="0.2">
      <c r="A141" s="301"/>
      <c r="B141" s="304"/>
      <c r="C141" s="305" t="s">
        <v>232</v>
      </c>
      <c r="D141" s="306"/>
      <c r="E141" s="307">
        <v>-15.96</v>
      </c>
      <c r="F141" s="308"/>
      <c r="G141" s="309"/>
      <c r="H141" s="310"/>
      <c r="I141" s="302"/>
      <c r="J141" s="311"/>
      <c r="K141" s="302"/>
      <c r="M141" s="303" t="s">
        <v>232</v>
      </c>
      <c r="O141" s="292"/>
    </row>
    <row r="142" spans="1:80" ht="22.5" x14ac:dyDescent="0.2">
      <c r="A142" s="301"/>
      <c r="B142" s="304"/>
      <c r="C142" s="305" t="s">
        <v>233</v>
      </c>
      <c r="D142" s="306"/>
      <c r="E142" s="307">
        <v>-37.801400000000001</v>
      </c>
      <c r="F142" s="308"/>
      <c r="G142" s="309"/>
      <c r="H142" s="310"/>
      <c r="I142" s="302"/>
      <c r="J142" s="311"/>
      <c r="K142" s="302"/>
      <c r="M142" s="303" t="s">
        <v>233</v>
      </c>
      <c r="O142" s="292"/>
    </row>
    <row r="143" spans="1:80" ht="22.5" x14ac:dyDescent="0.2">
      <c r="A143" s="301"/>
      <c r="B143" s="304"/>
      <c r="C143" s="305" t="s">
        <v>234</v>
      </c>
      <c r="D143" s="306"/>
      <c r="E143" s="307">
        <v>-48.182099999999998</v>
      </c>
      <c r="F143" s="308"/>
      <c r="G143" s="309"/>
      <c r="H143" s="310"/>
      <c r="I143" s="302"/>
      <c r="J143" s="311"/>
      <c r="K143" s="302"/>
      <c r="M143" s="303" t="s">
        <v>234</v>
      </c>
      <c r="O143" s="292"/>
    </row>
    <row r="144" spans="1:80" x14ac:dyDescent="0.2">
      <c r="A144" s="301"/>
      <c r="B144" s="304"/>
      <c r="C144" s="305" t="s">
        <v>235</v>
      </c>
      <c r="D144" s="306"/>
      <c r="E144" s="307">
        <v>-44.4</v>
      </c>
      <c r="F144" s="308"/>
      <c r="G144" s="309"/>
      <c r="H144" s="310"/>
      <c r="I144" s="302"/>
      <c r="J144" s="311"/>
      <c r="K144" s="302"/>
      <c r="M144" s="303" t="s">
        <v>235</v>
      </c>
      <c r="O144" s="292"/>
    </row>
    <row r="145" spans="1:80" x14ac:dyDescent="0.2">
      <c r="A145" s="301"/>
      <c r="B145" s="304"/>
      <c r="C145" s="333" t="s">
        <v>174</v>
      </c>
      <c r="D145" s="306"/>
      <c r="E145" s="332">
        <v>108.39150000000001</v>
      </c>
      <c r="F145" s="308"/>
      <c r="G145" s="309"/>
      <c r="H145" s="310"/>
      <c r="I145" s="302"/>
      <c r="J145" s="311"/>
      <c r="K145" s="302"/>
      <c r="M145" s="303" t="s">
        <v>174</v>
      </c>
      <c r="O145" s="292"/>
    </row>
    <row r="146" spans="1:80" x14ac:dyDescent="0.2">
      <c r="A146" s="301"/>
      <c r="B146" s="304"/>
      <c r="C146" s="305" t="s">
        <v>236</v>
      </c>
      <c r="D146" s="306"/>
      <c r="E146" s="307">
        <v>182.57400000000001</v>
      </c>
      <c r="F146" s="308"/>
      <c r="G146" s="309"/>
      <c r="H146" s="310"/>
      <c r="I146" s="302"/>
      <c r="J146" s="311"/>
      <c r="K146" s="302"/>
      <c r="M146" s="303" t="s">
        <v>236</v>
      </c>
      <c r="O146" s="292"/>
    </row>
    <row r="147" spans="1:80" x14ac:dyDescent="0.2">
      <c r="A147" s="301"/>
      <c r="B147" s="304"/>
      <c r="C147" s="305" t="s">
        <v>237</v>
      </c>
      <c r="D147" s="306"/>
      <c r="E147" s="307">
        <v>-85.7376</v>
      </c>
      <c r="F147" s="308"/>
      <c r="G147" s="309"/>
      <c r="H147" s="310"/>
      <c r="I147" s="302"/>
      <c r="J147" s="311"/>
      <c r="K147" s="302"/>
      <c r="M147" s="303" t="s">
        <v>237</v>
      </c>
      <c r="O147" s="292"/>
    </row>
    <row r="148" spans="1:80" x14ac:dyDescent="0.2">
      <c r="A148" s="301"/>
      <c r="B148" s="304"/>
      <c r="C148" s="305" t="s">
        <v>238</v>
      </c>
      <c r="D148" s="306"/>
      <c r="E148" s="307">
        <v>-5.1239999999999997</v>
      </c>
      <c r="F148" s="308"/>
      <c r="G148" s="309"/>
      <c r="H148" s="310"/>
      <c r="I148" s="302"/>
      <c r="J148" s="311"/>
      <c r="K148" s="302"/>
      <c r="M148" s="303" t="s">
        <v>238</v>
      </c>
      <c r="O148" s="292"/>
    </row>
    <row r="149" spans="1:80" x14ac:dyDescent="0.2">
      <c r="A149" s="301"/>
      <c r="B149" s="304"/>
      <c r="C149" s="333" t="s">
        <v>174</v>
      </c>
      <c r="D149" s="306"/>
      <c r="E149" s="332">
        <v>91.712400000000017</v>
      </c>
      <c r="F149" s="308"/>
      <c r="G149" s="309"/>
      <c r="H149" s="310"/>
      <c r="I149" s="302"/>
      <c r="J149" s="311"/>
      <c r="K149" s="302"/>
      <c r="M149" s="303" t="s">
        <v>174</v>
      </c>
      <c r="O149" s="292"/>
    </row>
    <row r="150" spans="1:80" x14ac:dyDescent="0.2">
      <c r="A150" s="301"/>
      <c r="B150" s="304"/>
      <c r="C150" s="305" t="s">
        <v>239</v>
      </c>
      <c r="D150" s="306"/>
      <c r="E150" s="307">
        <v>6.125</v>
      </c>
      <c r="F150" s="308"/>
      <c r="G150" s="309"/>
      <c r="H150" s="310"/>
      <c r="I150" s="302"/>
      <c r="J150" s="311"/>
      <c r="K150" s="302"/>
      <c r="M150" s="303" t="s">
        <v>239</v>
      </c>
      <c r="O150" s="292"/>
    </row>
    <row r="151" spans="1:80" x14ac:dyDescent="0.2">
      <c r="A151" s="301"/>
      <c r="B151" s="304"/>
      <c r="C151" s="333" t="s">
        <v>174</v>
      </c>
      <c r="D151" s="306"/>
      <c r="E151" s="332">
        <v>6.125</v>
      </c>
      <c r="F151" s="308"/>
      <c r="G151" s="309"/>
      <c r="H151" s="310"/>
      <c r="I151" s="302"/>
      <c r="J151" s="311"/>
      <c r="K151" s="302"/>
      <c r="M151" s="303" t="s">
        <v>174</v>
      </c>
      <c r="O151" s="292"/>
    </row>
    <row r="152" spans="1:80" x14ac:dyDescent="0.2">
      <c r="A152" s="301"/>
      <c r="B152" s="304"/>
      <c r="C152" s="305" t="s">
        <v>240</v>
      </c>
      <c r="D152" s="306"/>
      <c r="E152" s="307">
        <v>24.5</v>
      </c>
      <c r="F152" s="308"/>
      <c r="G152" s="309"/>
      <c r="H152" s="310"/>
      <c r="I152" s="302"/>
      <c r="J152" s="311"/>
      <c r="K152" s="302"/>
      <c r="M152" s="303" t="s">
        <v>240</v>
      </c>
      <c r="O152" s="292"/>
    </row>
    <row r="153" spans="1:80" x14ac:dyDescent="0.2">
      <c r="A153" s="301"/>
      <c r="B153" s="304"/>
      <c r="C153" s="333" t="s">
        <v>174</v>
      </c>
      <c r="D153" s="306"/>
      <c r="E153" s="332">
        <v>24.5</v>
      </c>
      <c r="F153" s="308"/>
      <c r="G153" s="309"/>
      <c r="H153" s="310"/>
      <c r="I153" s="302"/>
      <c r="J153" s="311"/>
      <c r="K153" s="302"/>
      <c r="M153" s="303" t="s">
        <v>174</v>
      </c>
      <c r="O153" s="292"/>
    </row>
    <row r="154" spans="1:80" ht="22.5" x14ac:dyDescent="0.2">
      <c r="A154" s="293">
        <v>21</v>
      </c>
      <c r="B154" s="294" t="s">
        <v>241</v>
      </c>
      <c r="C154" s="295" t="s">
        <v>242</v>
      </c>
      <c r="D154" s="296" t="s">
        <v>116</v>
      </c>
      <c r="E154" s="297">
        <v>80.8095</v>
      </c>
      <c r="F154" s="297">
        <v>0</v>
      </c>
      <c r="G154" s="298">
        <f>E154*F154</f>
        <v>0</v>
      </c>
      <c r="H154" s="299">
        <v>0</v>
      </c>
      <c r="I154" s="300">
        <f>E154*H154</f>
        <v>0</v>
      </c>
      <c r="J154" s="299"/>
      <c r="K154" s="300">
        <f>E154*J154</f>
        <v>0</v>
      </c>
      <c r="O154" s="292">
        <v>2</v>
      </c>
      <c r="AA154" s="261">
        <v>12</v>
      </c>
      <c r="AB154" s="261">
        <v>1</v>
      </c>
      <c r="AC154" s="261">
        <v>59</v>
      </c>
      <c r="AZ154" s="261">
        <v>1</v>
      </c>
      <c r="BA154" s="261">
        <f>IF(AZ154=1,G154,0)</f>
        <v>0</v>
      </c>
      <c r="BB154" s="261">
        <f>IF(AZ154=2,G154,0)</f>
        <v>0</v>
      </c>
      <c r="BC154" s="261">
        <f>IF(AZ154=3,G154,0)</f>
        <v>0</v>
      </c>
      <c r="BD154" s="261">
        <f>IF(AZ154=4,G154,0)</f>
        <v>0</v>
      </c>
      <c r="BE154" s="261">
        <f>IF(AZ154=5,G154,0)</f>
        <v>0</v>
      </c>
      <c r="CA154" s="292">
        <v>12</v>
      </c>
      <c r="CB154" s="292">
        <v>1</v>
      </c>
    </row>
    <row r="155" spans="1:80" x14ac:dyDescent="0.2">
      <c r="A155" s="301"/>
      <c r="B155" s="304"/>
      <c r="C155" s="305" t="s">
        <v>243</v>
      </c>
      <c r="D155" s="306"/>
      <c r="E155" s="307">
        <v>0</v>
      </c>
      <c r="F155" s="308"/>
      <c r="G155" s="309"/>
      <c r="H155" s="310"/>
      <c r="I155" s="302"/>
      <c r="J155" s="311"/>
      <c r="K155" s="302"/>
      <c r="M155" s="303" t="s">
        <v>243</v>
      </c>
      <c r="O155" s="292"/>
    </row>
    <row r="156" spans="1:80" x14ac:dyDescent="0.2">
      <c r="A156" s="301"/>
      <c r="B156" s="304"/>
      <c r="C156" s="305" t="s">
        <v>244</v>
      </c>
      <c r="D156" s="306"/>
      <c r="E156" s="307">
        <v>34.729500000000002</v>
      </c>
      <c r="F156" s="308"/>
      <c r="G156" s="309"/>
      <c r="H156" s="310"/>
      <c r="I156" s="302"/>
      <c r="J156" s="311"/>
      <c r="K156" s="302"/>
      <c r="M156" s="303" t="s">
        <v>244</v>
      </c>
      <c r="O156" s="292"/>
    </row>
    <row r="157" spans="1:80" x14ac:dyDescent="0.2">
      <c r="A157" s="301"/>
      <c r="B157" s="304"/>
      <c r="C157" s="305" t="s">
        <v>245</v>
      </c>
      <c r="D157" s="306"/>
      <c r="E157" s="307">
        <v>46.08</v>
      </c>
      <c r="F157" s="308"/>
      <c r="G157" s="309"/>
      <c r="H157" s="310"/>
      <c r="I157" s="302"/>
      <c r="J157" s="311"/>
      <c r="K157" s="302"/>
      <c r="M157" s="303" t="s">
        <v>245</v>
      </c>
      <c r="O157" s="292"/>
    </row>
    <row r="158" spans="1:80" x14ac:dyDescent="0.2">
      <c r="A158" s="293">
        <v>22</v>
      </c>
      <c r="B158" s="294" t="s">
        <v>246</v>
      </c>
      <c r="C158" s="295" t="s">
        <v>247</v>
      </c>
      <c r="D158" s="296" t="s">
        <v>116</v>
      </c>
      <c r="E158" s="297">
        <v>4.319</v>
      </c>
      <c r="F158" s="297">
        <v>0</v>
      </c>
      <c r="G158" s="298">
        <f>E158*F158</f>
        <v>0</v>
      </c>
      <c r="H158" s="299">
        <v>0</v>
      </c>
      <c r="I158" s="300">
        <f>E158*H158</f>
        <v>0</v>
      </c>
      <c r="J158" s="299"/>
      <c r="K158" s="300">
        <f>E158*J158</f>
        <v>0</v>
      </c>
      <c r="O158" s="292">
        <v>2</v>
      </c>
      <c r="AA158" s="261">
        <v>12</v>
      </c>
      <c r="AB158" s="261">
        <v>1</v>
      </c>
      <c r="AC158" s="261">
        <v>73</v>
      </c>
      <c r="AZ158" s="261">
        <v>1</v>
      </c>
      <c r="BA158" s="261">
        <f>IF(AZ158=1,G158,0)</f>
        <v>0</v>
      </c>
      <c r="BB158" s="261">
        <f>IF(AZ158=2,G158,0)</f>
        <v>0</v>
      </c>
      <c r="BC158" s="261">
        <f>IF(AZ158=3,G158,0)</f>
        <v>0</v>
      </c>
      <c r="BD158" s="261">
        <f>IF(AZ158=4,G158,0)</f>
        <v>0</v>
      </c>
      <c r="BE158" s="261">
        <f>IF(AZ158=5,G158,0)</f>
        <v>0</v>
      </c>
      <c r="CA158" s="292">
        <v>12</v>
      </c>
      <c r="CB158" s="292">
        <v>1</v>
      </c>
    </row>
    <row r="159" spans="1:80" x14ac:dyDescent="0.2">
      <c r="A159" s="301"/>
      <c r="B159" s="304"/>
      <c r="C159" s="305" t="s">
        <v>248</v>
      </c>
      <c r="D159" s="306"/>
      <c r="E159" s="307">
        <v>4.319</v>
      </c>
      <c r="F159" s="308"/>
      <c r="G159" s="309"/>
      <c r="H159" s="310"/>
      <c r="I159" s="302"/>
      <c r="J159" s="311"/>
      <c r="K159" s="302"/>
      <c r="M159" s="303" t="s">
        <v>248</v>
      </c>
      <c r="O159" s="292"/>
    </row>
    <row r="160" spans="1:80" ht="22.5" x14ac:dyDescent="0.2">
      <c r="A160" s="293">
        <v>23</v>
      </c>
      <c r="B160" s="294" t="s">
        <v>249</v>
      </c>
      <c r="C160" s="295" t="s">
        <v>250</v>
      </c>
      <c r="D160" s="296" t="s">
        <v>116</v>
      </c>
      <c r="E160" s="297">
        <v>22.6508</v>
      </c>
      <c r="F160" s="297">
        <v>0</v>
      </c>
      <c r="G160" s="298">
        <f>E160*F160</f>
        <v>0</v>
      </c>
      <c r="H160" s="299">
        <v>0</v>
      </c>
      <c r="I160" s="300">
        <f>E160*H160</f>
        <v>0</v>
      </c>
      <c r="J160" s="299"/>
      <c r="K160" s="300">
        <f>E160*J160</f>
        <v>0</v>
      </c>
      <c r="O160" s="292">
        <v>2</v>
      </c>
      <c r="AA160" s="261">
        <v>12</v>
      </c>
      <c r="AB160" s="261">
        <v>1</v>
      </c>
      <c r="AC160" s="261">
        <v>14</v>
      </c>
      <c r="AZ160" s="261">
        <v>1</v>
      </c>
      <c r="BA160" s="261">
        <f>IF(AZ160=1,G160,0)</f>
        <v>0</v>
      </c>
      <c r="BB160" s="261">
        <f>IF(AZ160=2,G160,0)</f>
        <v>0</v>
      </c>
      <c r="BC160" s="261">
        <f>IF(AZ160=3,G160,0)</f>
        <v>0</v>
      </c>
      <c r="BD160" s="261">
        <f>IF(AZ160=4,G160,0)</f>
        <v>0</v>
      </c>
      <c r="BE160" s="261">
        <f>IF(AZ160=5,G160,0)</f>
        <v>0</v>
      </c>
      <c r="CA160" s="292">
        <v>12</v>
      </c>
      <c r="CB160" s="292">
        <v>1</v>
      </c>
    </row>
    <row r="161" spans="1:80" x14ac:dyDescent="0.2">
      <c r="A161" s="301"/>
      <c r="B161" s="304"/>
      <c r="C161" s="305" t="s">
        <v>171</v>
      </c>
      <c r="D161" s="306"/>
      <c r="E161" s="307">
        <v>0</v>
      </c>
      <c r="F161" s="308"/>
      <c r="G161" s="309"/>
      <c r="H161" s="310"/>
      <c r="I161" s="302"/>
      <c r="J161" s="311"/>
      <c r="K161" s="302"/>
      <c r="M161" s="303" t="s">
        <v>171</v>
      </c>
      <c r="O161" s="292"/>
    </row>
    <row r="162" spans="1:80" x14ac:dyDescent="0.2">
      <c r="A162" s="301"/>
      <c r="B162" s="304"/>
      <c r="C162" s="305" t="s">
        <v>251</v>
      </c>
      <c r="D162" s="306"/>
      <c r="E162" s="307">
        <v>0</v>
      </c>
      <c r="F162" s="308"/>
      <c r="G162" s="309"/>
      <c r="H162" s="310"/>
      <c r="I162" s="302"/>
      <c r="J162" s="311"/>
      <c r="K162" s="302"/>
      <c r="M162" s="303" t="s">
        <v>251</v>
      </c>
      <c r="O162" s="292"/>
    </row>
    <row r="163" spans="1:80" x14ac:dyDescent="0.2">
      <c r="A163" s="301"/>
      <c r="B163" s="304"/>
      <c r="C163" s="305" t="s">
        <v>252</v>
      </c>
      <c r="D163" s="306"/>
      <c r="E163" s="307">
        <v>3.9140000000000001</v>
      </c>
      <c r="F163" s="308"/>
      <c r="G163" s="309"/>
      <c r="H163" s="310"/>
      <c r="I163" s="302"/>
      <c r="J163" s="311"/>
      <c r="K163" s="302"/>
      <c r="M163" s="303" t="s">
        <v>252</v>
      </c>
      <c r="O163" s="292"/>
    </row>
    <row r="164" spans="1:80" x14ac:dyDescent="0.2">
      <c r="A164" s="301"/>
      <c r="B164" s="304"/>
      <c r="C164" s="305" t="s">
        <v>253</v>
      </c>
      <c r="D164" s="306"/>
      <c r="E164" s="307">
        <v>3.6414</v>
      </c>
      <c r="F164" s="308"/>
      <c r="G164" s="309"/>
      <c r="H164" s="310"/>
      <c r="I164" s="302"/>
      <c r="J164" s="311"/>
      <c r="K164" s="302"/>
      <c r="M164" s="303" t="s">
        <v>253</v>
      </c>
      <c r="O164" s="292"/>
    </row>
    <row r="165" spans="1:80" x14ac:dyDescent="0.2">
      <c r="A165" s="301"/>
      <c r="B165" s="304"/>
      <c r="C165" s="305" t="s">
        <v>254</v>
      </c>
      <c r="D165" s="306"/>
      <c r="E165" s="307">
        <v>3.7050000000000001</v>
      </c>
      <c r="F165" s="308"/>
      <c r="G165" s="309"/>
      <c r="H165" s="310"/>
      <c r="I165" s="302"/>
      <c r="J165" s="311"/>
      <c r="K165" s="302"/>
      <c r="M165" s="303" t="s">
        <v>254</v>
      </c>
      <c r="O165" s="292"/>
    </row>
    <row r="166" spans="1:80" x14ac:dyDescent="0.2">
      <c r="A166" s="301"/>
      <c r="B166" s="304"/>
      <c r="C166" s="305" t="s">
        <v>255</v>
      </c>
      <c r="D166" s="306"/>
      <c r="E166" s="307">
        <v>3.5055000000000001</v>
      </c>
      <c r="F166" s="308"/>
      <c r="G166" s="309"/>
      <c r="H166" s="310"/>
      <c r="I166" s="302"/>
      <c r="J166" s="311"/>
      <c r="K166" s="302"/>
      <c r="M166" s="303" t="s">
        <v>255</v>
      </c>
      <c r="O166" s="292"/>
    </row>
    <row r="167" spans="1:80" x14ac:dyDescent="0.2">
      <c r="A167" s="301"/>
      <c r="B167" s="304"/>
      <c r="C167" s="333" t="s">
        <v>174</v>
      </c>
      <c r="D167" s="306"/>
      <c r="E167" s="332">
        <v>14.7659</v>
      </c>
      <c r="F167" s="308"/>
      <c r="G167" s="309"/>
      <c r="H167" s="310"/>
      <c r="I167" s="302"/>
      <c r="J167" s="311"/>
      <c r="K167" s="302"/>
      <c r="M167" s="303" t="s">
        <v>174</v>
      </c>
      <c r="O167" s="292"/>
    </row>
    <row r="168" spans="1:80" x14ac:dyDescent="0.2">
      <c r="A168" s="301"/>
      <c r="B168" s="304"/>
      <c r="C168" s="305" t="s">
        <v>256</v>
      </c>
      <c r="D168" s="306"/>
      <c r="E168" s="307">
        <v>0</v>
      </c>
      <c r="F168" s="308"/>
      <c r="G168" s="309"/>
      <c r="H168" s="310"/>
      <c r="I168" s="302"/>
      <c r="J168" s="311"/>
      <c r="K168" s="302"/>
      <c r="M168" s="303" t="s">
        <v>256</v>
      </c>
      <c r="O168" s="292"/>
    </row>
    <row r="169" spans="1:80" x14ac:dyDescent="0.2">
      <c r="A169" s="301"/>
      <c r="B169" s="304"/>
      <c r="C169" s="305" t="s">
        <v>257</v>
      </c>
      <c r="D169" s="306"/>
      <c r="E169" s="307">
        <v>7.8849999999999998</v>
      </c>
      <c r="F169" s="308"/>
      <c r="G169" s="309"/>
      <c r="H169" s="310"/>
      <c r="I169" s="302"/>
      <c r="J169" s="311"/>
      <c r="K169" s="302"/>
      <c r="M169" s="303" t="s">
        <v>257</v>
      </c>
      <c r="O169" s="292"/>
    </row>
    <row r="170" spans="1:80" x14ac:dyDescent="0.2">
      <c r="A170" s="301"/>
      <c r="B170" s="304"/>
      <c r="C170" s="333" t="s">
        <v>174</v>
      </c>
      <c r="D170" s="306"/>
      <c r="E170" s="332">
        <v>7.8849999999999998</v>
      </c>
      <c r="F170" s="308"/>
      <c r="G170" s="309"/>
      <c r="H170" s="310"/>
      <c r="I170" s="302"/>
      <c r="J170" s="311"/>
      <c r="K170" s="302"/>
      <c r="M170" s="303" t="s">
        <v>174</v>
      </c>
      <c r="O170" s="292"/>
    </row>
    <row r="171" spans="1:80" ht="22.5" x14ac:dyDescent="0.2">
      <c r="A171" s="293">
        <v>24</v>
      </c>
      <c r="B171" s="294" t="s">
        <v>258</v>
      </c>
      <c r="C171" s="295" t="s">
        <v>259</v>
      </c>
      <c r="D171" s="296" t="s">
        <v>116</v>
      </c>
      <c r="E171" s="297">
        <v>8.6270000000000007</v>
      </c>
      <c r="F171" s="297">
        <v>0</v>
      </c>
      <c r="G171" s="298">
        <f>E171*F171</f>
        <v>0</v>
      </c>
      <c r="H171" s="299">
        <v>0</v>
      </c>
      <c r="I171" s="300">
        <f>E171*H171</f>
        <v>0</v>
      </c>
      <c r="J171" s="299"/>
      <c r="K171" s="300">
        <f>E171*J171</f>
        <v>0</v>
      </c>
      <c r="O171" s="292">
        <v>2</v>
      </c>
      <c r="AA171" s="261">
        <v>12</v>
      </c>
      <c r="AB171" s="261">
        <v>1</v>
      </c>
      <c r="AC171" s="261">
        <v>78</v>
      </c>
      <c r="AZ171" s="261">
        <v>1</v>
      </c>
      <c r="BA171" s="261">
        <f>IF(AZ171=1,G171,0)</f>
        <v>0</v>
      </c>
      <c r="BB171" s="261">
        <f>IF(AZ171=2,G171,0)</f>
        <v>0</v>
      </c>
      <c r="BC171" s="261">
        <f>IF(AZ171=3,G171,0)</f>
        <v>0</v>
      </c>
      <c r="BD171" s="261">
        <f>IF(AZ171=4,G171,0)</f>
        <v>0</v>
      </c>
      <c r="BE171" s="261">
        <f>IF(AZ171=5,G171,0)</f>
        <v>0</v>
      </c>
      <c r="CA171" s="292">
        <v>12</v>
      </c>
      <c r="CB171" s="292">
        <v>1</v>
      </c>
    </row>
    <row r="172" spans="1:80" x14ac:dyDescent="0.2">
      <c r="A172" s="301"/>
      <c r="B172" s="304"/>
      <c r="C172" s="305" t="s">
        <v>171</v>
      </c>
      <c r="D172" s="306"/>
      <c r="E172" s="307">
        <v>0</v>
      </c>
      <c r="F172" s="308"/>
      <c r="G172" s="309"/>
      <c r="H172" s="310"/>
      <c r="I172" s="302"/>
      <c r="J172" s="311"/>
      <c r="K172" s="302"/>
      <c r="M172" s="303" t="s">
        <v>171</v>
      </c>
      <c r="O172" s="292"/>
    </row>
    <row r="173" spans="1:80" x14ac:dyDescent="0.2">
      <c r="A173" s="301"/>
      <c r="B173" s="304"/>
      <c r="C173" s="333" t="s">
        <v>174</v>
      </c>
      <c r="D173" s="306"/>
      <c r="E173" s="332">
        <v>0</v>
      </c>
      <c r="F173" s="308"/>
      <c r="G173" s="309"/>
      <c r="H173" s="310"/>
      <c r="I173" s="302"/>
      <c r="J173" s="311"/>
      <c r="K173" s="302"/>
      <c r="M173" s="303" t="s">
        <v>174</v>
      </c>
      <c r="O173" s="292"/>
    </row>
    <row r="174" spans="1:80" x14ac:dyDescent="0.2">
      <c r="A174" s="301"/>
      <c r="B174" s="304"/>
      <c r="C174" s="305" t="s">
        <v>256</v>
      </c>
      <c r="D174" s="306"/>
      <c r="E174" s="307">
        <v>0</v>
      </c>
      <c r="F174" s="308"/>
      <c r="G174" s="309"/>
      <c r="H174" s="310"/>
      <c r="I174" s="302"/>
      <c r="J174" s="311"/>
      <c r="K174" s="302"/>
      <c r="M174" s="303" t="s">
        <v>256</v>
      </c>
      <c r="O174" s="292"/>
    </row>
    <row r="175" spans="1:80" x14ac:dyDescent="0.2">
      <c r="A175" s="301"/>
      <c r="B175" s="304"/>
      <c r="C175" s="305" t="s">
        <v>260</v>
      </c>
      <c r="D175" s="306"/>
      <c r="E175" s="307">
        <v>6.48</v>
      </c>
      <c r="F175" s="308"/>
      <c r="G175" s="309"/>
      <c r="H175" s="310"/>
      <c r="I175" s="302"/>
      <c r="J175" s="311"/>
      <c r="K175" s="302"/>
      <c r="M175" s="303" t="s">
        <v>260</v>
      </c>
      <c r="O175" s="292"/>
    </row>
    <row r="176" spans="1:80" x14ac:dyDescent="0.2">
      <c r="A176" s="301"/>
      <c r="B176" s="304"/>
      <c r="C176" s="305" t="s">
        <v>261</v>
      </c>
      <c r="D176" s="306"/>
      <c r="E176" s="307">
        <v>2.1469999999999998</v>
      </c>
      <c r="F176" s="308"/>
      <c r="G176" s="309"/>
      <c r="H176" s="310"/>
      <c r="I176" s="302"/>
      <c r="J176" s="311"/>
      <c r="K176" s="302"/>
      <c r="M176" s="303" t="s">
        <v>261</v>
      </c>
      <c r="O176" s="292"/>
    </row>
    <row r="177" spans="1:80" x14ac:dyDescent="0.2">
      <c r="A177" s="301"/>
      <c r="B177" s="304"/>
      <c r="C177" s="333" t="s">
        <v>174</v>
      </c>
      <c r="D177" s="306"/>
      <c r="E177" s="332">
        <v>8.6270000000000007</v>
      </c>
      <c r="F177" s="308"/>
      <c r="G177" s="309"/>
      <c r="H177" s="310"/>
      <c r="I177" s="302"/>
      <c r="J177" s="311"/>
      <c r="K177" s="302"/>
      <c r="M177" s="303" t="s">
        <v>174</v>
      </c>
      <c r="O177" s="292"/>
    </row>
    <row r="178" spans="1:80" ht="22.5" x14ac:dyDescent="0.2">
      <c r="A178" s="293">
        <v>25</v>
      </c>
      <c r="B178" s="294" t="s">
        <v>262</v>
      </c>
      <c r="C178" s="295" t="s">
        <v>263</v>
      </c>
      <c r="D178" s="296" t="s">
        <v>116</v>
      </c>
      <c r="E178" s="297">
        <v>15.96</v>
      </c>
      <c r="F178" s="297">
        <v>0</v>
      </c>
      <c r="G178" s="298">
        <f>E178*F178</f>
        <v>0</v>
      </c>
      <c r="H178" s="299">
        <v>0</v>
      </c>
      <c r="I178" s="300">
        <f>E178*H178</f>
        <v>0</v>
      </c>
      <c r="J178" s="299"/>
      <c r="K178" s="300">
        <f>E178*J178</f>
        <v>0</v>
      </c>
      <c r="O178" s="292">
        <v>2</v>
      </c>
      <c r="AA178" s="261">
        <v>12</v>
      </c>
      <c r="AB178" s="261">
        <v>1</v>
      </c>
      <c r="AC178" s="261">
        <v>15</v>
      </c>
      <c r="AZ178" s="261">
        <v>1</v>
      </c>
      <c r="BA178" s="261">
        <f>IF(AZ178=1,G178,0)</f>
        <v>0</v>
      </c>
      <c r="BB178" s="261">
        <f>IF(AZ178=2,G178,0)</f>
        <v>0</v>
      </c>
      <c r="BC178" s="261">
        <f>IF(AZ178=3,G178,0)</f>
        <v>0</v>
      </c>
      <c r="BD178" s="261">
        <f>IF(AZ178=4,G178,0)</f>
        <v>0</v>
      </c>
      <c r="BE178" s="261">
        <f>IF(AZ178=5,G178,0)</f>
        <v>0</v>
      </c>
      <c r="CA178" s="292">
        <v>12</v>
      </c>
      <c r="CB178" s="292">
        <v>1</v>
      </c>
    </row>
    <row r="179" spans="1:80" x14ac:dyDescent="0.2">
      <c r="A179" s="301"/>
      <c r="B179" s="304"/>
      <c r="C179" s="305" t="s">
        <v>264</v>
      </c>
      <c r="D179" s="306"/>
      <c r="E179" s="307">
        <v>0</v>
      </c>
      <c r="F179" s="308"/>
      <c r="G179" s="309"/>
      <c r="H179" s="310"/>
      <c r="I179" s="302"/>
      <c r="J179" s="311"/>
      <c r="K179" s="302"/>
      <c r="M179" s="303" t="s">
        <v>264</v>
      </c>
      <c r="O179" s="292"/>
    </row>
    <row r="180" spans="1:80" x14ac:dyDescent="0.2">
      <c r="A180" s="301"/>
      <c r="B180" s="304"/>
      <c r="C180" s="305" t="s">
        <v>265</v>
      </c>
      <c r="D180" s="306"/>
      <c r="E180" s="307">
        <v>15.96</v>
      </c>
      <c r="F180" s="308"/>
      <c r="G180" s="309"/>
      <c r="H180" s="310"/>
      <c r="I180" s="302"/>
      <c r="J180" s="311"/>
      <c r="K180" s="302"/>
      <c r="M180" s="303" t="s">
        <v>265</v>
      </c>
      <c r="O180" s="292"/>
    </row>
    <row r="181" spans="1:80" x14ac:dyDescent="0.2">
      <c r="A181" s="293">
        <v>26</v>
      </c>
      <c r="B181" s="294" t="s">
        <v>266</v>
      </c>
      <c r="C181" s="295" t="s">
        <v>267</v>
      </c>
      <c r="D181" s="296" t="s">
        <v>170</v>
      </c>
      <c r="E181" s="297">
        <v>11.9</v>
      </c>
      <c r="F181" s="297">
        <v>0</v>
      </c>
      <c r="G181" s="298">
        <f>E181*F181</f>
        <v>0</v>
      </c>
      <c r="H181" s="299">
        <v>0</v>
      </c>
      <c r="I181" s="300">
        <f>E181*H181</f>
        <v>0</v>
      </c>
      <c r="J181" s="299"/>
      <c r="K181" s="300">
        <f>E181*J181</f>
        <v>0</v>
      </c>
      <c r="O181" s="292">
        <v>2</v>
      </c>
      <c r="AA181" s="261">
        <v>12</v>
      </c>
      <c r="AB181" s="261">
        <v>1</v>
      </c>
      <c r="AC181" s="261">
        <v>64</v>
      </c>
      <c r="AZ181" s="261">
        <v>1</v>
      </c>
      <c r="BA181" s="261">
        <f>IF(AZ181=1,G181,0)</f>
        <v>0</v>
      </c>
      <c r="BB181" s="261">
        <f>IF(AZ181=2,G181,0)</f>
        <v>0</v>
      </c>
      <c r="BC181" s="261">
        <f>IF(AZ181=3,G181,0)</f>
        <v>0</v>
      </c>
      <c r="BD181" s="261">
        <f>IF(AZ181=4,G181,0)</f>
        <v>0</v>
      </c>
      <c r="BE181" s="261">
        <f>IF(AZ181=5,G181,0)</f>
        <v>0</v>
      </c>
      <c r="CA181" s="292">
        <v>12</v>
      </c>
      <c r="CB181" s="292">
        <v>1</v>
      </c>
    </row>
    <row r="182" spans="1:80" x14ac:dyDescent="0.2">
      <c r="A182" s="301"/>
      <c r="B182" s="304"/>
      <c r="C182" s="305" t="s">
        <v>171</v>
      </c>
      <c r="D182" s="306"/>
      <c r="E182" s="307">
        <v>0</v>
      </c>
      <c r="F182" s="308"/>
      <c r="G182" s="309"/>
      <c r="H182" s="310"/>
      <c r="I182" s="302"/>
      <c r="J182" s="311"/>
      <c r="K182" s="302"/>
      <c r="M182" s="303" t="s">
        <v>171</v>
      </c>
      <c r="O182" s="292"/>
    </row>
    <row r="183" spans="1:80" x14ac:dyDescent="0.2">
      <c r="A183" s="301"/>
      <c r="B183" s="304"/>
      <c r="C183" s="305" t="s">
        <v>268</v>
      </c>
      <c r="D183" s="306"/>
      <c r="E183" s="307">
        <v>11.9</v>
      </c>
      <c r="F183" s="308"/>
      <c r="G183" s="309"/>
      <c r="H183" s="310"/>
      <c r="I183" s="302"/>
      <c r="J183" s="311"/>
      <c r="K183" s="302"/>
      <c r="M183" s="303" t="s">
        <v>268</v>
      </c>
      <c r="O183" s="292"/>
    </row>
    <row r="184" spans="1:80" x14ac:dyDescent="0.2">
      <c r="A184" s="293">
        <v>27</v>
      </c>
      <c r="B184" s="294" t="s">
        <v>269</v>
      </c>
      <c r="C184" s="295" t="s">
        <v>270</v>
      </c>
      <c r="D184" s="296" t="s">
        <v>170</v>
      </c>
      <c r="E184" s="297">
        <v>125.22499999999999</v>
      </c>
      <c r="F184" s="297">
        <v>0</v>
      </c>
      <c r="G184" s="298">
        <f>E184*F184</f>
        <v>0</v>
      </c>
      <c r="H184" s="299">
        <v>0</v>
      </c>
      <c r="I184" s="300">
        <f>E184*H184</f>
        <v>0</v>
      </c>
      <c r="J184" s="299"/>
      <c r="K184" s="300">
        <f>E184*J184</f>
        <v>0</v>
      </c>
      <c r="O184" s="292">
        <v>2</v>
      </c>
      <c r="AA184" s="261">
        <v>12</v>
      </c>
      <c r="AB184" s="261">
        <v>1</v>
      </c>
      <c r="AC184" s="261">
        <v>16</v>
      </c>
      <c r="AZ184" s="261">
        <v>1</v>
      </c>
      <c r="BA184" s="261">
        <f>IF(AZ184=1,G184,0)</f>
        <v>0</v>
      </c>
      <c r="BB184" s="261">
        <f>IF(AZ184=2,G184,0)</f>
        <v>0</v>
      </c>
      <c r="BC184" s="261">
        <f>IF(AZ184=3,G184,0)</f>
        <v>0</v>
      </c>
      <c r="BD184" s="261">
        <f>IF(AZ184=4,G184,0)</f>
        <v>0</v>
      </c>
      <c r="BE184" s="261">
        <f>IF(AZ184=5,G184,0)</f>
        <v>0</v>
      </c>
      <c r="CA184" s="292">
        <v>12</v>
      </c>
      <c r="CB184" s="292">
        <v>1</v>
      </c>
    </row>
    <row r="185" spans="1:80" x14ac:dyDescent="0.2">
      <c r="A185" s="301"/>
      <c r="B185" s="304"/>
      <c r="C185" s="305" t="s">
        <v>271</v>
      </c>
      <c r="D185" s="306"/>
      <c r="E185" s="307">
        <v>0</v>
      </c>
      <c r="F185" s="308"/>
      <c r="G185" s="309"/>
      <c r="H185" s="310"/>
      <c r="I185" s="302"/>
      <c r="J185" s="311"/>
      <c r="K185" s="302"/>
      <c r="M185" s="303" t="s">
        <v>271</v>
      </c>
      <c r="O185" s="292"/>
    </row>
    <row r="186" spans="1:80" x14ac:dyDescent="0.2">
      <c r="A186" s="301"/>
      <c r="B186" s="304"/>
      <c r="C186" s="305" t="s">
        <v>171</v>
      </c>
      <c r="D186" s="306"/>
      <c r="E186" s="307">
        <v>0</v>
      </c>
      <c r="F186" s="308"/>
      <c r="G186" s="309"/>
      <c r="H186" s="310"/>
      <c r="I186" s="302"/>
      <c r="J186" s="311"/>
      <c r="K186" s="302"/>
      <c r="M186" s="303" t="s">
        <v>171</v>
      </c>
      <c r="O186" s="292"/>
    </row>
    <row r="187" spans="1:80" x14ac:dyDescent="0.2">
      <c r="A187" s="301"/>
      <c r="B187" s="304"/>
      <c r="C187" s="305" t="s">
        <v>272</v>
      </c>
      <c r="D187" s="306"/>
      <c r="E187" s="307">
        <v>20.565000000000001</v>
      </c>
      <c r="F187" s="308"/>
      <c r="G187" s="309"/>
      <c r="H187" s="310"/>
      <c r="I187" s="302"/>
      <c r="J187" s="311"/>
      <c r="K187" s="302"/>
      <c r="M187" s="303" t="s">
        <v>272</v>
      </c>
      <c r="O187" s="292"/>
    </row>
    <row r="188" spans="1:80" x14ac:dyDescent="0.2">
      <c r="A188" s="301"/>
      <c r="B188" s="304"/>
      <c r="C188" s="305" t="s">
        <v>273</v>
      </c>
      <c r="D188" s="306"/>
      <c r="E188" s="307">
        <v>25.28</v>
      </c>
      <c r="F188" s="308"/>
      <c r="G188" s="309"/>
      <c r="H188" s="310"/>
      <c r="I188" s="302"/>
      <c r="J188" s="311"/>
      <c r="K188" s="302"/>
      <c r="M188" s="303" t="s">
        <v>273</v>
      </c>
      <c r="O188" s="292"/>
    </row>
    <row r="189" spans="1:80" x14ac:dyDescent="0.2">
      <c r="A189" s="301"/>
      <c r="B189" s="304"/>
      <c r="C189" s="333" t="s">
        <v>174</v>
      </c>
      <c r="D189" s="306"/>
      <c r="E189" s="332">
        <v>45.844999999999999</v>
      </c>
      <c r="F189" s="308"/>
      <c r="G189" s="309"/>
      <c r="H189" s="310"/>
      <c r="I189" s="302"/>
      <c r="J189" s="311"/>
      <c r="K189" s="302"/>
      <c r="M189" s="303" t="s">
        <v>174</v>
      </c>
      <c r="O189" s="292"/>
    </row>
    <row r="190" spans="1:80" x14ac:dyDescent="0.2">
      <c r="A190" s="301"/>
      <c r="B190" s="304"/>
      <c r="C190" s="305" t="s">
        <v>274</v>
      </c>
      <c r="D190" s="306"/>
      <c r="E190" s="307">
        <v>36.700000000000003</v>
      </c>
      <c r="F190" s="308"/>
      <c r="G190" s="309"/>
      <c r="H190" s="310"/>
      <c r="I190" s="302"/>
      <c r="J190" s="311"/>
      <c r="K190" s="302"/>
      <c r="M190" s="303" t="s">
        <v>274</v>
      </c>
      <c r="O190" s="292"/>
    </row>
    <row r="191" spans="1:80" x14ac:dyDescent="0.2">
      <c r="A191" s="301"/>
      <c r="B191" s="304"/>
      <c r="C191" s="305" t="s">
        <v>275</v>
      </c>
      <c r="D191" s="306"/>
      <c r="E191" s="307">
        <v>17.68</v>
      </c>
      <c r="F191" s="308"/>
      <c r="G191" s="309"/>
      <c r="H191" s="310"/>
      <c r="I191" s="302"/>
      <c r="J191" s="311"/>
      <c r="K191" s="302"/>
      <c r="M191" s="303" t="s">
        <v>275</v>
      </c>
      <c r="O191" s="292"/>
    </row>
    <row r="192" spans="1:80" x14ac:dyDescent="0.2">
      <c r="A192" s="301"/>
      <c r="B192" s="304"/>
      <c r="C192" s="305" t="s">
        <v>276</v>
      </c>
      <c r="D192" s="306"/>
      <c r="E192" s="307">
        <v>25</v>
      </c>
      <c r="F192" s="308"/>
      <c r="G192" s="309"/>
      <c r="H192" s="310"/>
      <c r="I192" s="302"/>
      <c r="J192" s="311"/>
      <c r="K192" s="302"/>
      <c r="M192" s="303" t="s">
        <v>276</v>
      </c>
      <c r="O192" s="292"/>
    </row>
    <row r="193" spans="1:80" x14ac:dyDescent="0.2">
      <c r="A193" s="301"/>
      <c r="B193" s="304"/>
      <c r="C193" s="333" t="s">
        <v>174</v>
      </c>
      <c r="D193" s="306"/>
      <c r="E193" s="332">
        <v>79.38</v>
      </c>
      <c r="F193" s="308"/>
      <c r="G193" s="309"/>
      <c r="H193" s="310"/>
      <c r="I193" s="302"/>
      <c r="J193" s="311"/>
      <c r="K193" s="302"/>
      <c r="M193" s="303" t="s">
        <v>174</v>
      </c>
      <c r="O193" s="292"/>
    </row>
    <row r="194" spans="1:80" x14ac:dyDescent="0.2">
      <c r="A194" s="293">
        <v>28</v>
      </c>
      <c r="B194" s="294" t="s">
        <v>277</v>
      </c>
      <c r="C194" s="295" t="s">
        <v>278</v>
      </c>
      <c r="D194" s="296" t="s">
        <v>170</v>
      </c>
      <c r="E194" s="297">
        <v>144.65</v>
      </c>
      <c r="F194" s="297">
        <v>0</v>
      </c>
      <c r="G194" s="298">
        <f>E194*F194</f>
        <v>0</v>
      </c>
      <c r="H194" s="299">
        <v>0</v>
      </c>
      <c r="I194" s="300">
        <f>E194*H194</f>
        <v>0</v>
      </c>
      <c r="J194" s="299"/>
      <c r="K194" s="300">
        <f>E194*J194</f>
        <v>0</v>
      </c>
      <c r="O194" s="292">
        <v>2</v>
      </c>
      <c r="AA194" s="261">
        <v>12</v>
      </c>
      <c r="AB194" s="261">
        <v>1</v>
      </c>
      <c r="AC194" s="261">
        <v>17</v>
      </c>
      <c r="AZ194" s="261">
        <v>1</v>
      </c>
      <c r="BA194" s="261">
        <f>IF(AZ194=1,G194,0)</f>
        <v>0</v>
      </c>
      <c r="BB194" s="261">
        <f>IF(AZ194=2,G194,0)</f>
        <v>0</v>
      </c>
      <c r="BC194" s="261">
        <f>IF(AZ194=3,G194,0)</f>
        <v>0</v>
      </c>
      <c r="BD194" s="261">
        <f>IF(AZ194=4,G194,0)</f>
        <v>0</v>
      </c>
      <c r="BE194" s="261">
        <f>IF(AZ194=5,G194,0)</f>
        <v>0</v>
      </c>
      <c r="CA194" s="292">
        <v>12</v>
      </c>
      <c r="CB194" s="292">
        <v>1</v>
      </c>
    </row>
    <row r="195" spans="1:80" ht="22.5" x14ac:dyDescent="0.2">
      <c r="A195" s="301"/>
      <c r="B195" s="304"/>
      <c r="C195" s="305" t="s">
        <v>279</v>
      </c>
      <c r="D195" s="306"/>
      <c r="E195" s="307">
        <v>0</v>
      </c>
      <c r="F195" s="308"/>
      <c r="G195" s="309"/>
      <c r="H195" s="310"/>
      <c r="I195" s="302"/>
      <c r="J195" s="311"/>
      <c r="K195" s="302"/>
      <c r="M195" s="303" t="s">
        <v>279</v>
      </c>
      <c r="O195" s="292"/>
    </row>
    <row r="196" spans="1:80" x14ac:dyDescent="0.2">
      <c r="A196" s="301"/>
      <c r="B196" s="304"/>
      <c r="C196" s="305" t="s">
        <v>171</v>
      </c>
      <c r="D196" s="306"/>
      <c r="E196" s="307">
        <v>0</v>
      </c>
      <c r="F196" s="308"/>
      <c r="G196" s="309"/>
      <c r="H196" s="310"/>
      <c r="I196" s="302"/>
      <c r="J196" s="311"/>
      <c r="K196" s="302"/>
      <c r="M196" s="303" t="s">
        <v>171</v>
      </c>
      <c r="O196" s="292"/>
    </row>
    <row r="197" spans="1:80" ht="22.5" x14ac:dyDescent="0.2">
      <c r="A197" s="301"/>
      <c r="B197" s="304"/>
      <c r="C197" s="305" t="s">
        <v>280</v>
      </c>
      <c r="D197" s="306"/>
      <c r="E197" s="307">
        <v>37.950000000000003</v>
      </c>
      <c r="F197" s="308"/>
      <c r="G197" s="309"/>
      <c r="H197" s="310"/>
      <c r="I197" s="302"/>
      <c r="J197" s="311"/>
      <c r="K197" s="302"/>
      <c r="M197" s="303" t="s">
        <v>280</v>
      </c>
      <c r="O197" s="292"/>
    </row>
    <row r="198" spans="1:80" x14ac:dyDescent="0.2">
      <c r="A198" s="301"/>
      <c r="B198" s="304"/>
      <c r="C198" s="305" t="s">
        <v>281</v>
      </c>
      <c r="D198" s="306"/>
      <c r="E198" s="307">
        <v>19.2</v>
      </c>
      <c r="F198" s="308"/>
      <c r="G198" s="309"/>
      <c r="H198" s="310"/>
      <c r="I198" s="302"/>
      <c r="J198" s="311"/>
      <c r="K198" s="302"/>
      <c r="M198" s="303" t="s">
        <v>281</v>
      </c>
      <c r="O198" s="292"/>
    </row>
    <row r="199" spans="1:80" x14ac:dyDescent="0.2">
      <c r="A199" s="301"/>
      <c r="B199" s="304"/>
      <c r="C199" s="305" t="s">
        <v>282</v>
      </c>
      <c r="D199" s="306"/>
      <c r="E199" s="307">
        <v>9.8000000000000007</v>
      </c>
      <c r="F199" s="308"/>
      <c r="G199" s="309"/>
      <c r="H199" s="310"/>
      <c r="I199" s="302"/>
      <c r="J199" s="311"/>
      <c r="K199" s="302"/>
      <c r="M199" s="303" t="s">
        <v>282</v>
      </c>
      <c r="O199" s="292"/>
    </row>
    <row r="200" spans="1:80" x14ac:dyDescent="0.2">
      <c r="A200" s="301"/>
      <c r="B200" s="304"/>
      <c r="C200" s="333" t="s">
        <v>174</v>
      </c>
      <c r="D200" s="306"/>
      <c r="E200" s="332">
        <v>66.95</v>
      </c>
      <c r="F200" s="308"/>
      <c r="G200" s="309"/>
      <c r="H200" s="310"/>
      <c r="I200" s="302"/>
      <c r="J200" s="311"/>
      <c r="K200" s="302"/>
      <c r="M200" s="303" t="s">
        <v>174</v>
      </c>
      <c r="O200" s="292"/>
    </row>
    <row r="201" spans="1:80" x14ac:dyDescent="0.2">
      <c r="A201" s="301"/>
      <c r="B201" s="304"/>
      <c r="C201" s="305" t="s">
        <v>283</v>
      </c>
      <c r="D201" s="306"/>
      <c r="E201" s="307">
        <v>61.2</v>
      </c>
      <c r="F201" s="308"/>
      <c r="G201" s="309"/>
      <c r="H201" s="310"/>
      <c r="I201" s="302"/>
      <c r="J201" s="311"/>
      <c r="K201" s="302"/>
      <c r="M201" s="303" t="s">
        <v>283</v>
      </c>
      <c r="O201" s="292"/>
    </row>
    <row r="202" spans="1:80" x14ac:dyDescent="0.2">
      <c r="A202" s="301"/>
      <c r="B202" s="304"/>
      <c r="C202" s="305" t="s">
        <v>284</v>
      </c>
      <c r="D202" s="306"/>
      <c r="E202" s="307">
        <v>4.8</v>
      </c>
      <c r="F202" s="308"/>
      <c r="G202" s="309"/>
      <c r="H202" s="310"/>
      <c r="I202" s="302"/>
      <c r="J202" s="311"/>
      <c r="K202" s="302"/>
      <c r="M202" s="303" t="s">
        <v>284</v>
      </c>
      <c r="O202" s="292"/>
    </row>
    <row r="203" spans="1:80" x14ac:dyDescent="0.2">
      <c r="A203" s="301"/>
      <c r="B203" s="304"/>
      <c r="C203" s="305" t="s">
        <v>285</v>
      </c>
      <c r="D203" s="306"/>
      <c r="E203" s="307">
        <v>10</v>
      </c>
      <c r="F203" s="308"/>
      <c r="G203" s="309"/>
      <c r="H203" s="310"/>
      <c r="I203" s="302"/>
      <c r="J203" s="311"/>
      <c r="K203" s="302"/>
      <c r="M203" s="303" t="s">
        <v>285</v>
      </c>
      <c r="O203" s="292"/>
    </row>
    <row r="204" spans="1:80" x14ac:dyDescent="0.2">
      <c r="A204" s="301"/>
      <c r="B204" s="304"/>
      <c r="C204" s="305" t="s">
        <v>286</v>
      </c>
      <c r="D204" s="306"/>
      <c r="E204" s="307">
        <v>1.7</v>
      </c>
      <c r="F204" s="308"/>
      <c r="G204" s="309"/>
      <c r="H204" s="310"/>
      <c r="I204" s="302"/>
      <c r="J204" s="311"/>
      <c r="K204" s="302"/>
      <c r="M204" s="303" t="s">
        <v>286</v>
      </c>
      <c r="O204" s="292"/>
    </row>
    <row r="205" spans="1:80" x14ac:dyDescent="0.2">
      <c r="A205" s="301"/>
      <c r="B205" s="304"/>
      <c r="C205" s="333" t="s">
        <v>174</v>
      </c>
      <c r="D205" s="306"/>
      <c r="E205" s="332">
        <v>77.7</v>
      </c>
      <c r="F205" s="308"/>
      <c r="G205" s="309"/>
      <c r="H205" s="310"/>
      <c r="I205" s="302"/>
      <c r="J205" s="311"/>
      <c r="K205" s="302"/>
      <c r="M205" s="303" t="s">
        <v>174</v>
      </c>
      <c r="O205" s="292"/>
    </row>
    <row r="206" spans="1:80" x14ac:dyDescent="0.2">
      <c r="A206" s="293">
        <v>29</v>
      </c>
      <c r="B206" s="294" t="s">
        <v>287</v>
      </c>
      <c r="C206" s="295" t="s">
        <v>288</v>
      </c>
      <c r="D206" s="296" t="s">
        <v>170</v>
      </c>
      <c r="E206" s="297">
        <v>30.2</v>
      </c>
      <c r="F206" s="297">
        <v>0</v>
      </c>
      <c r="G206" s="298">
        <f>E206*F206</f>
        <v>0</v>
      </c>
      <c r="H206" s="299">
        <v>0</v>
      </c>
      <c r="I206" s="300">
        <f>E206*H206</f>
        <v>0</v>
      </c>
      <c r="J206" s="299"/>
      <c r="K206" s="300">
        <f>E206*J206</f>
        <v>0</v>
      </c>
      <c r="O206" s="292">
        <v>2</v>
      </c>
      <c r="AA206" s="261">
        <v>12</v>
      </c>
      <c r="AB206" s="261">
        <v>1</v>
      </c>
      <c r="AC206" s="261">
        <v>18</v>
      </c>
      <c r="AZ206" s="261">
        <v>1</v>
      </c>
      <c r="BA206" s="261">
        <f>IF(AZ206=1,G206,0)</f>
        <v>0</v>
      </c>
      <c r="BB206" s="261">
        <f>IF(AZ206=2,G206,0)</f>
        <v>0</v>
      </c>
      <c r="BC206" s="261">
        <f>IF(AZ206=3,G206,0)</f>
        <v>0</v>
      </c>
      <c r="BD206" s="261">
        <f>IF(AZ206=4,G206,0)</f>
        <v>0</v>
      </c>
      <c r="BE206" s="261">
        <f>IF(AZ206=5,G206,0)</f>
        <v>0</v>
      </c>
      <c r="CA206" s="292">
        <v>12</v>
      </c>
      <c r="CB206" s="292">
        <v>1</v>
      </c>
    </row>
    <row r="207" spans="1:80" x14ac:dyDescent="0.2">
      <c r="A207" s="301"/>
      <c r="B207" s="304"/>
      <c r="C207" s="305" t="s">
        <v>289</v>
      </c>
      <c r="D207" s="306"/>
      <c r="E207" s="307">
        <v>0</v>
      </c>
      <c r="F207" s="308"/>
      <c r="G207" s="309"/>
      <c r="H207" s="310"/>
      <c r="I207" s="302"/>
      <c r="J207" s="311"/>
      <c r="K207" s="302"/>
      <c r="M207" s="303" t="s">
        <v>289</v>
      </c>
      <c r="O207" s="292"/>
    </row>
    <row r="208" spans="1:80" x14ac:dyDescent="0.2">
      <c r="A208" s="301"/>
      <c r="B208" s="304"/>
      <c r="C208" s="305" t="s">
        <v>290</v>
      </c>
      <c r="D208" s="306"/>
      <c r="E208" s="307">
        <v>30.2</v>
      </c>
      <c r="F208" s="308"/>
      <c r="G208" s="309"/>
      <c r="H208" s="310"/>
      <c r="I208" s="302"/>
      <c r="J208" s="311"/>
      <c r="K208" s="302"/>
      <c r="M208" s="303" t="s">
        <v>290</v>
      </c>
      <c r="O208" s="292"/>
    </row>
    <row r="209" spans="1:80" ht="22.5" x14ac:dyDescent="0.2">
      <c r="A209" s="293">
        <v>30</v>
      </c>
      <c r="B209" s="294" t="s">
        <v>291</v>
      </c>
      <c r="C209" s="295" t="s">
        <v>292</v>
      </c>
      <c r="D209" s="296" t="s">
        <v>116</v>
      </c>
      <c r="E209" s="297">
        <v>80.5334</v>
      </c>
      <c r="F209" s="297">
        <v>0</v>
      </c>
      <c r="G209" s="298">
        <f>E209*F209</f>
        <v>0</v>
      </c>
      <c r="H209" s="299">
        <v>0</v>
      </c>
      <c r="I209" s="300">
        <f>E209*H209</f>
        <v>0</v>
      </c>
      <c r="J209" s="299"/>
      <c r="K209" s="300">
        <f>E209*J209</f>
        <v>0</v>
      </c>
      <c r="O209" s="292">
        <v>2</v>
      </c>
      <c r="AA209" s="261">
        <v>12</v>
      </c>
      <c r="AB209" s="261">
        <v>1</v>
      </c>
      <c r="AC209" s="261">
        <v>19</v>
      </c>
      <c r="AZ209" s="261">
        <v>1</v>
      </c>
      <c r="BA209" s="261">
        <f>IF(AZ209=1,G209,0)</f>
        <v>0</v>
      </c>
      <c r="BB209" s="261">
        <f>IF(AZ209=2,G209,0)</f>
        <v>0</v>
      </c>
      <c r="BC209" s="261">
        <f>IF(AZ209=3,G209,0)</f>
        <v>0</v>
      </c>
      <c r="BD209" s="261">
        <f>IF(AZ209=4,G209,0)</f>
        <v>0</v>
      </c>
      <c r="BE209" s="261">
        <f>IF(AZ209=5,G209,0)</f>
        <v>0</v>
      </c>
      <c r="CA209" s="292">
        <v>12</v>
      </c>
      <c r="CB209" s="292">
        <v>1</v>
      </c>
    </row>
    <row r="210" spans="1:80" x14ac:dyDescent="0.2">
      <c r="A210" s="301"/>
      <c r="B210" s="304"/>
      <c r="C210" s="305" t="s">
        <v>293</v>
      </c>
      <c r="D210" s="306"/>
      <c r="E210" s="307">
        <v>0</v>
      </c>
      <c r="F210" s="308"/>
      <c r="G210" s="309"/>
      <c r="H210" s="310"/>
      <c r="I210" s="302"/>
      <c r="J210" s="311"/>
      <c r="K210" s="302"/>
      <c r="M210" s="303" t="s">
        <v>293</v>
      </c>
      <c r="O210" s="292"/>
    </row>
    <row r="211" spans="1:80" x14ac:dyDescent="0.2">
      <c r="A211" s="301"/>
      <c r="B211" s="304"/>
      <c r="C211" s="305" t="s">
        <v>294</v>
      </c>
      <c r="D211" s="306"/>
      <c r="E211" s="307">
        <v>57.715200000000003</v>
      </c>
      <c r="F211" s="308"/>
      <c r="G211" s="309"/>
      <c r="H211" s="310"/>
      <c r="I211" s="302"/>
      <c r="J211" s="311"/>
      <c r="K211" s="302"/>
      <c r="M211" s="303" t="s">
        <v>294</v>
      </c>
      <c r="O211" s="292"/>
    </row>
    <row r="212" spans="1:80" x14ac:dyDescent="0.2">
      <c r="A212" s="301"/>
      <c r="B212" s="304"/>
      <c r="C212" s="305" t="s">
        <v>295</v>
      </c>
      <c r="D212" s="306"/>
      <c r="E212" s="307">
        <v>14.1912</v>
      </c>
      <c r="F212" s="308"/>
      <c r="G212" s="309"/>
      <c r="H212" s="310"/>
      <c r="I212" s="302"/>
      <c r="J212" s="311"/>
      <c r="K212" s="302"/>
      <c r="M212" s="303" t="s">
        <v>295</v>
      </c>
      <c r="O212" s="292"/>
    </row>
    <row r="213" spans="1:80" x14ac:dyDescent="0.2">
      <c r="A213" s="301"/>
      <c r="B213" s="304"/>
      <c r="C213" s="305" t="s">
        <v>296</v>
      </c>
      <c r="D213" s="306"/>
      <c r="E213" s="307">
        <v>0</v>
      </c>
      <c r="F213" s="308"/>
      <c r="G213" s="309"/>
      <c r="H213" s="310"/>
      <c r="I213" s="302"/>
      <c r="J213" s="311"/>
      <c r="K213" s="302"/>
      <c r="M213" s="303" t="s">
        <v>296</v>
      </c>
      <c r="O213" s="292"/>
    </row>
    <row r="214" spans="1:80" x14ac:dyDescent="0.2">
      <c r="A214" s="301"/>
      <c r="B214" s="304"/>
      <c r="C214" s="305" t="s">
        <v>260</v>
      </c>
      <c r="D214" s="306"/>
      <c r="E214" s="307">
        <v>6.48</v>
      </c>
      <c r="F214" s="308"/>
      <c r="G214" s="309"/>
      <c r="H214" s="310"/>
      <c r="I214" s="302"/>
      <c r="J214" s="311"/>
      <c r="K214" s="302"/>
      <c r="M214" s="303" t="s">
        <v>260</v>
      </c>
      <c r="O214" s="292"/>
    </row>
    <row r="215" spans="1:80" x14ac:dyDescent="0.2">
      <c r="A215" s="301"/>
      <c r="B215" s="304"/>
      <c r="C215" s="305" t="s">
        <v>261</v>
      </c>
      <c r="D215" s="306"/>
      <c r="E215" s="307">
        <v>2.1469999999999998</v>
      </c>
      <c r="F215" s="308"/>
      <c r="G215" s="309"/>
      <c r="H215" s="310"/>
      <c r="I215" s="302"/>
      <c r="J215" s="311"/>
      <c r="K215" s="302"/>
      <c r="M215" s="303" t="s">
        <v>261</v>
      </c>
      <c r="O215" s="292"/>
    </row>
    <row r="216" spans="1:80" x14ac:dyDescent="0.2">
      <c r="A216" s="293">
        <v>31</v>
      </c>
      <c r="B216" s="294" t="s">
        <v>297</v>
      </c>
      <c r="C216" s="295" t="s">
        <v>298</v>
      </c>
      <c r="D216" s="296" t="s">
        <v>116</v>
      </c>
      <c r="E216" s="297">
        <v>63.552799999999998</v>
      </c>
      <c r="F216" s="297">
        <v>0</v>
      </c>
      <c r="G216" s="298">
        <f>E216*F216</f>
        <v>0</v>
      </c>
      <c r="H216" s="299">
        <v>0</v>
      </c>
      <c r="I216" s="300">
        <f>E216*H216</f>
        <v>0</v>
      </c>
      <c r="J216" s="299"/>
      <c r="K216" s="300">
        <f>E216*J216</f>
        <v>0</v>
      </c>
      <c r="O216" s="292">
        <v>2</v>
      </c>
      <c r="AA216" s="261">
        <v>12</v>
      </c>
      <c r="AB216" s="261">
        <v>1</v>
      </c>
      <c r="AC216" s="261">
        <v>20</v>
      </c>
      <c r="AZ216" s="261">
        <v>1</v>
      </c>
      <c r="BA216" s="261">
        <f>IF(AZ216=1,G216,0)</f>
        <v>0</v>
      </c>
      <c r="BB216" s="261">
        <f>IF(AZ216=2,G216,0)</f>
        <v>0</v>
      </c>
      <c r="BC216" s="261">
        <f>IF(AZ216=3,G216,0)</f>
        <v>0</v>
      </c>
      <c r="BD216" s="261">
        <f>IF(AZ216=4,G216,0)</f>
        <v>0</v>
      </c>
      <c r="BE216" s="261">
        <f>IF(AZ216=5,G216,0)</f>
        <v>0</v>
      </c>
      <c r="CA216" s="292">
        <v>12</v>
      </c>
      <c r="CB216" s="292">
        <v>1</v>
      </c>
    </row>
    <row r="217" spans="1:80" x14ac:dyDescent="0.2">
      <c r="A217" s="301"/>
      <c r="B217" s="304"/>
      <c r="C217" s="305" t="s">
        <v>299</v>
      </c>
      <c r="D217" s="306"/>
      <c r="E217" s="307">
        <v>0</v>
      </c>
      <c r="F217" s="308"/>
      <c r="G217" s="309"/>
      <c r="H217" s="310"/>
      <c r="I217" s="302"/>
      <c r="J217" s="311"/>
      <c r="K217" s="302"/>
      <c r="M217" s="303" t="s">
        <v>299</v>
      </c>
      <c r="O217" s="292"/>
    </row>
    <row r="218" spans="1:80" x14ac:dyDescent="0.2">
      <c r="A218" s="301"/>
      <c r="B218" s="304"/>
      <c r="C218" s="305" t="s">
        <v>300</v>
      </c>
      <c r="D218" s="306"/>
      <c r="E218" s="307">
        <v>4.3040000000000003</v>
      </c>
      <c r="F218" s="308"/>
      <c r="G218" s="309"/>
      <c r="H218" s="310"/>
      <c r="I218" s="302"/>
      <c r="J218" s="311"/>
      <c r="K218" s="302"/>
      <c r="M218" s="303" t="s">
        <v>300</v>
      </c>
      <c r="O218" s="292"/>
    </row>
    <row r="219" spans="1:80" x14ac:dyDescent="0.2">
      <c r="A219" s="301"/>
      <c r="B219" s="304"/>
      <c r="C219" s="305" t="s">
        <v>301</v>
      </c>
      <c r="D219" s="306"/>
      <c r="E219" s="307">
        <v>23.6</v>
      </c>
      <c r="F219" s="308"/>
      <c r="G219" s="309"/>
      <c r="H219" s="310"/>
      <c r="I219" s="302"/>
      <c r="J219" s="311"/>
      <c r="K219" s="302"/>
      <c r="M219" s="303" t="s">
        <v>301</v>
      </c>
      <c r="O219" s="292"/>
    </row>
    <row r="220" spans="1:80" ht="22.5" x14ac:dyDescent="0.2">
      <c r="A220" s="301"/>
      <c r="B220" s="304"/>
      <c r="C220" s="305" t="s">
        <v>302</v>
      </c>
      <c r="D220" s="306"/>
      <c r="E220" s="307">
        <v>12.09</v>
      </c>
      <c r="F220" s="308"/>
      <c r="G220" s="309"/>
      <c r="H220" s="310"/>
      <c r="I220" s="302"/>
      <c r="J220" s="311"/>
      <c r="K220" s="302"/>
      <c r="M220" s="303" t="s">
        <v>302</v>
      </c>
      <c r="O220" s="292"/>
    </row>
    <row r="221" spans="1:80" x14ac:dyDescent="0.2">
      <c r="A221" s="301"/>
      <c r="B221" s="304"/>
      <c r="C221" s="305" t="s">
        <v>303</v>
      </c>
      <c r="D221" s="306"/>
      <c r="E221" s="307">
        <v>22.42</v>
      </c>
      <c r="F221" s="308"/>
      <c r="G221" s="309"/>
      <c r="H221" s="310"/>
      <c r="I221" s="302"/>
      <c r="J221" s="311"/>
      <c r="K221" s="302"/>
      <c r="M221" s="303" t="s">
        <v>303</v>
      </c>
      <c r="O221" s="292"/>
    </row>
    <row r="222" spans="1:80" x14ac:dyDescent="0.2">
      <c r="A222" s="301"/>
      <c r="B222" s="304"/>
      <c r="C222" s="333" t="s">
        <v>174</v>
      </c>
      <c r="D222" s="306"/>
      <c r="E222" s="332">
        <v>62.414000000000001</v>
      </c>
      <c r="F222" s="308"/>
      <c r="G222" s="309"/>
      <c r="H222" s="310"/>
      <c r="I222" s="302"/>
      <c r="J222" s="311"/>
      <c r="K222" s="302"/>
      <c r="M222" s="303" t="s">
        <v>174</v>
      </c>
      <c r="O222" s="292"/>
    </row>
    <row r="223" spans="1:80" x14ac:dyDescent="0.2">
      <c r="A223" s="301"/>
      <c r="B223" s="304"/>
      <c r="C223" s="305" t="s">
        <v>304</v>
      </c>
      <c r="D223" s="306"/>
      <c r="E223" s="307">
        <v>1.1388</v>
      </c>
      <c r="F223" s="308"/>
      <c r="G223" s="309"/>
      <c r="H223" s="310"/>
      <c r="I223" s="302"/>
      <c r="J223" s="311"/>
      <c r="K223" s="302"/>
      <c r="M223" s="303" t="s">
        <v>304</v>
      </c>
      <c r="O223" s="292"/>
    </row>
    <row r="224" spans="1:80" x14ac:dyDescent="0.2">
      <c r="A224" s="301"/>
      <c r="B224" s="304"/>
      <c r="C224" s="333" t="s">
        <v>174</v>
      </c>
      <c r="D224" s="306"/>
      <c r="E224" s="332">
        <v>1.1388</v>
      </c>
      <c r="F224" s="308"/>
      <c r="G224" s="309"/>
      <c r="H224" s="310"/>
      <c r="I224" s="302"/>
      <c r="J224" s="311"/>
      <c r="K224" s="302"/>
      <c r="M224" s="303" t="s">
        <v>174</v>
      </c>
      <c r="O224" s="292"/>
    </row>
    <row r="225" spans="1:80" x14ac:dyDescent="0.2">
      <c r="A225" s="293">
        <v>32</v>
      </c>
      <c r="B225" s="294" t="s">
        <v>305</v>
      </c>
      <c r="C225" s="295" t="s">
        <v>306</v>
      </c>
      <c r="D225" s="296" t="s">
        <v>116</v>
      </c>
      <c r="E225" s="297">
        <v>75.597800000000007</v>
      </c>
      <c r="F225" s="297">
        <v>0</v>
      </c>
      <c r="G225" s="298">
        <f>E225*F225</f>
        <v>0</v>
      </c>
      <c r="H225" s="299">
        <v>0</v>
      </c>
      <c r="I225" s="300">
        <f>E225*H225</f>
        <v>0</v>
      </c>
      <c r="J225" s="299"/>
      <c r="K225" s="300">
        <f>E225*J225</f>
        <v>0</v>
      </c>
      <c r="O225" s="292">
        <v>2</v>
      </c>
      <c r="AA225" s="261">
        <v>12</v>
      </c>
      <c r="AB225" s="261">
        <v>1</v>
      </c>
      <c r="AC225" s="261">
        <v>21</v>
      </c>
      <c r="AZ225" s="261">
        <v>1</v>
      </c>
      <c r="BA225" s="261">
        <f>IF(AZ225=1,G225,0)</f>
        <v>0</v>
      </c>
      <c r="BB225" s="261">
        <f>IF(AZ225=2,G225,0)</f>
        <v>0</v>
      </c>
      <c r="BC225" s="261">
        <f>IF(AZ225=3,G225,0)</f>
        <v>0</v>
      </c>
      <c r="BD225" s="261">
        <f>IF(AZ225=4,G225,0)</f>
        <v>0</v>
      </c>
      <c r="BE225" s="261">
        <f>IF(AZ225=5,G225,0)</f>
        <v>0</v>
      </c>
      <c r="CA225" s="292">
        <v>12</v>
      </c>
      <c r="CB225" s="292">
        <v>1</v>
      </c>
    </row>
    <row r="226" spans="1:80" x14ac:dyDescent="0.2">
      <c r="A226" s="301"/>
      <c r="B226" s="304"/>
      <c r="C226" s="305" t="s">
        <v>307</v>
      </c>
      <c r="D226" s="306"/>
      <c r="E226" s="307">
        <v>0</v>
      </c>
      <c r="F226" s="308"/>
      <c r="G226" s="309"/>
      <c r="H226" s="310"/>
      <c r="I226" s="302"/>
      <c r="J226" s="311"/>
      <c r="K226" s="302"/>
      <c r="M226" s="303" t="s">
        <v>307</v>
      </c>
      <c r="O226" s="292"/>
    </row>
    <row r="227" spans="1:80" x14ac:dyDescent="0.2">
      <c r="A227" s="301"/>
      <c r="B227" s="304"/>
      <c r="C227" s="305" t="s">
        <v>308</v>
      </c>
      <c r="D227" s="306"/>
      <c r="E227" s="307">
        <v>3.3149999999999999</v>
      </c>
      <c r="F227" s="308"/>
      <c r="G227" s="309"/>
      <c r="H227" s="310"/>
      <c r="I227" s="302"/>
      <c r="J227" s="311"/>
      <c r="K227" s="302"/>
      <c r="M227" s="303" t="s">
        <v>308</v>
      </c>
      <c r="O227" s="292"/>
    </row>
    <row r="228" spans="1:80" x14ac:dyDescent="0.2">
      <c r="A228" s="301"/>
      <c r="B228" s="304"/>
      <c r="C228" s="305" t="s">
        <v>309</v>
      </c>
      <c r="D228" s="306"/>
      <c r="E228" s="307">
        <v>3.1364999999999998</v>
      </c>
      <c r="F228" s="308"/>
      <c r="G228" s="309"/>
      <c r="H228" s="310"/>
      <c r="I228" s="302"/>
      <c r="J228" s="311"/>
      <c r="K228" s="302"/>
      <c r="M228" s="303" t="s">
        <v>309</v>
      </c>
      <c r="O228" s="292"/>
    </row>
    <row r="229" spans="1:80" x14ac:dyDescent="0.2">
      <c r="A229" s="301"/>
      <c r="B229" s="304"/>
      <c r="C229" s="305" t="s">
        <v>310</v>
      </c>
      <c r="D229" s="306"/>
      <c r="E229" s="307">
        <v>3.5019999999999998</v>
      </c>
      <c r="F229" s="308"/>
      <c r="G229" s="309"/>
      <c r="H229" s="310"/>
      <c r="I229" s="302"/>
      <c r="J229" s="311"/>
      <c r="K229" s="302"/>
      <c r="M229" s="303" t="s">
        <v>310</v>
      </c>
      <c r="O229" s="292"/>
    </row>
    <row r="230" spans="1:80" x14ac:dyDescent="0.2">
      <c r="A230" s="301"/>
      <c r="B230" s="304"/>
      <c r="C230" s="305" t="s">
        <v>311</v>
      </c>
      <c r="D230" s="306"/>
      <c r="E230" s="307">
        <v>3.258</v>
      </c>
      <c r="F230" s="308"/>
      <c r="G230" s="309"/>
      <c r="H230" s="310"/>
      <c r="I230" s="302"/>
      <c r="J230" s="311"/>
      <c r="K230" s="302"/>
      <c r="M230" s="303" t="s">
        <v>311</v>
      </c>
      <c r="O230" s="292"/>
    </row>
    <row r="231" spans="1:80" x14ac:dyDescent="0.2">
      <c r="A231" s="301"/>
      <c r="B231" s="304"/>
      <c r="C231" s="333" t="s">
        <v>174</v>
      </c>
      <c r="D231" s="306"/>
      <c r="E231" s="332">
        <v>13.211499999999997</v>
      </c>
      <c r="F231" s="308"/>
      <c r="G231" s="309"/>
      <c r="H231" s="310"/>
      <c r="I231" s="302"/>
      <c r="J231" s="311"/>
      <c r="K231" s="302"/>
      <c r="M231" s="303" t="s">
        <v>174</v>
      </c>
      <c r="O231" s="292"/>
    </row>
    <row r="232" spans="1:80" x14ac:dyDescent="0.2">
      <c r="A232" s="301"/>
      <c r="B232" s="304"/>
      <c r="C232" s="305" t="s">
        <v>312</v>
      </c>
      <c r="D232" s="306"/>
      <c r="E232" s="307">
        <v>7.0549999999999997</v>
      </c>
      <c r="F232" s="308"/>
      <c r="G232" s="309"/>
      <c r="H232" s="310"/>
      <c r="I232" s="302"/>
      <c r="J232" s="311"/>
      <c r="K232" s="302"/>
      <c r="M232" s="303" t="s">
        <v>312</v>
      </c>
      <c r="O232" s="292"/>
    </row>
    <row r="233" spans="1:80" ht="22.5" x14ac:dyDescent="0.2">
      <c r="A233" s="301"/>
      <c r="B233" s="304"/>
      <c r="C233" s="305" t="s">
        <v>313</v>
      </c>
      <c r="D233" s="306"/>
      <c r="E233" s="307">
        <v>9.9719999999999995</v>
      </c>
      <c r="F233" s="308"/>
      <c r="G233" s="309"/>
      <c r="H233" s="310"/>
      <c r="I233" s="302"/>
      <c r="J233" s="311"/>
      <c r="K233" s="302"/>
      <c r="M233" s="303" t="s">
        <v>313</v>
      </c>
      <c r="O233" s="292"/>
    </row>
    <row r="234" spans="1:80" x14ac:dyDescent="0.2">
      <c r="A234" s="301"/>
      <c r="B234" s="304"/>
      <c r="C234" s="333" t="s">
        <v>174</v>
      </c>
      <c r="D234" s="306"/>
      <c r="E234" s="332">
        <v>17.027000000000001</v>
      </c>
      <c r="F234" s="308"/>
      <c r="G234" s="309"/>
      <c r="H234" s="310"/>
      <c r="I234" s="302"/>
      <c r="J234" s="311"/>
      <c r="K234" s="302"/>
      <c r="M234" s="303" t="s">
        <v>174</v>
      </c>
      <c r="O234" s="292"/>
    </row>
    <row r="235" spans="1:80" x14ac:dyDescent="0.2">
      <c r="A235" s="301"/>
      <c r="B235" s="304"/>
      <c r="C235" s="305" t="s">
        <v>314</v>
      </c>
      <c r="D235" s="306"/>
      <c r="E235" s="307">
        <v>0</v>
      </c>
      <c r="F235" s="308"/>
      <c r="G235" s="309"/>
      <c r="H235" s="310"/>
      <c r="I235" s="302"/>
      <c r="J235" s="311"/>
      <c r="K235" s="302"/>
      <c r="M235" s="303" t="s">
        <v>314</v>
      </c>
      <c r="O235" s="292"/>
    </row>
    <row r="236" spans="1:80" x14ac:dyDescent="0.2">
      <c r="A236" s="301"/>
      <c r="B236" s="304"/>
      <c r="C236" s="305" t="s">
        <v>120</v>
      </c>
      <c r="D236" s="306"/>
      <c r="E236" s="307">
        <v>1.9175</v>
      </c>
      <c r="F236" s="308"/>
      <c r="G236" s="309"/>
      <c r="H236" s="310"/>
      <c r="I236" s="302"/>
      <c r="J236" s="311"/>
      <c r="K236" s="302"/>
      <c r="M236" s="303" t="s">
        <v>120</v>
      </c>
      <c r="O236" s="292"/>
    </row>
    <row r="237" spans="1:80" x14ac:dyDescent="0.2">
      <c r="A237" s="301"/>
      <c r="B237" s="304"/>
      <c r="C237" s="305" t="s">
        <v>121</v>
      </c>
      <c r="D237" s="306"/>
      <c r="E237" s="307">
        <v>15.028</v>
      </c>
      <c r="F237" s="308"/>
      <c r="G237" s="309"/>
      <c r="H237" s="310"/>
      <c r="I237" s="302"/>
      <c r="J237" s="311"/>
      <c r="K237" s="302"/>
      <c r="M237" s="303" t="s">
        <v>121</v>
      </c>
      <c r="O237" s="292"/>
    </row>
    <row r="238" spans="1:80" ht="22.5" x14ac:dyDescent="0.2">
      <c r="A238" s="301"/>
      <c r="B238" s="304"/>
      <c r="C238" s="305" t="s">
        <v>122</v>
      </c>
      <c r="D238" s="306"/>
      <c r="E238" s="307">
        <v>25.376999999999999</v>
      </c>
      <c r="F238" s="308"/>
      <c r="G238" s="309"/>
      <c r="H238" s="310"/>
      <c r="I238" s="302"/>
      <c r="J238" s="311"/>
      <c r="K238" s="302"/>
      <c r="M238" s="303" t="s">
        <v>122</v>
      </c>
      <c r="O238" s="292"/>
    </row>
    <row r="239" spans="1:80" x14ac:dyDescent="0.2">
      <c r="A239" s="301"/>
      <c r="B239" s="304"/>
      <c r="C239" s="305" t="s">
        <v>155</v>
      </c>
      <c r="D239" s="306"/>
      <c r="E239" s="307">
        <v>3.0367999999999999</v>
      </c>
      <c r="F239" s="308"/>
      <c r="G239" s="309"/>
      <c r="H239" s="310"/>
      <c r="I239" s="302"/>
      <c r="J239" s="311"/>
      <c r="K239" s="302"/>
      <c r="M239" s="303" t="s">
        <v>155</v>
      </c>
      <c r="O239" s="292"/>
    </row>
    <row r="240" spans="1:80" x14ac:dyDescent="0.2">
      <c r="A240" s="312"/>
      <c r="B240" s="313" t="s">
        <v>101</v>
      </c>
      <c r="C240" s="314" t="s">
        <v>167</v>
      </c>
      <c r="D240" s="315"/>
      <c r="E240" s="316"/>
      <c r="F240" s="317"/>
      <c r="G240" s="318">
        <f>SUM(G64:G239)</f>
        <v>0</v>
      </c>
      <c r="H240" s="319"/>
      <c r="I240" s="320">
        <f>SUM(I64:I239)</f>
        <v>5.7514499999999996E-2</v>
      </c>
      <c r="J240" s="319"/>
      <c r="K240" s="320">
        <f>SUM(K64:K239)</f>
        <v>0</v>
      </c>
      <c r="O240" s="292">
        <v>4</v>
      </c>
      <c r="BA240" s="321">
        <f>SUM(BA64:BA239)</f>
        <v>0</v>
      </c>
      <c r="BB240" s="321">
        <f>SUM(BB64:BB239)</f>
        <v>0</v>
      </c>
      <c r="BC240" s="321">
        <f>SUM(BC64:BC239)</f>
        <v>0</v>
      </c>
      <c r="BD240" s="321">
        <f>SUM(BD64:BD239)</f>
        <v>0</v>
      </c>
      <c r="BE240" s="321">
        <f>SUM(BE64:BE239)</f>
        <v>0</v>
      </c>
    </row>
    <row r="241" spans="1:80" x14ac:dyDescent="0.2">
      <c r="A241" s="282" t="s">
        <v>97</v>
      </c>
      <c r="B241" s="283" t="s">
        <v>315</v>
      </c>
      <c r="C241" s="284" t="s">
        <v>316</v>
      </c>
      <c r="D241" s="285"/>
      <c r="E241" s="286"/>
      <c r="F241" s="286"/>
      <c r="G241" s="287"/>
      <c r="H241" s="288"/>
      <c r="I241" s="289"/>
      <c r="J241" s="290"/>
      <c r="K241" s="291"/>
      <c r="O241" s="292">
        <v>1</v>
      </c>
    </row>
    <row r="242" spans="1:80" x14ac:dyDescent="0.2">
      <c r="A242" s="293">
        <v>33</v>
      </c>
      <c r="B242" s="294" t="s">
        <v>318</v>
      </c>
      <c r="C242" s="295" t="s">
        <v>319</v>
      </c>
      <c r="D242" s="296" t="s">
        <v>116</v>
      </c>
      <c r="E242" s="297">
        <v>35.573399999999999</v>
      </c>
      <c r="F242" s="297">
        <v>0</v>
      </c>
      <c r="G242" s="298">
        <f>E242*F242</f>
        <v>0</v>
      </c>
      <c r="H242" s="299">
        <v>4.9840000000000002E-2</v>
      </c>
      <c r="I242" s="300">
        <f>E242*H242</f>
        <v>1.772978256</v>
      </c>
      <c r="J242" s="299">
        <v>0</v>
      </c>
      <c r="K242" s="300">
        <f>E242*J242</f>
        <v>0</v>
      </c>
      <c r="O242" s="292">
        <v>2</v>
      </c>
      <c r="AA242" s="261">
        <v>1</v>
      </c>
      <c r="AB242" s="261">
        <v>1</v>
      </c>
      <c r="AC242" s="261">
        <v>1</v>
      </c>
      <c r="AZ242" s="261">
        <v>1</v>
      </c>
      <c r="BA242" s="261">
        <f>IF(AZ242=1,G242,0)</f>
        <v>0</v>
      </c>
      <c r="BB242" s="261">
        <f>IF(AZ242=2,G242,0)</f>
        <v>0</v>
      </c>
      <c r="BC242" s="261">
        <f>IF(AZ242=3,G242,0)</f>
        <v>0</v>
      </c>
      <c r="BD242" s="261">
        <f>IF(AZ242=4,G242,0)</f>
        <v>0</v>
      </c>
      <c r="BE242" s="261">
        <f>IF(AZ242=5,G242,0)</f>
        <v>0</v>
      </c>
      <c r="CA242" s="292">
        <v>1</v>
      </c>
      <c r="CB242" s="292">
        <v>1</v>
      </c>
    </row>
    <row r="243" spans="1:80" x14ac:dyDescent="0.2">
      <c r="A243" s="301"/>
      <c r="B243" s="304"/>
      <c r="C243" s="305" t="s">
        <v>320</v>
      </c>
      <c r="D243" s="306"/>
      <c r="E243" s="307">
        <v>0</v>
      </c>
      <c r="F243" s="308"/>
      <c r="G243" s="309"/>
      <c r="H243" s="310"/>
      <c r="I243" s="302"/>
      <c r="J243" s="311"/>
      <c r="K243" s="302"/>
      <c r="M243" s="303" t="s">
        <v>320</v>
      </c>
      <c r="O243" s="292"/>
    </row>
    <row r="244" spans="1:80" x14ac:dyDescent="0.2">
      <c r="A244" s="301"/>
      <c r="B244" s="304"/>
      <c r="C244" s="305" t="s">
        <v>321</v>
      </c>
      <c r="D244" s="306"/>
      <c r="E244" s="307">
        <v>7.4034000000000004</v>
      </c>
      <c r="F244" s="308"/>
      <c r="G244" s="309"/>
      <c r="H244" s="310"/>
      <c r="I244" s="302"/>
      <c r="J244" s="311"/>
      <c r="K244" s="302"/>
      <c r="M244" s="303" t="s">
        <v>321</v>
      </c>
      <c r="O244" s="292"/>
    </row>
    <row r="245" spans="1:80" x14ac:dyDescent="0.2">
      <c r="A245" s="301"/>
      <c r="B245" s="304"/>
      <c r="C245" s="305" t="s">
        <v>322</v>
      </c>
      <c r="D245" s="306"/>
      <c r="E245" s="307">
        <v>7.6139999999999999</v>
      </c>
      <c r="F245" s="308"/>
      <c r="G245" s="309"/>
      <c r="H245" s="310"/>
      <c r="I245" s="302"/>
      <c r="J245" s="311"/>
      <c r="K245" s="302"/>
      <c r="M245" s="303" t="s">
        <v>322</v>
      </c>
      <c r="O245" s="292"/>
    </row>
    <row r="246" spans="1:80" x14ac:dyDescent="0.2">
      <c r="A246" s="301"/>
      <c r="B246" s="304"/>
      <c r="C246" s="333" t="s">
        <v>174</v>
      </c>
      <c r="D246" s="306"/>
      <c r="E246" s="332">
        <v>15.0174</v>
      </c>
      <c r="F246" s="308"/>
      <c r="G246" s="309"/>
      <c r="H246" s="310"/>
      <c r="I246" s="302"/>
      <c r="J246" s="311"/>
      <c r="K246" s="302"/>
      <c r="M246" s="303" t="s">
        <v>174</v>
      </c>
      <c r="O246" s="292"/>
    </row>
    <row r="247" spans="1:80" x14ac:dyDescent="0.2">
      <c r="A247" s="301"/>
      <c r="B247" s="304"/>
      <c r="C247" s="305" t="s">
        <v>323</v>
      </c>
      <c r="D247" s="306"/>
      <c r="E247" s="307">
        <v>13.212</v>
      </c>
      <c r="F247" s="308"/>
      <c r="G247" s="309"/>
      <c r="H247" s="310"/>
      <c r="I247" s="302"/>
      <c r="J247" s="311"/>
      <c r="K247" s="302"/>
      <c r="M247" s="303" t="s">
        <v>323</v>
      </c>
      <c r="O247" s="292"/>
    </row>
    <row r="248" spans="1:80" x14ac:dyDescent="0.2">
      <c r="A248" s="301"/>
      <c r="B248" s="304"/>
      <c r="C248" s="305" t="s">
        <v>324</v>
      </c>
      <c r="D248" s="306"/>
      <c r="E248" s="307">
        <v>7.3440000000000003</v>
      </c>
      <c r="F248" s="308"/>
      <c r="G248" s="309"/>
      <c r="H248" s="310"/>
      <c r="I248" s="302"/>
      <c r="J248" s="311"/>
      <c r="K248" s="302"/>
      <c r="M248" s="303" t="s">
        <v>324</v>
      </c>
      <c r="O248" s="292"/>
    </row>
    <row r="249" spans="1:80" x14ac:dyDescent="0.2">
      <c r="A249" s="301"/>
      <c r="B249" s="304"/>
      <c r="C249" s="333" t="s">
        <v>174</v>
      </c>
      <c r="D249" s="306"/>
      <c r="E249" s="332">
        <v>20.556000000000001</v>
      </c>
      <c r="F249" s="308"/>
      <c r="G249" s="309"/>
      <c r="H249" s="310"/>
      <c r="I249" s="302"/>
      <c r="J249" s="311"/>
      <c r="K249" s="302"/>
      <c r="M249" s="303" t="s">
        <v>174</v>
      </c>
      <c r="O249" s="292"/>
    </row>
    <row r="250" spans="1:80" x14ac:dyDescent="0.2">
      <c r="A250" s="301"/>
      <c r="B250" s="304"/>
      <c r="C250" s="333" t="s">
        <v>174</v>
      </c>
      <c r="D250" s="306"/>
      <c r="E250" s="332">
        <v>0</v>
      </c>
      <c r="F250" s="308"/>
      <c r="G250" s="309"/>
      <c r="H250" s="310"/>
      <c r="I250" s="302"/>
      <c r="J250" s="311"/>
      <c r="K250" s="302"/>
      <c r="M250" s="303" t="s">
        <v>174</v>
      </c>
      <c r="O250" s="292"/>
    </row>
    <row r="251" spans="1:80" x14ac:dyDescent="0.2">
      <c r="A251" s="293">
        <v>34</v>
      </c>
      <c r="B251" s="294" t="s">
        <v>325</v>
      </c>
      <c r="C251" s="295" t="s">
        <v>326</v>
      </c>
      <c r="D251" s="296" t="s">
        <v>116</v>
      </c>
      <c r="E251" s="297">
        <v>6.8112000000000004</v>
      </c>
      <c r="F251" s="297">
        <v>0</v>
      </c>
      <c r="G251" s="298">
        <f>E251*F251</f>
        <v>0</v>
      </c>
      <c r="H251" s="299">
        <v>7.4260000000000007E-2</v>
      </c>
      <c r="I251" s="300">
        <f>E251*H251</f>
        <v>0.50579971200000007</v>
      </c>
      <c r="J251" s="299">
        <v>0</v>
      </c>
      <c r="K251" s="300">
        <f>E251*J251</f>
        <v>0</v>
      </c>
      <c r="O251" s="292">
        <v>2</v>
      </c>
      <c r="AA251" s="261">
        <v>1</v>
      </c>
      <c r="AB251" s="261">
        <v>0</v>
      </c>
      <c r="AC251" s="261">
        <v>0</v>
      </c>
      <c r="AZ251" s="261">
        <v>1</v>
      </c>
      <c r="BA251" s="261">
        <f>IF(AZ251=1,G251,0)</f>
        <v>0</v>
      </c>
      <c r="BB251" s="261">
        <f>IF(AZ251=2,G251,0)</f>
        <v>0</v>
      </c>
      <c r="BC251" s="261">
        <f>IF(AZ251=3,G251,0)</f>
        <v>0</v>
      </c>
      <c r="BD251" s="261">
        <f>IF(AZ251=4,G251,0)</f>
        <v>0</v>
      </c>
      <c r="BE251" s="261">
        <f>IF(AZ251=5,G251,0)</f>
        <v>0</v>
      </c>
      <c r="CA251" s="292">
        <v>1</v>
      </c>
      <c r="CB251" s="292">
        <v>0</v>
      </c>
    </row>
    <row r="252" spans="1:80" ht="22.5" x14ac:dyDescent="0.2">
      <c r="A252" s="301"/>
      <c r="B252" s="304"/>
      <c r="C252" s="305" t="s">
        <v>327</v>
      </c>
      <c r="D252" s="306"/>
      <c r="E252" s="307">
        <v>6.8112000000000004</v>
      </c>
      <c r="F252" s="308"/>
      <c r="G252" s="309"/>
      <c r="H252" s="310"/>
      <c r="I252" s="302"/>
      <c r="J252" s="311"/>
      <c r="K252" s="302"/>
      <c r="M252" s="303" t="s">
        <v>327</v>
      </c>
      <c r="O252" s="292"/>
    </row>
    <row r="253" spans="1:80" ht="22.5" x14ac:dyDescent="0.2">
      <c r="A253" s="293">
        <v>35</v>
      </c>
      <c r="B253" s="294" t="s">
        <v>328</v>
      </c>
      <c r="C253" s="295" t="s">
        <v>329</v>
      </c>
      <c r="D253" s="296" t="s">
        <v>116</v>
      </c>
      <c r="E253" s="297">
        <v>6.8112000000000004</v>
      </c>
      <c r="F253" s="297">
        <v>0</v>
      </c>
      <c r="G253" s="298">
        <f>E253*F253</f>
        <v>0</v>
      </c>
      <c r="H253" s="299">
        <v>0</v>
      </c>
      <c r="I253" s="300">
        <f>E253*H253</f>
        <v>0</v>
      </c>
      <c r="J253" s="299"/>
      <c r="K253" s="300">
        <f>E253*J253</f>
        <v>0</v>
      </c>
      <c r="O253" s="292">
        <v>2</v>
      </c>
      <c r="AA253" s="261">
        <v>12</v>
      </c>
      <c r="AB253" s="261">
        <v>0</v>
      </c>
      <c r="AC253" s="261">
        <v>96</v>
      </c>
      <c r="AZ253" s="261">
        <v>1</v>
      </c>
      <c r="BA253" s="261">
        <f>IF(AZ253=1,G253,0)</f>
        <v>0</v>
      </c>
      <c r="BB253" s="261">
        <f>IF(AZ253=2,G253,0)</f>
        <v>0</v>
      </c>
      <c r="BC253" s="261">
        <f>IF(AZ253=3,G253,0)</f>
        <v>0</v>
      </c>
      <c r="BD253" s="261">
        <f>IF(AZ253=4,G253,0)</f>
        <v>0</v>
      </c>
      <c r="BE253" s="261">
        <f>IF(AZ253=5,G253,0)</f>
        <v>0</v>
      </c>
      <c r="CA253" s="292">
        <v>12</v>
      </c>
      <c r="CB253" s="292">
        <v>0</v>
      </c>
    </row>
    <row r="254" spans="1:80" ht="22.5" x14ac:dyDescent="0.2">
      <c r="A254" s="301"/>
      <c r="B254" s="304"/>
      <c r="C254" s="305" t="s">
        <v>330</v>
      </c>
      <c r="D254" s="306"/>
      <c r="E254" s="307">
        <v>6.8112000000000004</v>
      </c>
      <c r="F254" s="308"/>
      <c r="G254" s="309"/>
      <c r="H254" s="310"/>
      <c r="I254" s="302"/>
      <c r="J254" s="311"/>
      <c r="K254" s="302"/>
      <c r="M254" s="303" t="s">
        <v>330</v>
      </c>
      <c r="O254" s="292"/>
    </row>
    <row r="255" spans="1:80" x14ac:dyDescent="0.2">
      <c r="A255" s="293">
        <v>36</v>
      </c>
      <c r="B255" s="294" t="s">
        <v>331</v>
      </c>
      <c r="C255" s="295" t="s">
        <v>332</v>
      </c>
      <c r="D255" s="296" t="s">
        <v>116</v>
      </c>
      <c r="E255" s="297">
        <v>7.4923000000000002</v>
      </c>
      <c r="F255" s="297">
        <v>0</v>
      </c>
      <c r="G255" s="298">
        <f>E255*F255</f>
        <v>0</v>
      </c>
      <c r="H255" s="299">
        <v>8.5000000000000006E-2</v>
      </c>
      <c r="I255" s="300">
        <f>E255*H255</f>
        <v>0.63684550000000006</v>
      </c>
      <c r="J255" s="299"/>
      <c r="K255" s="300">
        <f>E255*J255</f>
        <v>0</v>
      </c>
      <c r="O255" s="292">
        <v>2</v>
      </c>
      <c r="AA255" s="261">
        <v>3</v>
      </c>
      <c r="AB255" s="261">
        <v>1</v>
      </c>
      <c r="AC255" s="261" t="s">
        <v>331</v>
      </c>
      <c r="AZ255" s="261">
        <v>1</v>
      </c>
      <c r="BA255" s="261">
        <f>IF(AZ255=1,G255,0)</f>
        <v>0</v>
      </c>
      <c r="BB255" s="261">
        <f>IF(AZ255=2,G255,0)</f>
        <v>0</v>
      </c>
      <c r="BC255" s="261">
        <f>IF(AZ255=3,G255,0)</f>
        <v>0</v>
      </c>
      <c r="BD255" s="261">
        <f>IF(AZ255=4,G255,0)</f>
        <v>0</v>
      </c>
      <c r="BE255" s="261">
        <f>IF(AZ255=5,G255,0)</f>
        <v>0</v>
      </c>
      <c r="CA255" s="292">
        <v>3</v>
      </c>
      <c r="CB255" s="292">
        <v>1</v>
      </c>
    </row>
    <row r="256" spans="1:80" ht="33.75" x14ac:dyDescent="0.2">
      <c r="A256" s="301"/>
      <c r="B256" s="304"/>
      <c r="C256" s="305" t="s">
        <v>333</v>
      </c>
      <c r="D256" s="306"/>
      <c r="E256" s="307">
        <v>7.4923000000000002</v>
      </c>
      <c r="F256" s="308"/>
      <c r="G256" s="309"/>
      <c r="H256" s="310"/>
      <c r="I256" s="302"/>
      <c r="J256" s="311"/>
      <c r="K256" s="302"/>
      <c r="M256" s="303" t="s">
        <v>333</v>
      </c>
      <c r="O256" s="292"/>
    </row>
    <row r="257" spans="1:80" x14ac:dyDescent="0.2">
      <c r="A257" s="312"/>
      <c r="B257" s="313" t="s">
        <v>101</v>
      </c>
      <c r="C257" s="314" t="s">
        <v>317</v>
      </c>
      <c r="D257" s="315"/>
      <c r="E257" s="316"/>
      <c r="F257" s="317"/>
      <c r="G257" s="318">
        <f>SUM(G241:G256)</f>
        <v>0</v>
      </c>
      <c r="H257" s="319"/>
      <c r="I257" s="320">
        <f>SUM(I241:I256)</f>
        <v>2.9156234680000002</v>
      </c>
      <c r="J257" s="319"/>
      <c r="K257" s="320">
        <f>SUM(K241:K256)</f>
        <v>0</v>
      </c>
      <c r="O257" s="292">
        <v>4</v>
      </c>
      <c r="BA257" s="321">
        <f>SUM(BA241:BA256)</f>
        <v>0</v>
      </c>
      <c r="BB257" s="321">
        <f>SUM(BB241:BB256)</f>
        <v>0</v>
      </c>
      <c r="BC257" s="321">
        <f>SUM(BC241:BC256)</f>
        <v>0</v>
      </c>
      <c r="BD257" s="321">
        <f>SUM(BD241:BD256)</f>
        <v>0</v>
      </c>
      <c r="BE257" s="321">
        <f>SUM(BE241:BE256)</f>
        <v>0</v>
      </c>
    </row>
    <row r="258" spans="1:80" x14ac:dyDescent="0.2">
      <c r="A258" s="282" t="s">
        <v>97</v>
      </c>
      <c r="B258" s="283" t="s">
        <v>334</v>
      </c>
      <c r="C258" s="284" t="s">
        <v>335</v>
      </c>
      <c r="D258" s="285"/>
      <c r="E258" s="286"/>
      <c r="F258" s="286"/>
      <c r="G258" s="287"/>
      <c r="H258" s="288"/>
      <c r="I258" s="289"/>
      <c r="J258" s="290"/>
      <c r="K258" s="291"/>
      <c r="O258" s="292">
        <v>1</v>
      </c>
    </row>
    <row r="259" spans="1:80" ht="22.5" x14ac:dyDescent="0.2">
      <c r="A259" s="293">
        <v>37</v>
      </c>
      <c r="B259" s="294" t="s">
        <v>337</v>
      </c>
      <c r="C259" s="295" t="s">
        <v>338</v>
      </c>
      <c r="D259" s="296" t="s">
        <v>116</v>
      </c>
      <c r="E259" s="297">
        <v>6.8112000000000004</v>
      </c>
      <c r="F259" s="297">
        <v>0</v>
      </c>
      <c r="G259" s="298">
        <f>E259*F259</f>
        <v>0</v>
      </c>
      <c r="H259" s="299">
        <v>0</v>
      </c>
      <c r="I259" s="300">
        <f>E259*H259</f>
        <v>0</v>
      </c>
      <c r="J259" s="299">
        <v>-0.24</v>
      </c>
      <c r="K259" s="300">
        <f>E259*J259</f>
        <v>-1.6346879999999999</v>
      </c>
      <c r="O259" s="292">
        <v>2</v>
      </c>
      <c r="AA259" s="261">
        <v>1</v>
      </c>
      <c r="AB259" s="261">
        <v>1</v>
      </c>
      <c r="AC259" s="261">
        <v>1</v>
      </c>
      <c r="AZ259" s="261">
        <v>1</v>
      </c>
      <c r="BA259" s="261">
        <f>IF(AZ259=1,G259,0)</f>
        <v>0</v>
      </c>
      <c r="BB259" s="261">
        <f>IF(AZ259=2,G259,0)</f>
        <v>0</v>
      </c>
      <c r="BC259" s="261">
        <f>IF(AZ259=3,G259,0)</f>
        <v>0</v>
      </c>
      <c r="BD259" s="261">
        <f>IF(AZ259=4,G259,0)</f>
        <v>0</v>
      </c>
      <c r="BE259" s="261">
        <f>IF(AZ259=5,G259,0)</f>
        <v>0</v>
      </c>
      <c r="CA259" s="292">
        <v>1</v>
      </c>
      <c r="CB259" s="292">
        <v>1</v>
      </c>
    </row>
    <row r="260" spans="1:80" ht="22.5" x14ac:dyDescent="0.2">
      <c r="A260" s="301"/>
      <c r="B260" s="304"/>
      <c r="C260" s="305" t="s">
        <v>330</v>
      </c>
      <c r="D260" s="306"/>
      <c r="E260" s="307">
        <v>6.8112000000000004</v>
      </c>
      <c r="F260" s="308"/>
      <c r="G260" s="309"/>
      <c r="H260" s="310"/>
      <c r="I260" s="302"/>
      <c r="J260" s="311"/>
      <c r="K260" s="302"/>
      <c r="M260" s="303" t="s">
        <v>330</v>
      </c>
      <c r="O260" s="292"/>
    </row>
    <row r="261" spans="1:80" x14ac:dyDescent="0.2">
      <c r="A261" s="293">
        <v>38</v>
      </c>
      <c r="B261" s="294" t="s">
        <v>339</v>
      </c>
      <c r="C261" s="295" t="s">
        <v>340</v>
      </c>
      <c r="D261" s="296" t="s">
        <v>116</v>
      </c>
      <c r="E261" s="297">
        <v>6.8112000000000004</v>
      </c>
      <c r="F261" s="297">
        <v>0</v>
      </c>
      <c r="G261" s="298">
        <f>E261*F261</f>
        <v>0</v>
      </c>
      <c r="H261" s="299">
        <v>0</v>
      </c>
      <c r="I261" s="300">
        <f>E261*H261</f>
        <v>0</v>
      </c>
      <c r="J261" s="299">
        <v>0</v>
      </c>
      <c r="K261" s="300">
        <f>E261*J261</f>
        <v>0</v>
      </c>
      <c r="O261" s="292">
        <v>2</v>
      </c>
      <c r="AA261" s="261">
        <v>1</v>
      </c>
      <c r="AB261" s="261">
        <v>0</v>
      </c>
      <c r="AC261" s="261">
        <v>0</v>
      </c>
      <c r="AZ261" s="261">
        <v>1</v>
      </c>
      <c r="BA261" s="261">
        <f>IF(AZ261=1,G261,0)</f>
        <v>0</v>
      </c>
      <c r="BB261" s="261">
        <f>IF(AZ261=2,G261,0)</f>
        <v>0</v>
      </c>
      <c r="BC261" s="261">
        <f>IF(AZ261=3,G261,0)</f>
        <v>0</v>
      </c>
      <c r="BD261" s="261">
        <f>IF(AZ261=4,G261,0)</f>
        <v>0</v>
      </c>
      <c r="BE261" s="261">
        <f>IF(AZ261=5,G261,0)</f>
        <v>0</v>
      </c>
      <c r="CA261" s="292">
        <v>1</v>
      </c>
      <c r="CB261" s="292">
        <v>0</v>
      </c>
    </row>
    <row r="262" spans="1:80" ht="22.5" x14ac:dyDescent="0.2">
      <c r="A262" s="301"/>
      <c r="B262" s="304"/>
      <c r="C262" s="305" t="s">
        <v>330</v>
      </c>
      <c r="D262" s="306"/>
      <c r="E262" s="307">
        <v>6.8112000000000004</v>
      </c>
      <c r="F262" s="308"/>
      <c r="G262" s="309"/>
      <c r="H262" s="310"/>
      <c r="I262" s="302"/>
      <c r="J262" s="311"/>
      <c r="K262" s="302"/>
      <c r="M262" s="303" t="s">
        <v>330</v>
      </c>
      <c r="O262" s="292"/>
    </row>
    <row r="263" spans="1:80" x14ac:dyDescent="0.2">
      <c r="A263" s="293">
        <v>39</v>
      </c>
      <c r="B263" s="294" t="s">
        <v>341</v>
      </c>
      <c r="C263" s="295" t="s">
        <v>342</v>
      </c>
      <c r="D263" s="296" t="s">
        <v>343</v>
      </c>
      <c r="E263" s="297">
        <v>0.58520000000000005</v>
      </c>
      <c r="F263" s="297">
        <v>0</v>
      </c>
      <c r="G263" s="298">
        <f>E263*F263</f>
        <v>0</v>
      </c>
      <c r="H263" s="299">
        <v>1.47E-3</v>
      </c>
      <c r="I263" s="300">
        <f>E263*H263</f>
        <v>8.6024400000000003E-4</v>
      </c>
      <c r="J263" s="299">
        <v>-2.2000000000000002</v>
      </c>
      <c r="K263" s="300">
        <f>E263*J263</f>
        <v>-1.2874400000000001</v>
      </c>
      <c r="O263" s="292">
        <v>2</v>
      </c>
      <c r="AA263" s="261">
        <v>1</v>
      </c>
      <c r="AB263" s="261">
        <v>1</v>
      </c>
      <c r="AC263" s="261">
        <v>1</v>
      </c>
      <c r="AZ263" s="261">
        <v>1</v>
      </c>
      <c r="BA263" s="261">
        <f>IF(AZ263=1,G263,0)</f>
        <v>0</v>
      </c>
      <c r="BB263" s="261">
        <f>IF(AZ263=2,G263,0)</f>
        <v>0</v>
      </c>
      <c r="BC263" s="261">
        <f>IF(AZ263=3,G263,0)</f>
        <v>0</v>
      </c>
      <c r="BD263" s="261">
        <f>IF(AZ263=4,G263,0)</f>
        <v>0</v>
      </c>
      <c r="BE263" s="261">
        <f>IF(AZ263=5,G263,0)</f>
        <v>0</v>
      </c>
      <c r="CA263" s="292">
        <v>1</v>
      </c>
      <c r="CB263" s="292">
        <v>1</v>
      </c>
    </row>
    <row r="264" spans="1:80" x14ac:dyDescent="0.2">
      <c r="A264" s="301"/>
      <c r="B264" s="304"/>
      <c r="C264" s="305" t="s">
        <v>344</v>
      </c>
      <c r="D264" s="306"/>
      <c r="E264" s="307">
        <v>0.58520000000000005</v>
      </c>
      <c r="F264" s="308"/>
      <c r="G264" s="309"/>
      <c r="H264" s="310"/>
      <c r="I264" s="302"/>
      <c r="J264" s="311"/>
      <c r="K264" s="302"/>
      <c r="M264" s="303" t="s">
        <v>344</v>
      </c>
      <c r="O264" s="292"/>
    </row>
    <row r="265" spans="1:80" x14ac:dyDescent="0.2">
      <c r="A265" s="293">
        <v>40</v>
      </c>
      <c r="B265" s="294" t="s">
        <v>345</v>
      </c>
      <c r="C265" s="295" t="s">
        <v>346</v>
      </c>
      <c r="D265" s="296" t="s">
        <v>347</v>
      </c>
      <c r="E265" s="297">
        <v>2</v>
      </c>
      <c r="F265" s="297">
        <v>0</v>
      </c>
      <c r="G265" s="298">
        <f>E265*F265</f>
        <v>0</v>
      </c>
      <c r="H265" s="299">
        <v>0</v>
      </c>
      <c r="I265" s="300">
        <f>E265*H265</f>
        <v>0</v>
      </c>
      <c r="J265" s="299">
        <v>-8.9999999999999993E-3</v>
      </c>
      <c r="K265" s="300">
        <f>E265*J265</f>
        <v>-1.7999999999999999E-2</v>
      </c>
      <c r="O265" s="292">
        <v>2</v>
      </c>
      <c r="AA265" s="261">
        <v>1</v>
      </c>
      <c r="AB265" s="261">
        <v>1</v>
      </c>
      <c r="AC265" s="261">
        <v>1</v>
      </c>
      <c r="AZ265" s="261">
        <v>1</v>
      </c>
      <c r="BA265" s="261">
        <f>IF(AZ265=1,G265,0)</f>
        <v>0</v>
      </c>
      <c r="BB265" s="261">
        <f>IF(AZ265=2,G265,0)</f>
        <v>0</v>
      </c>
      <c r="BC265" s="261">
        <f>IF(AZ265=3,G265,0)</f>
        <v>0</v>
      </c>
      <c r="BD265" s="261">
        <f>IF(AZ265=4,G265,0)</f>
        <v>0</v>
      </c>
      <c r="BE265" s="261">
        <f>IF(AZ265=5,G265,0)</f>
        <v>0</v>
      </c>
      <c r="CA265" s="292">
        <v>1</v>
      </c>
      <c r="CB265" s="292">
        <v>1</v>
      </c>
    </row>
    <row r="266" spans="1:80" x14ac:dyDescent="0.2">
      <c r="A266" s="301"/>
      <c r="B266" s="304"/>
      <c r="C266" s="305" t="s">
        <v>348</v>
      </c>
      <c r="D266" s="306"/>
      <c r="E266" s="307">
        <v>2</v>
      </c>
      <c r="F266" s="308"/>
      <c r="G266" s="309"/>
      <c r="H266" s="310"/>
      <c r="I266" s="302"/>
      <c r="J266" s="311"/>
      <c r="K266" s="302"/>
      <c r="M266" s="303">
        <v>2</v>
      </c>
      <c r="O266" s="292"/>
    </row>
    <row r="267" spans="1:80" x14ac:dyDescent="0.2">
      <c r="A267" s="293">
        <v>41</v>
      </c>
      <c r="B267" s="294" t="s">
        <v>349</v>
      </c>
      <c r="C267" s="295" t="s">
        <v>350</v>
      </c>
      <c r="D267" s="296" t="s">
        <v>116</v>
      </c>
      <c r="E267" s="297">
        <v>508.31689999999998</v>
      </c>
      <c r="F267" s="297">
        <v>0</v>
      </c>
      <c r="G267" s="298">
        <f>E267*F267</f>
        <v>0</v>
      </c>
      <c r="H267" s="299">
        <v>0</v>
      </c>
      <c r="I267" s="300">
        <f>E267*H267</f>
        <v>0</v>
      </c>
      <c r="J267" s="299">
        <v>-1.6E-2</v>
      </c>
      <c r="K267" s="300">
        <f>E267*J267</f>
        <v>-8.1330703999999994</v>
      </c>
      <c r="O267" s="292">
        <v>2</v>
      </c>
      <c r="AA267" s="261">
        <v>1</v>
      </c>
      <c r="AB267" s="261">
        <v>1</v>
      </c>
      <c r="AC267" s="261">
        <v>1</v>
      </c>
      <c r="AZ267" s="261">
        <v>1</v>
      </c>
      <c r="BA267" s="261">
        <f>IF(AZ267=1,G267,0)</f>
        <v>0</v>
      </c>
      <c r="BB267" s="261">
        <f>IF(AZ267=2,G267,0)</f>
        <v>0</v>
      </c>
      <c r="BC267" s="261">
        <f>IF(AZ267=3,G267,0)</f>
        <v>0</v>
      </c>
      <c r="BD267" s="261">
        <f>IF(AZ267=4,G267,0)</f>
        <v>0</v>
      </c>
      <c r="BE267" s="261">
        <f>IF(AZ267=5,G267,0)</f>
        <v>0</v>
      </c>
      <c r="CA267" s="292">
        <v>1</v>
      </c>
      <c r="CB267" s="292">
        <v>1</v>
      </c>
    </row>
    <row r="268" spans="1:80" x14ac:dyDescent="0.2">
      <c r="A268" s="301"/>
      <c r="B268" s="304"/>
      <c r="C268" s="305" t="s">
        <v>351</v>
      </c>
      <c r="D268" s="306"/>
      <c r="E268" s="307">
        <v>508.31689999999998</v>
      </c>
      <c r="F268" s="308"/>
      <c r="G268" s="309"/>
      <c r="H268" s="310"/>
      <c r="I268" s="302"/>
      <c r="J268" s="311"/>
      <c r="K268" s="302"/>
      <c r="M268" s="303" t="s">
        <v>351</v>
      </c>
      <c r="O268" s="292"/>
    </row>
    <row r="269" spans="1:80" x14ac:dyDescent="0.2">
      <c r="A269" s="293">
        <v>42</v>
      </c>
      <c r="B269" s="294" t="s">
        <v>352</v>
      </c>
      <c r="C269" s="295" t="s">
        <v>353</v>
      </c>
      <c r="D269" s="296" t="s">
        <v>116</v>
      </c>
      <c r="E269" s="297">
        <v>45.359299999999998</v>
      </c>
      <c r="F269" s="297">
        <v>0</v>
      </c>
      <c r="G269" s="298">
        <f>E269*F269</f>
        <v>0</v>
      </c>
      <c r="H269" s="299">
        <v>0</v>
      </c>
      <c r="I269" s="300">
        <f>E269*H269</f>
        <v>0</v>
      </c>
      <c r="J269" s="299">
        <v>-0.05</v>
      </c>
      <c r="K269" s="300">
        <f>E269*J269</f>
        <v>-2.2679649999999998</v>
      </c>
      <c r="O269" s="292">
        <v>2</v>
      </c>
      <c r="AA269" s="261">
        <v>1</v>
      </c>
      <c r="AB269" s="261">
        <v>1</v>
      </c>
      <c r="AC269" s="261">
        <v>1</v>
      </c>
      <c r="AZ269" s="261">
        <v>1</v>
      </c>
      <c r="BA269" s="261">
        <f>IF(AZ269=1,G269,0)</f>
        <v>0</v>
      </c>
      <c r="BB269" s="261">
        <f>IF(AZ269=2,G269,0)</f>
        <v>0</v>
      </c>
      <c r="BC269" s="261">
        <f>IF(AZ269=3,G269,0)</f>
        <v>0</v>
      </c>
      <c r="BD269" s="261">
        <f>IF(AZ269=4,G269,0)</f>
        <v>0</v>
      </c>
      <c r="BE269" s="261">
        <f>IF(AZ269=5,G269,0)</f>
        <v>0</v>
      </c>
      <c r="CA269" s="292">
        <v>1</v>
      </c>
      <c r="CB269" s="292">
        <v>1</v>
      </c>
    </row>
    <row r="270" spans="1:80" x14ac:dyDescent="0.2">
      <c r="A270" s="301"/>
      <c r="B270" s="304"/>
      <c r="C270" s="305" t="s">
        <v>354</v>
      </c>
      <c r="D270" s="306"/>
      <c r="E270" s="307">
        <v>0</v>
      </c>
      <c r="F270" s="308"/>
      <c r="G270" s="309"/>
      <c r="H270" s="310"/>
      <c r="I270" s="302"/>
      <c r="J270" s="311"/>
      <c r="K270" s="302"/>
      <c r="M270" s="303" t="s">
        <v>354</v>
      </c>
      <c r="O270" s="292"/>
    </row>
    <row r="271" spans="1:80" x14ac:dyDescent="0.2">
      <c r="A271" s="301"/>
      <c r="B271" s="304"/>
      <c r="C271" s="305" t="s">
        <v>120</v>
      </c>
      <c r="D271" s="306"/>
      <c r="E271" s="307">
        <v>1.9175</v>
      </c>
      <c r="F271" s="308"/>
      <c r="G271" s="309"/>
      <c r="H271" s="310"/>
      <c r="I271" s="302"/>
      <c r="J271" s="311"/>
      <c r="K271" s="302"/>
      <c r="M271" s="303" t="s">
        <v>120</v>
      </c>
      <c r="O271" s="292"/>
    </row>
    <row r="272" spans="1:80" x14ac:dyDescent="0.2">
      <c r="A272" s="301"/>
      <c r="B272" s="304"/>
      <c r="C272" s="305" t="s">
        <v>121</v>
      </c>
      <c r="D272" s="306"/>
      <c r="E272" s="307">
        <v>15.028</v>
      </c>
      <c r="F272" s="308"/>
      <c r="G272" s="309"/>
      <c r="H272" s="310"/>
      <c r="I272" s="302"/>
      <c r="J272" s="311"/>
      <c r="K272" s="302"/>
      <c r="M272" s="303" t="s">
        <v>121</v>
      </c>
      <c r="O272" s="292"/>
    </row>
    <row r="273" spans="1:80" ht="22.5" x14ac:dyDescent="0.2">
      <c r="A273" s="301"/>
      <c r="B273" s="304"/>
      <c r="C273" s="305" t="s">
        <v>122</v>
      </c>
      <c r="D273" s="306"/>
      <c r="E273" s="307">
        <v>25.376999999999999</v>
      </c>
      <c r="F273" s="308"/>
      <c r="G273" s="309"/>
      <c r="H273" s="310"/>
      <c r="I273" s="302"/>
      <c r="J273" s="311"/>
      <c r="K273" s="302"/>
      <c r="M273" s="303" t="s">
        <v>122</v>
      </c>
      <c r="O273" s="292"/>
    </row>
    <row r="274" spans="1:80" x14ac:dyDescent="0.2">
      <c r="A274" s="301"/>
      <c r="B274" s="304"/>
      <c r="C274" s="305" t="s">
        <v>155</v>
      </c>
      <c r="D274" s="306"/>
      <c r="E274" s="307">
        <v>3.0367999999999999</v>
      </c>
      <c r="F274" s="308"/>
      <c r="G274" s="309"/>
      <c r="H274" s="310"/>
      <c r="I274" s="302"/>
      <c r="J274" s="311"/>
      <c r="K274" s="302"/>
      <c r="M274" s="303" t="s">
        <v>155</v>
      </c>
      <c r="O274" s="292"/>
    </row>
    <row r="275" spans="1:80" x14ac:dyDescent="0.2">
      <c r="A275" s="293">
        <v>43</v>
      </c>
      <c r="B275" s="294" t="s">
        <v>355</v>
      </c>
      <c r="C275" s="295" t="s">
        <v>356</v>
      </c>
      <c r="D275" s="296" t="s">
        <v>116</v>
      </c>
      <c r="E275" s="297">
        <v>120.1292</v>
      </c>
      <c r="F275" s="297">
        <v>0</v>
      </c>
      <c r="G275" s="298">
        <f>E275*F275</f>
        <v>0</v>
      </c>
      <c r="H275" s="299">
        <v>0</v>
      </c>
      <c r="I275" s="300">
        <f>E275*H275</f>
        <v>0</v>
      </c>
      <c r="J275" s="299">
        <v>-0.16900000000000001</v>
      </c>
      <c r="K275" s="300">
        <f>E275*J275</f>
        <v>-20.301834800000002</v>
      </c>
      <c r="O275" s="292">
        <v>2</v>
      </c>
      <c r="AA275" s="261">
        <v>1</v>
      </c>
      <c r="AB275" s="261">
        <v>1</v>
      </c>
      <c r="AC275" s="261">
        <v>1</v>
      </c>
      <c r="AZ275" s="261">
        <v>1</v>
      </c>
      <c r="BA275" s="261">
        <f>IF(AZ275=1,G275,0)</f>
        <v>0</v>
      </c>
      <c r="BB275" s="261">
        <f>IF(AZ275=2,G275,0)</f>
        <v>0</v>
      </c>
      <c r="BC275" s="261">
        <f>IF(AZ275=3,G275,0)</f>
        <v>0</v>
      </c>
      <c r="BD275" s="261">
        <f>IF(AZ275=4,G275,0)</f>
        <v>0</v>
      </c>
      <c r="BE275" s="261">
        <f>IF(AZ275=5,G275,0)</f>
        <v>0</v>
      </c>
      <c r="CA275" s="292">
        <v>1</v>
      </c>
      <c r="CB275" s="292">
        <v>1</v>
      </c>
    </row>
    <row r="276" spans="1:80" x14ac:dyDescent="0.2">
      <c r="A276" s="301"/>
      <c r="B276" s="304"/>
      <c r="C276" s="305" t="s">
        <v>357</v>
      </c>
      <c r="D276" s="306"/>
      <c r="E276" s="307">
        <v>0</v>
      </c>
      <c r="F276" s="308"/>
      <c r="G276" s="309"/>
      <c r="H276" s="310"/>
      <c r="I276" s="302"/>
      <c r="J276" s="311"/>
      <c r="K276" s="302"/>
      <c r="M276" s="303" t="s">
        <v>357</v>
      </c>
      <c r="O276" s="292"/>
    </row>
    <row r="277" spans="1:80" x14ac:dyDescent="0.2">
      <c r="A277" s="301"/>
      <c r="B277" s="304"/>
      <c r="C277" s="305" t="s">
        <v>358</v>
      </c>
      <c r="D277" s="306"/>
      <c r="E277" s="307">
        <v>57.715200000000003</v>
      </c>
      <c r="F277" s="308"/>
      <c r="G277" s="309"/>
      <c r="H277" s="310"/>
      <c r="I277" s="302"/>
      <c r="J277" s="311"/>
      <c r="K277" s="302"/>
      <c r="M277" s="303" t="s">
        <v>358</v>
      </c>
      <c r="O277" s="292"/>
    </row>
    <row r="278" spans="1:80" x14ac:dyDescent="0.2">
      <c r="A278" s="301"/>
      <c r="B278" s="304"/>
      <c r="C278" s="333" t="s">
        <v>174</v>
      </c>
      <c r="D278" s="306"/>
      <c r="E278" s="332">
        <v>57.715200000000003</v>
      </c>
      <c r="F278" s="308"/>
      <c r="G278" s="309"/>
      <c r="H278" s="310"/>
      <c r="I278" s="302"/>
      <c r="J278" s="311"/>
      <c r="K278" s="302"/>
      <c r="M278" s="303" t="s">
        <v>174</v>
      </c>
      <c r="O278" s="292"/>
    </row>
    <row r="279" spans="1:80" x14ac:dyDescent="0.2">
      <c r="A279" s="301"/>
      <c r="B279" s="304"/>
      <c r="C279" s="305" t="s">
        <v>130</v>
      </c>
      <c r="D279" s="306"/>
      <c r="E279" s="307">
        <v>0</v>
      </c>
      <c r="F279" s="308"/>
      <c r="G279" s="309"/>
      <c r="H279" s="310"/>
      <c r="I279" s="302"/>
      <c r="J279" s="311"/>
      <c r="K279" s="302"/>
      <c r="M279" s="303">
        <v>0</v>
      </c>
      <c r="O279" s="292"/>
    </row>
    <row r="280" spans="1:80" x14ac:dyDescent="0.2">
      <c r="A280" s="301"/>
      <c r="B280" s="304"/>
      <c r="C280" s="305" t="s">
        <v>359</v>
      </c>
      <c r="D280" s="306"/>
      <c r="E280" s="307">
        <v>4.3040000000000003</v>
      </c>
      <c r="F280" s="308"/>
      <c r="G280" s="309"/>
      <c r="H280" s="310"/>
      <c r="I280" s="302"/>
      <c r="J280" s="311"/>
      <c r="K280" s="302"/>
      <c r="M280" s="303" t="s">
        <v>359</v>
      </c>
      <c r="O280" s="292"/>
    </row>
    <row r="281" spans="1:80" x14ac:dyDescent="0.2">
      <c r="A281" s="301"/>
      <c r="B281" s="304"/>
      <c r="C281" s="305" t="s">
        <v>360</v>
      </c>
      <c r="D281" s="306"/>
      <c r="E281" s="307">
        <v>23.6</v>
      </c>
      <c r="F281" s="308"/>
      <c r="G281" s="309"/>
      <c r="H281" s="310"/>
      <c r="I281" s="302"/>
      <c r="J281" s="311"/>
      <c r="K281" s="302"/>
      <c r="M281" s="303" t="s">
        <v>360</v>
      </c>
      <c r="O281" s="292"/>
    </row>
    <row r="282" spans="1:80" ht="22.5" x14ac:dyDescent="0.2">
      <c r="A282" s="301"/>
      <c r="B282" s="304"/>
      <c r="C282" s="305" t="s">
        <v>361</v>
      </c>
      <c r="D282" s="306"/>
      <c r="E282" s="307">
        <v>12.09</v>
      </c>
      <c r="F282" s="308"/>
      <c r="G282" s="309"/>
      <c r="H282" s="310"/>
      <c r="I282" s="302"/>
      <c r="J282" s="311"/>
      <c r="K282" s="302"/>
      <c r="M282" s="303" t="s">
        <v>361</v>
      </c>
      <c r="O282" s="292"/>
    </row>
    <row r="283" spans="1:80" x14ac:dyDescent="0.2">
      <c r="A283" s="301"/>
      <c r="B283" s="304"/>
      <c r="C283" s="305" t="s">
        <v>303</v>
      </c>
      <c r="D283" s="306"/>
      <c r="E283" s="307">
        <v>22.42</v>
      </c>
      <c r="F283" s="308"/>
      <c r="G283" s="309"/>
      <c r="H283" s="310"/>
      <c r="I283" s="302"/>
      <c r="J283" s="311"/>
      <c r="K283" s="302"/>
      <c r="M283" s="303" t="s">
        <v>303</v>
      </c>
      <c r="O283" s="292"/>
    </row>
    <row r="284" spans="1:80" x14ac:dyDescent="0.2">
      <c r="A284" s="301"/>
      <c r="B284" s="304"/>
      <c r="C284" s="333" t="s">
        <v>174</v>
      </c>
      <c r="D284" s="306"/>
      <c r="E284" s="332">
        <v>62.414000000000001</v>
      </c>
      <c r="F284" s="308"/>
      <c r="G284" s="309"/>
      <c r="H284" s="310"/>
      <c r="I284" s="302"/>
      <c r="J284" s="311"/>
      <c r="K284" s="302"/>
      <c r="M284" s="303" t="s">
        <v>174</v>
      </c>
      <c r="O284" s="292"/>
    </row>
    <row r="285" spans="1:80" x14ac:dyDescent="0.2">
      <c r="A285" s="293">
        <v>44</v>
      </c>
      <c r="B285" s="294" t="s">
        <v>362</v>
      </c>
      <c r="C285" s="295" t="s">
        <v>363</v>
      </c>
      <c r="D285" s="296" t="s">
        <v>116</v>
      </c>
      <c r="E285" s="297">
        <v>80.8095</v>
      </c>
      <c r="F285" s="297">
        <v>0</v>
      </c>
      <c r="G285" s="298">
        <f>E285*F285</f>
        <v>0</v>
      </c>
      <c r="H285" s="299">
        <v>0</v>
      </c>
      <c r="I285" s="300">
        <f>E285*H285</f>
        <v>0</v>
      </c>
      <c r="J285" s="299"/>
      <c r="K285" s="300">
        <f>E285*J285</f>
        <v>0</v>
      </c>
      <c r="O285" s="292">
        <v>2</v>
      </c>
      <c r="AA285" s="261">
        <v>12</v>
      </c>
      <c r="AB285" s="261">
        <v>0</v>
      </c>
      <c r="AC285" s="261">
        <v>60</v>
      </c>
      <c r="AZ285" s="261">
        <v>1</v>
      </c>
      <c r="BA285" s="261">
        <f>IF(AZ285=1,G285,0)</f>
        <v>0</v>
      </c>
      <c r="BB285" s="261">
        <f>IF(AZ285=2,G285,0)</f>
        <v>0</v>
      </c>
      <c r="BC285" s="261">
        <f>IF(AZ285=3,G285,0)</f>
        <v>0</v>
      </c>
      <c r="BD285" s="261">
        <f>IF(AZ285=4,G285,0)</f>
        <v>0</v>
      </c>
      <c r="BE285" s="261">
        <f>IF(AZ285=5,G285,0)</f>
        <v>0</v>
      </c>
      <c r="CA285" s="292">
        <v>12</v>
      </c>
      <c r="CB285" s="292">
        <v>0</v>
      </c>
    </row>
    <row r="286" spans="1:80" x14ac:dyDescent="0.2">
      <c r="A286" s="301"/>
      <c r="B286" s="304"/>
      <c r="C286" s="305" t="s">
        <v>243</v>
      </c>
      <c r="D286" s="306"/>
      <c r="E286" s="307">
        <v>0</v>
      </c>
      <c r="F286" s="308"/>
      <c r="G286" s="309"/>
      <c r="H286" s="310"/>
      <c r="I286" s="302"/>
      <c r="J286" s="311"/>
      <c r="K286" s="302"/>
      <c r="M286" s="303" t="s">
        <v>243</v>
      </c>
      <c r="O286" s="292"/>
    </row>
    <row r="287" spans="1:80" x14ac:dyDescent="0.2">
      <c r="A287" s="301"/>
      <c r="B287" s="304"/>
      <c r="C287" s="305" t="s">
        <v>244</v>
      </c>
      <c r="D287" s="306"/>
      <c r="E287" s="307">
        <v>34.729500000000002</v>
      </c>
      <c r="F287" s="308"/>
      <c r="G287" s="309"/>
      <c r="H287" s="310"/>
      <c r="I287" s="302"/>
      <c r="J287" s="311"/>
      <c r="K287" s="302"/>
      <c r="M287" s="303" t="s">
        <v>244</v>
      </c>
      <c r="O287" s="292"/>
    </row>
    <row r="288" spans="1:80" x14ac:dyDescent="0.2">
      <c r="A288" s="301"/>
      <c r="B288" s="304"/>
      <c r="C288" s="305" t="s">
        <v>245</v>
      </c>
      <c r="D288" s="306"/>
      <c r="E288" s="307">
        <v>46.08</v>
      </c>
      <c r="F288" s="308"/>
      <c r="G288" s="309"/>
      <c r="H288" s="310"/>
      <c r="I288" s="302"/>
      <c r="J288" s="311"/>
      <c r="K288" s="302"/>
      <c r="M288" s="303" t="s">
        <v>245</v>
      </c>
      <c r="O288" s="292"/>
    </row>
    <row r="289" spans="1:80" ht="22.5" x14ac:dyDescent="0.2">
      <c r="A289" s="293">
        <v>45</v>
      </c>
      <c r="B289" s="294" t="s">
        <v>364</v>
      </c>
      <c r="C289" s="295" t="s">
        <v>365</v>
      </c>
      <c r="D289" s="296" t="s">
        <v>366</v>
      </c>
      <c r="E289" s="297">
        <v>1</v>
      </c>
      <c r="F289" s="297">
        <v>0</v>
      </c>
      <c r="G289" s="298">
        <f>E289*F289</f>
        <v>0</v>
      </c>
      <c r="H289" s="299">
        <v>0</v>
      </c>
      <c r="I289" s="300">
        <f>E289*H289</f>
        <v>0</v>
      </c>
      <c r="J289" s="299"/>
      <c r="K289" s="300">
        <f>E289*J289</f>
        <v>0</v>
      </c>
      <c r="O289" s="292">
        <v>2</v>
      </c>
      <c r="AA289" s="261">
        <v>12</v>
      </c>
      <c r="AB289" s="261">
        <v>0</v>
      </c>
      <c r="AC289" s="261">
        <v>89</v>
      </c>
      <c r="AZ289" s="261">
        <v>1</v>
      </c>
      <c r="BA289" s="261">
        <f>IF(AZ289=1,G289,0)</f>
        <v>0</v>
      </c>
      <c r="BB289" s="261">
        <f>IF(AZ289=2,G289,0)</f>
        <v>0</v>
      </c>
      <c r="BC289" s="261">
        <f>IF(AZ289=3,G289,0)</f>
        <v>0</v>
      </c>
      <c r="BD289" s="261">
        <f>IF(AZ289=4,G289,0)</f>
        <v>0</v>
      </c>
      <c r="BE289" s="261">
        <f>IF(AZ289=5,G289,0)</f>
        <v>0</v>
      </c>
      <c r="CA289" s="292">
        <v>12</v>
      </c>
      <c r="CB289" s="292">
        <v>0</v>
      </c>
    </row>
    <row r="290" spans="1:80" x14ac:dyDescent="0.2">
      <c r="A290" s="293">
        <v>46</v>
      </c>
      <c r="B290" s="294" t="s">
        <v>367</v>
      </c>
      <c r="C290" s="295" t="s">
        <v>368</v>
      </c>
      <c r="D290" s="296" t="s">
        <v>369</v>
      </c>
      <c r="E290" s="297">
        <v>35.634952374999997</v>
      </c>
      <c r="F290" s="297">
        <v>0</v>
      </c>
      <c r="G290" s="298">
        <f>E290*F290</f>
        <v>0</v>
      </c>
      <c r="H290" s="299">
        <v>0</v>
      </c>
      <c r="I290" s="300">
        <f>E290*H290</f>
        <v>0</v>
      </c>
      <c r="J290" s="299"/>
      <c r="K290" s="300">
        <f>E290*J290</f>
        <v>0</v>
      </c>
      <c r="O290" s="292">
        <v>2</v>
      </c>
      <c r="AA290" s="261">
        <v>8</v>
      </c>
      <c r="AB290" s="261">
        <v>0</v>
      </c>
      <c r="AC290" s="261">
        <v>3</v>
      </c>
      <c r="AZ290" s="261">
        <v>1</v>
      </c>
      <c r="BA290" s="261">
        <f>IF(AZ290=1,G290,0)</f>
        <v>0</v>
      </c>
      <c r="BB290" s="261">
        <f>IF(AZ290=2,G290,0)</f>
        <v>0</v>
      </c>
      <c r="BC290" s="261">
        <f>IF(AZ290=3,G290,0)</f>
        <v>0</v>
      </c>
      <c r="BD290" s="261">
        <f>IF(AZ290=4,G290,0)</f>
        <v>0</v>
      </c>
      <c r="BE290" s="261">
        <f>IF(AZ290=5,G290,0)</f>
        <v>0</v>
      </c>
      <c r="CA290" s="292">
        <v>8</v>
      </c>
      <c r="CB290" s="292">
        <v>0</v>
      </c>
    </row>
    <row r="291" spans="1:80" x14ac:dyDescent="0.2">
      <c r="A291" s="293">
        <v>47</v>
      </c>
      <c r="B291" s="294" t="s">
        <v>370</v>
      </c>
      <c r="C291" s="295" t="s">
        <v>371</v>
      </c>
      <c r="D291" s="296" t="s">
        <v>369</v>
      </c>
      <c r="E291" s="297">
        <v>35.634952374999997</v>
      </c>
      <c r="F291" s="297">
        <v>0</v>
      </c>
      <c r="G291" s="298">
        <f>E291*F291</f>
        <v>0</v>
      </c>
      <c r="H291" s="299">
        <v>0</v>
      </c>
      <c r="I291" s="300">
        <f>E291*H291</f>
        <v>0</v>
      </c>
      <c r="J291" s="299"/>
      <c r="K291" s="300">
        <f>E291*J291</f>
        <v>0</v>
      </c>
      <c r="O291" s="292">
        <v>2</v>
      </c>
      <c r="AA291" s="261">
        <v>8</v>
      </c>
      <c r="AB291" s="261">
        <v>1</v>
      </c>
      <c r="AC291" s="261">
        <v>3</v>
      </c>
      <c r="AZ291" s="261">
        <v>1</v>
      </c>
      <c r="BA291" s="261">
        <f>IF(AZ291=1,G291,0)</f>
        <v>0</v>
      </c>
      <c r="BB291" s="261">
        <f>IF(AZ291=2,G291,0)</f>
        <v>0</v>
      </c>
      <c r="BC291" s="261">
        <f>IF(AZ291=3,G291,0)</f>
        <v>0</v>
      </c>
      <c r="BD291" s="261">
        <f>IF(AZ291=4,G291,0)</f>
        <v>0</v>
      </c>
      <c r="BE291" s="261">
        <f>IF(AZ291=5,G291,0)</f>
        <v>0</v>
      </c>
      <c r="CA291" s="292">
        <v>8</v>
      </c>
      <c r="CB291" s="292">
        <v>1</v>
      </c>
    </row>
    <row r="292" spans="1:80" x14ac:dyDescent="0.2">
      <c r="A292" s="293">
        <v>48</v>
      </c>
      <c r="B292" s="294" t="s">
        <v>372</v>
      </c>
      <c r="C292" s="295" t="s">
        <v>373</v>
      </c>
      <c r="D292" s="296" t="s">
        <v>369</v>
      </c>
      <c r="E292" s="297">
        <v>356.34952375</v>
      </c>
      <c r="F292" s="297">
        <v>0</v>
      </c>
      <c r="G292" s="298">
        <f>E292*F292</f>
        <v>0</v>
      </c>
      <c r="H292" s="299">
        <v>0</v>
      </c>
      <c r="I292" s="300">
        <f>E292*H292</f>
        <v>0</v>
      </c>
      <c r="J292" s="299"/>
      <c r="K292" s="300">
        <f>E292*J292</f>
        <v>0</v>
      </c>
      <c r="O292" s="292">
        <v>2</v>
      </c>
      <c r="AA292" s="261">
        <v>8</v>
      </c>
      <c r="AB292" s="261">
        <v>1</v>
      </c>
      <c r="AC292" s="261">
        <v>3</v>
      </c>
      <c r="AZ292" s="261">
        <v>1</v>
      </c>
      <c r="BA292" s="261">
        <f>IF(AZ292=1,G292,0)</f>
        <v>0</v>
      </c>
      <c r="BB292" s="261">
        <f>IF(AZ292=2,G292,0)</f>
        <v>0</v>
      </c>
      <c r="BC292" s="261">
        <f>IF(AZ292=3,G292,0)</f>
        <v>0</v>
      </c>
      <c r="BD292" s="261">
        <f>IF(AZ292=4,G292,0)</f>
        <v>0</v>
      </c>
      <c r="BE292" s="261">
        <f>IF(AZ292=5,G292,0)</f>
        <v>0</v>
      </c>
      <c r="CA292" s="292">
        <v>8</v>
      </c>
      <c r="CB292" s="292">
        <v>1</v>
      </c>
    </row>
    <row r="293" spans="1:80" x14ac:dyDescent="0.2">
      <c r="A293" s="293">
        <v>49</v>
      </c>
      <c r="B293" s="294" t="s">
        <v>374</v>
      </c>
      <c r="C293" s="295" t="s">
        <v>375</v>
      </c>
      <c r="D293" s="296" t="s">
        <v>369</v>
      </c>
      <c r="E293" s="297">
        <v>35.634952374999997</v>
      </c>
      <c r="F293" s="297">
        <v>0</v>
      </c>
      <c r="G293" s="298">
        <f>E293*F293</f>
        <v>0</v>
      </c>
      <c r="H293" s="299">
        <v>0</v>
      </c>
      <c r="I293" s="300">
        <f>E293*H293</f>
        <v>0</v>
      </c>
      <c r="J293" s="299"/>
      <c r="K293" s="300">
        <f>E293*J293</f>
        <v>0</v>
      </c>
      <c r="O293" s="292">
        <v>2</v>
      </c>
      <c r="AA293" s="261">
        <v>8</v>
      </c>
      <c r="AB293" s="261">
        <v>1</v>
      </c>
      <c r="AC293" s="261">
        <v>3</v>
      </c>
      <c r="AZ293" s="261">
        <v>1</v>
      </c>
      <c r="BA293" s="261">
        <f>IF(AZ293=1,G293,0)</f>
        <v>0</v>
      </c>
      <c r="BB293" s="261">
        <f>IF(AZ293=2,G293,0)</f>
        <v>0</v>
      </c>
      <c r="BC293" s="261">
        <f>IF(AZ293=3,G293,0)</f>
        <v>0</v>
      </c>
      <c r="BD293" s="261">
        <f>IF(AZ293=4,G293,0)</f>
        <v>0</v>
      </c>
      <c r="BE293" s="261">
        <f>IF(AZ293=5,G293,0)</f>
        <v>0</v>
      </c>
      <c r="CA293" s="292">
        <v>8</v>
      </c>
      <c r="CB293" s="292">
        <v>1</v>
      </c>
    </row>
    <row r="294" spans="1:80" x14ac:dyDescent="0.2">
      <c r="A294" s="293">
        <v>50</v>
      </c>
      <c r="B294" s="294" t="s">
        <v>376</v>
      </c>
      <c r="C294" s="295" t="s">
        <v>377</v>
      </c>
      <c r="D294" s="296" t="s">
        <v>369</v>
      </c>
      <c r="E294" s="297">
        <v>106.90485712500001</v>
      </c>
      <c r="F294" s="297">
        <v>0</v>
      </c>
      <c r="G294" s="298">
        <f>E294*F294</f>
        <v>0</v>
      </c>
      <c r="H294" s="299">
        <v>0</v>
      </c>
      <c r="I294" s="300">
        <f>E294*H294</f>
        <v>0</v>
      </c>
      <c r="J294" s="299"/>
      <c r="K294" s="300">
        <f>E294*J294</f>
        <v>0</v>
      </c>
      <c r="O294" s="292">
        <v>2</v>
      </c>
      <c r="AA294" s="261">
        <v>8</v>
      </c>
      <c r="AB294" s="261">
        <v>1</v>
      </c>
      <c r="AC294" s="261">
        <v>3</v>
      </c>
      <c r="AZ294" s="261">
        <v>1</v>
      </c>
      <c r="BA294" s="261">
        <f>IF(AZ294=1,G294,0)</f>
        <v>0</v>
      </c>
      <c r="BB294" s="261">
        <f>IF(AZ294=2,G294,0)</f>
        <v>0</v>
      </c>
      <c r="BC294" s="261">
        <f>IF(AZ294=3,G294,0)</f>
        <v>0</v>
      </c>
      <c r="BD294" s="261">
        <f>IF(AZ294=4,G294,0)</f>
        <v>0</v>
      </c>
      <c r="BE294" s="261">
        <f>IF(AZ294=5,G294,0)</f>
        <v>0</v>
      </c>
      <c r="CA294" s="292">
        <v>8</v>
      </c>
      <c r="CB294" s="292">
        <v>1</v>
      </c>
    </row>
    <row r="295" spans="1:80" x14ac:dyDescent="0.2">
      <c r="A295" s="293">
        <v>51</v>
      </c>
      <c r="B295" s="294" t="s">
        <v>378</v>
      </c>
      <c r="C295" s="295" t="s">
        <v>379</v>
      </c>
      <c r="D295" s="296" t="s">
        <v>369</v>
      </c>
      <c r="E295" s="297">
        <v>35.634952374999997</v>
      </c>
      <c r="F295" s="297">
        <v>0</v>
      </c>
      <c r="G295" s="298">
        <f>E295*F295</f>
        <v>0</v>
      </c>
      <c r="H295" s="299">
        <v>0</v>
      </c>
      <c r="I295" s="300">
        <f>E295*H295</f>
        <v>0</v>
      </c>
      <c r="J295" s="299"/>
      <c r="K295" s="300">
        <f>E295*J295</f>
        <v>0</v>
      </c>
      <c r="O295" s="292">
        <v>2</v>
      </c>
      <c r="AA295" s="261">
        <v>8</v>
      </c>
      <c r="AB295" s="261">
        <v>0</v>
      </c>
      <c r="AC295" s="261">
        <v>3</v>
      </c>
      <c r="AZ295" s="261">
        <v>1</v>
      </c>
      <c r="BA295" s="261">
        <f>IF(AZ295=1,G295,0)</f>
        <v>0</v>
      </c>
      <c r="BB295" s="261">
        <f>IF(AZ295=2,G295,0)</f>
        <v>0</v>
      </c>
      <c r="BC295" s="261">
        <f>IF(AZ295=3,G295,0)</f>
        <v>0</v>
      </c>
      <c r="BD295" s="261">
        <f>IF(AZ295=4,G295,0)</f>
        <v>0</v>
      </c>
      <c r="BE295" s="261">
        <f>IF(AZ295=5,G295,0)</f>
        <v>0</v>
      </c>
      <c r="CA295" s="292">
        <v>8</v>
      </c>
      <c r="CB295" s="292">
        <v>0</v>
      </c>
    </row>
    <row r="296" spans="1:80" x14ac:dyDescent="0.2">
      <c r="A296" s="312"/>
      <c r="B296" s="313" t="s">
        <v>101</v>
      </c>
      <c r="C296" s="314" t="s">
        <v>336</v>
      </c>
      <c r="D296" s="315"/>
      <c r="E296" s="316"/>
      <c r="F296" s="317"/>
      <c r="G296" s="318">
        <f>SUM(G258:G295)</f>
        <v>0</v>
      </c>
      <c r="H296" s="319"/>
      <c r="I296" s="320">
        <f>SUM(I258:I295)</f>
        <v>8.6024400000000003E-4</v>
      </c>
      <c r="J296" s="319"/>
      <c r="K296" s="320">
        <f>SUM(K258:K295)</f>
        <v>-33.642998200000001</v>
      </c>
      <c r="O296" s="292">
        <v>4</v>
      </c>
      <c r="BA296" s="321">
        <f>SUM(BA258:BA295)</f>
        <v>0</v>
      </c>
      <c r="BB296" s="321">
        <f>SUM(BB258:BB295)</f>
        <v>0</v>
      </c>
      <c r="BC296" s="321">
        <f>SUM(BC258:BC295)</f>
        <v>0</v>
      </c>
      <c r="BD296" s="321">
        <f>SUM(BD258:BD295)</f>
        <v>0</v>
      </c>
      <c r="BE296" s="321">
        <f>SUM(BE258:BE295)</f>
        <v>0</v>
      </c>
    </row>
    <row r="297" spans="1:80" x14ac:dyDescent="0.2">
      <c r="A297" s="282" t="s">
        <v>97</v>
      </c>
      <c r="B297" s="283" t="s">
        <v>380</v>
      </c>
      <c r="C297" s="284" t="s">
        <v>381</v>
      </c>
      <c r="D297" s="285"/>
      <c r="E297" s="286"/>
      <c r="F297" s="286"/>
      <c r="G297" s="287"/>
      <c r="H297" s="288"/>
      <c r="I297" s="289"/>
      <c r="J297" s="290"/>
      <c r="K297" s="291"/>
      <c r="O297" s="292">
        <v>1</v>
      </c>
    </row>
    <row r="298" spans="1:80" x14ac:dyDescent="0.2">
      <c r="A298" s="293">
        <v>52</v>
      </c>
      <c r="B298" s="294" t="s">
        <v>383</v>
      </c>
      <c r="C298" s="295" t="s">
        <v>384</v>
      </c>
      <c r="D298" s="296" t="s">
        <v>116</v>
      </c>
      <c r="E298" s="297">
        <v>506.38299999999998</v>
      </c>
      <c r="F298" s="297">
        <v>0</v>
      </c>
      <c r="G298" s="298">
        <f>E298*F298</f>
        <v>0</v>
      </c>
      <c r="H298" s="299">
        <v>0</v>
      </c>
      <c r="I298" s="300">
        <f>E298*H298</f>
        <v>0</v>
      </c>
      <c r="J298" s="299">
        <v>0</v>
      </c>
      <c r="K298" s="300">
        <f>E298*J298</f>
        <v>0</v>
      </c>
      <c r="O298" s="292">
        <v>2</v>
      </c>
      <c r="AA298" s="261">
        <v>1</v>
      </c>
      <c r="AB298" s="261">
        <v>1</v>
      </c>
      <c r="AC298" s="261">
        <v>1</v>
      </c>
      <c r="AZ298" s="261">
        <v>1</v>
      </c>
      <c r="BA298" s="261">
        <f>IF(AZ298=1,G298,0)</f>
        <v>0</v>
      </c>
      <c r="BB298" s="261">
        <f>IF(AZ298=2,G298,0)</f>
        <v>0</v>
      </c>
      <c r="BC298" s="261">
        <f>IF(AZ298=3,G298,0)</f>
        <v>0</v>
      </c>
      <c r="BD298" s="261">
        <f>IF(AZ298=4,G298,0)</f>
        <v>0</v>
      </c>
      <c r="BE298" s="261">
        <f>IF(AZ298=5,G298,0)</f>
        <v>0</v>
      </c>
      <c r="CA298" s="292">
        <v>1</v>
      </c>
      <c r="CB298" s="292">
        <v>1</v>
      </c>
    </row>
    <row r="299" spans="1:80" x14ac:dyDescent="0.2">
      <c r="A299" s="301"/>
      <c r="B299" s="304"/>
      <c r="C299" s="305" t="s">
        <v>171</v>
      </c>
      <c r="D299" s="306"/>
      <c r="E299" s="307">
        <v>0</v>
      </c>
      <c r="F299" s="308"/>
      <c r="G299" s="309"/>
      <c r="H299" s="310"/>
      <c r="I299" s="302"/>
      <c r="J299" s="311"/>
      <c r="K299" s="302"/>
      <c r="M299" s="303" t="s">
        <v>171</v>
      </c>
      <c r="O299" s="292"/>
    </row>
    <row r="300" spans="1:80" x14ac:dyDescent="0.2">
      <c r="A300" s="301"/>
      <c r="B300" s="304"/>
      <c r="C300" s="335" t="s">
        <v>385</v>
      </c>
      <c r="D300" s="306"/>
      <c r="E300" s="334">
        <v>0</v>
      </c>
      <c r="F300" s="308"/>
      <c r="G300" s="309"/>
      <c r="H300" s="310"/>
      <c r="I300" s="302"/>
      <c r="J300" s="311"/>
      <c r="K300" s="302"/>
      <c r="M300" s="303" t="s">
        <v>385</v>
      </c>
      <c r="O300" s="292"/>
    </row>
    <row r="301" spans="1:80" ht="22.5" x14ac:dyDescent="0.2">
      <c r="A301" s="301"/>
      <c r="B301" s="304"/>
      <c r="C301" s="335" t="s">
        <v>386</v>
      </c>
      <c r="D301" s="306"/>
      <c r="E301" s="334">
        <v>44.74</v>
      </c>
      <c r="F301" s="308"/>
      <c r="G301" s="309"/>
      <c r="H301" s="310"/>
      <c r="I301" s="302"/>
      <c r="J301" s="311"/>
      <c r="K301" s="302"/>
      <c r="M301" s="303" t="s">
        <v>386</v>
      </c>
      <c r="O301" s="292"/>
    </row>
    <row r="302" spans="1:80" x14ac:dyDescent="0.2">
      <c r="A302" s="301"/>
      <c r="B302" s="304"/>
      <c r="C302" s="335" t="s">
        <v>387</v>
      </c>
      <c r="D302" s="306"/>
      <c r="E302" s="334">
        <v>24.87</v>
      </c>
      <c r="F302" s="308"/>
      <c r="G302" s="309"/>
      <c r="H302" s="310"/>
      <c r="I302" s="302"/>
      <c r="J302" s="311"/>
      <c r="K302" s="302"/>
      <c r="M302" s="303" t="s">
        <v>387</v>
      </c>
      <c r="O302" s="292"/>
    </row>
    <row r="303" spans="1:80" x14ac:dyDescent="0.2">
      <c r="A303" s="301"/>
      <c r="B303" s="304"/>
      <c r="C303" s="335" t="s">
        <v>388</v>
      </c>
      <c r="D303" s="306"/>
      <c r="E303" s="334">
        <v>6.05</v>
      </c>
      <c r="F303" s="308"/>
      <c r="G303" s="309"/>
      <c r="H303" s="310"/>
      <c r="I303" s="302"/>
      <c r="J303" s="311"/>
      <c r="K303" s="302"/>
      <c r="M303" s="303" t="s">
        <v>388</v>
      </c>
      <c r="O303" s="292"/>
    </row>
    <row r="304" spans="1:80" ht="22.5" x14ac:dyDescent="0.2">
      <c r="A304" s="301"/>
      <c r="B304" s="304"/>
      <c r="C304" s="335" t="s">
        <v>389</v>
      </c>
      <c r="D304" s="306"/>
      <c r="E304" s="334">
        <v>5.95</v>
      </c>
      <c r="F304" s="308"/>
      <c r="G304" s="309"/>
      <c r="H304" s="310"/>
      <c r="I304" s="302"/>
      <c r="J304" s="311"/>
      <c r="K304" s="302"/>
      <c r="M304" s="303" t="s">
        <v>389</v>
      </c>
      <c r="O304" s="292"/>
    </row>
    <row r="305" spans="1:80" x14ac:dyDescent="0.2">
      <c r="A305" s="301"/>
      <c r="B305" s="304"/>
      <c r="C305" s="335" t="s">
        <v>390</v>
      </c>
      <c r="D305" s="306"/>
      <c r="E305" s="334">
        <v>6.5</v>
      </c>
      <c r="F305" s="308"/>
      <c r="G305" s="309"/>
      <c r="H305" s="310"/>
      <c r="I305" s="302"/>
      <c r="J305" s="311"/>
      <c r="K305" s="302"/>
      <c r="M305" s="303" t="s">
        <v>390</v>
      </c>
      <c r="O305" s="292"/>
    </row>
    <row r="306" spans="1:80" x14ac:dyDescent="0.2">
      <c r="A306" s="301"/>
      <c r="B306" s="304"/>
      <c r="C306" s="335" t="s">
        <v>391</v>
      </c>
      <c r="D306" s="306"/>
      <c r="E306" s="334">
        <v>88.11</v>
      </c>
      <c r="F306" s="308"/>
      <c r="G306" s="309"/>
      <c r="H306" s="310"/>
      <c r="I306" s="302"/>
      <c r="J306" s="311"/>
      <c r="K306" s="302"/>
      <c r="M306" s="303" t="s">
        <v>391</v>
      </c>
      <c r="O306" s="292"/>
    </row>
    <row r="307" spans="1:80" ht="22.5" x14ac:dyDescent="0.2">
      <c r="A307" s="301"/>
      <c r="B307" s="304"/>
      <c r="C307" s="305" t="s">
        <v>392</v>
      </c>
      <c r="D307" s="306"/>
      <c r="E307" s="307">
        <v>506.38299999999998</v>
      </c>
      <c r="F307" s="308"/>
      <c r="G307" s="309"/>
      <c r="H307" s="310"/>
      <c r="I307" s="302"/>
      <c r="J307" s="311"/>
      <c r="K307" s="302"/>
      <c r="M307" s="303" t="s">
        <v>392</v>
      </c>
      <c r="O307" s="292"/>
    </row>
    <row r="308" spans="1:80" x14ac:dyDescent="0.2">
      <c r="A308" s="293">
        <v>53</v>
      </c>
      <c r="B308" s="294" t="s">
        <v>393</v>
      </c>
      <c r="C308" s="295" t="s">
        <v>394</v>
      </c>
      <c r="D308" s="296" t="s">
        <v>116</v>
      </c>
      <c r="E308" s="297">
        <v>1012.766</v>
      </c>
      <c r="F308" s="297">
        <v>0</v>
      </c>
      <c r="G308" s="298">
        <f>E308*F308</f>
        <v>0</v>
      </c>
      <c r="H308" s="299">
        <v>0</v>
      </c>
      <c r="I308" s="300">
        <f>E308*H308</f>
        <v>0</v>
      </c>
      <c r="J308" s="299">
        <v>0</v>
      </c>
      <c r="K308" s="300">
        <f>E308*J308</f>
        <v>0</v>
      </c>
      <c r="O308" s="292">
        <v>2</v>
      </c>
      <c r="AA308" s="261">
        <v>1</v>
      </c>
      <c r="AB308" s="261">
        <v>1</v>
      </c>
      <c r="AC308" s="261">
        <v>1</v>
      </c>
      <c r="AZ308" s="261">
        <v>1</v>
      </c>
      <c r="BA308" s="261">
        <f>IF(AZ308=1,G308,0)</f>
        <v>0</v>
      </c>
      <c r="BB308" s="261">
        <f>IF(AZ308=2,G308,0)</f>
        <v>0</v>
      </c>
      <c r="BC308" s="261">
        <f>IF(AZ308=3,G308,0)</f>
        <v>0</v>
      </c>
      <c r="BD308" s="261">
        <f>IF(AZ308=4,G308,0)</f>
        <v>0</v>
      </c>
      <c r="BE308" s="261">
        <f>IF(AZ308=5,G308,0)</f>
        <v>0</v>
      </c>
      <c r="CA308" s="292">
        <v>1</v>
      </c>
      <c r="CB308" s="292">
        <v>1</v>
      </c>
    </row>
    <row r="309" spans="1:80" x14ac:dyDescent="0.2">
      <c r="A309" s="301"/>
      <c r="B309" s="304"/>
      <c r="C309" s="305" t="s">
        <v>395</v>
      </c>
      <c r="D309" s="306"/>
      <c r="E309" s="307">
        <v>1012.766</v>
      </c>
      <c r="F309" s="308"/>
      <c r="G309" s="309"/>
      <c r="H309" s="310"/>
      <c r="I309" s="302"/>
      <c r="J309" s="311"/>
      <c r="K309" s="302"/>
      <c r="M309" s="303" t="s">
        <v>395</v>
      </c>
      <c r="O309" s="292"/>
    </row>
    <row r="310" spans="1:80" x14ac:dyDescent="0.2">
      <c r="A310" s="293">
        <v>54</v>
      </c>
      <c r="B310" s="294" t="s">
        <v>396</v>
      </c>
      <c r="C310" s="295" t="s">
        <v>397</v>
      </c>
      <c r="D310" s="296" t="s">
        <v>116</v>
      </c>
      <c r="E310" s="297">
        <v>506.38299999999998</v>
      </c>
      <c r="F310" s="297">
        <v>0</v>
      </c>
      <c r="G310" s="298">
        <f>E310*F310</f>
        <v>0</v>
      </c>
      <c r="H310" s="299">
        <v>0</v>
      </c>
      <c r="I310" s="300">
        <f>E310*H310</f>
        <v>0</v>
      </c>
      <c r="J310" s="299">
        <v>0</v>
      </c>
      <c r="K310" s="300">
        <f>E310*J310</f>
        <v>0</v>
      </c>
      <c r="O310" s="292">
        <v>2</v>
      </c>
      <c r="AA310" s="261">
        <v>1</v>
      </c>
      <c r="AB310" s="261">
        <v>1</v>
      </c>
      <c r="AC310" s="261">
        <v>1</v>
      </c>
      <c r="AZ310" s="261">
        <v>1</v>
      </c>
      <c r="BA310" s="261">
        <f>IF(AZ310=1,G310,0)</f>
        <v>0</v>
      </c>
      <c r="BB310" s="261">
        <f>IF(AZ310=2,G310,0)</f>
        <v>0</v>
      </c>
      <c r="BC310" s="261">
        <f>IF(AZ310=3,G310,0)</f>
        <v>0</v>
      </c>
      <c r="BD310" s="261">
        <f>IF(AZ310=4,G310,0)</f>
        <v>0</v>
      </c>
      <c r="BE310" s="261">
        <f>IF(AZ310=5,G310,0)</f>
        <v>0</v>
      </c>
      <c r="CA310" s="292">
        <v>1</v>
      </c>
      <c r="CB310" s="292">
        <v>1</v>
      </c>
    </row>
    <row r="311" spans="1:80" x14ac:dyDescent="0.2">
      <c r="A311" s="301"/>
      <c r="B311" s="304"/>
      <c r="C311" s="305" t="s">
        <v>398</v>
      </c>
      <c r="D311" s="306"/>
      <c r="E311" s="307">
        <v>506.38299999999998</v>
      </c>
      <c r="F311" s="308"/>
      <c r="G311" s="309"/>
      <c r="H311" s="310"/>
      <c r="I311" s="302"/>
      <c r="J311" s="311"/>
      <c r="K311" s="302"/>
      <c r="M311" s="303" t="s">
        <v>398</v>
      </c>
      <c r="O311" s="292"/>
    </row>
    <row r="312" spans="1:80" x14ac:dyDescent="0.2">
      <c r="A312" s="293">
        <v>55</v>
      </c>
      <c r="B312" s="294" t="s">
        <v>399</v>
      </c>
      <c r="C312" s="295" t="s">
        <v>400</v>
      </c>
      <c r="D312" s="296" t="s">
        <v>116</v>
      </c>
      <c r="E312" s="297">
        <v>106.5415</v>
      </c>
      <c r="F312" s="297">
        <v>0</v>
      </c>
      <c r="G312" s="298">
        <f>E312*F312</f>
        <v>0</v>
      </c>
      <c r="H312" s="299">
        <v>1.2700000000000001E-3</v>
      </c>
      <c r="I312" s="300">
        <f>E312*H312</f>
        <v>0.135307705</v>
      </c>
      <c r="J312" s="299">
        <v>0</v>
      </c>
      <c r="K312" s="300">
        <f>E312*J312</f>
        <v>0</v>
      </c>
      <c r="O312" s="292">
        <v>2</v>
      </c>
      <c r="AA312" s="261">
        <v>1</v>
      </c>
      <c r="AB312" s="261">
        <v>1</v>
      </c>
      <c r="AC312" s="261">
        <v>1</v>
      </c>
      <c r="AZ312" s="261">
        <v>1</v>
      </c>
      <c r="BA312" s="261">
        <f>IF(AZ312=1,G312,0)</f>
        <v>0</v>
      </c>
      <c r="BB312" s="261">
        <f>IF(AZ312=2,G312,0)</f>
        <v>0</v>
      </c>
      <c r="BC312" s="261">
        <f>IF(AZ312=3,G312,0)</f>
        <v>0</v>
      </c>
      <c r="BD312" s="261">
        <f>IF(AZ312=4,G312,0)</f>
        <v>0</v>
      </c>
      <c r="BE312" s="261">
        <f>IF(AZ312=5,G312,0)</f>
        <v>0</v>
      </c>
      <c r="CA312" s="292">
        <v>1</v>
      </c>
      <c r="CB312" s="292">
        <v>1</v>
      </c>
    </row>
    <row r="313" spans="1:80" ht="22.5" x14ac:dyDescent="0.2">
      <c r="A313" s="301"/>
      <c r="B313" s="304"/>
      <c r="C313" s="305" t="s">
        <v>401</v>
      </c>
      <c r="D313" s="306"/>
      <c r="E313" s="307">
        <v>0</v>
      </c>
      <c r="F313" s="308"/>
      <c r="G313" s="309"/>
      <c r="H313" s="310"/>
      <c r="I313" s="302"/>
      <c r="J313" s="311"/>
      <c r="K313" s="302"/>
      <c r="M313" s="303" t="s">
        <v>401</v>
      </c>
      <c r="O313" s="292"/>
    </row>
    <row r="314" spans="1:80" x14ac:dyDescent="0.2">
      <c r="A314" s="301"/>
      <c r="B314" s="304"/>
      <c r="C314" s="305" t="s">
        <v>402</v>
      </c>
      <c r="D314" s="306"/>
      <c r="E314" s="307">
        <v>34.729500000000002</v>
      </c>
      <c r="F314" s="308"/>
      <c r="G314" s="309"/>
      <c r="H314" s="310"/>
      <c r="I314" s="302"/>
      <c r="J314" s="311"/>
      <c r="K314" s="302"/>
      <c r="M314" s="303" t="s">
        <v>402</v>
      </c>
      <c r="O314" s="292"/>
    </row>
    <row r="315" spans="1:80" ht="22.5" x14ac:dyDescent="0.2">
      <c r="A315" s="301"/>
      <c r="B315" s="304"/>
      <c r="C315" s="305" t="s">
        <v>403</v>
      </c>
      <c r="D315" s="306"/>
      <c r="E315" s="307">
        <v>71.811999999999998</v>
      </c>
      <c r="F315" s="308"/>
      <c r="G315" s="309"/>
      <c r="H315" s="310"/>
      <c r="I315" s="302"/>
      <c r="J315" s="311"/>
      <c r="K315" s="302"/>
      <c r="M315" s="303" t="s">
        <v>403</v>
      </c>
      <c r="O315" s="292"/>
    </row>
    <row r="316" spans="1:80" x14ac:dyDescent="0.2">
      <c r="A316" s="293">
        <v>56</v>
      </c>
      <c r="B316" s="294" t="s">
        <v>404</v>
      </c>
      <c r="C316" s="295" t="s">
        <v>405</v>
      </c>
      <c r="D316" s="296" t="s">
        <v>116</v>
      </c>
      <c r="E316" s="297">
        <v>506.38299999999998</v>
      </c>
      <c r="F316" s="297">
        <v>0</v>
      </c>
      <c r="G316" s="298">
        <f>E316*F316</f>
        <v>0</v>
      </c>
      <c r="H316" s="299">
        <v>0</v>
      </c>
      <c r="I316" s="300">
        <f>E316*H316</f>
        <v>0</v>
      </c>
      <c r="J316" s="299">
        <v>0</v>
      </c>
      <c r="K316" s="300">
        <f>E316*J316</f>
        <v>0</v>
      </c>
      <c r="O316" s="292">
        <v>2</v>
      </c>
      <c r="AA316" s="261">
        <v>1</v>
      </c>
      <c r="AB316" s="261">
        <v>0</v>
      </c>
      <c r="AC316" s="261">
        <v>0</v>
      </c>
      <c r="AZ316" s="261">
        <v>1</v>
      </c>
      <c r="BA316" s="261">
        <f>IF(AZ316=1,G316,0)</f>
        <v>0</v>
      </c>
      <c r="BB316" s="261">
        <f>IF(AZ316=2,G316,0)</f>
        <v>0</v>
      </c>
      <c r="BC316" s="261">
        <f>IF(AZ316=3,G316,0)</f>
        <v>0</v>
      </c>
      <c r="BD316" s="261">
        <f>IF(AZ316=4,G316,0)</f>
        <v>0</v>
      </c>
      <c r="BE316" s="261">
        <f>IF(AZ316=5,G316,0)</f>
        <v>0</v>
      </c>
      <c r="CA316" s="292">
        <v>1</v>
      </c>
      <c r="CB316" s="292">
        <v>0</v>
      </c>
    </row>
    <row r="317" spans="1:80" x14ac:dyDescent="0.2">
      <c r="A317" s="301"/>
      <c r="B317" s="304"/>
      <c r="C317" s="305" t="s">
        <v>171</v>
      </c>
      <c r="D317" s="306"/>
      <c r="E317" s="307">
        <v>0</v>
      </c>
      <c r="F317" s="308"/>
      <c r="G317" s="309"/>
      <c r="H317" s="310"/>
      <c r="I317" s="302"/>
      <c r="J317" s="311"/>
      <c r="K317" s="302"/>
      <c r="M317" s="303" t="s">
        <v>171</v>
      </c>
      <c r="O317" s="292"/>
    </row>
    <row r="318" spans="1:80" x14ac:dyDescent="0.2">
      <c r="A318" s="301"/>
      <c r="B318" s="304"/>
      <c r="C318" s="335" t="s">
        <v>385</v>
      </c>
      <c r="D318" s="306"/>
      <c r="E318" s="334">
        <v>0</v>
      </c>
      <c r="F318" s="308"/>
      <c r="G318" s="309"/>
      <c r="H318" s="310"/>
      <c r="I318" s="302"/>
      <c r="J318" s="311"/>
      <c r="K318" s="302"/>
      <c r="M318" s="303" t="s">
        <v>385</v>
      </c>
      <c r="O318" s="292"/>
    </row>
    <row r="319" spans="1:80" x14ac:dyDescent="0.2">
      <c r="A319" s="301"/>
      <c r="B319" s="304"/>
      <c r="C319" s="335" t="s">
        <v>406</v>
      </c>
      <c r="D319" s="306"/>
      <c r="E319" s="334">
        <v>0</v>
      </c>
      <c r="F319" s="308"/>
      <c r="G319" s="309"/>
      <c r="H319" s="310"/>
      <c r="I319" s="302"/>
      <c r="J319" s="311"/>
      <c r="K319" s="302"/>
      <c r="M319" s="303" t="s">
        <v>406</v>
      </c>
      <c r="O319" s="292"/>
    </row>
    <row r="320" spans="1:80" x14ac:dyDescent="0.2">
      <c r="A320" s="301"/>
      <c r="B320" s="304"/>
      <c r="C320" s="335" t="s">
        <v>391</v>
      </c>
      <c r="D320" s="306"/>
      <c r="E320" s="334">
        <v>0</v>
      </c>
      <c r="F320" s="308"/>
      <c r="G320" s="309"/>
      <c r="H320" s="310"/>
      <c r="I320" s="302"/>
      <c r="J320" s="311"/>
      <c r="K320" s="302"/>
      <c r="M320" s="303" t="s">
        <v>391</v>
      </c>
      <c r="O320" s="292"/>
    </row>
    <row r="321" spans="1:80" x14ac:dyDescent="0.2">
      <c r="A321" s="293">
        <v>57</v>
      </c>
      <c r="B321" s="294" t="s">
        <v>407</v>
      </c>
      <c r="C321" s="295" t="s">
        <v>408</v>
      </c>
      <c r="D321" s="296" t="s">
        <v>116</v>
      </c>
      <c r="E321" s="297">
        <v>1012.766</v>
      </c>
      <c r="F321" s="297">
        <v>0</v>
      </c>
      <c r="G321" s="298">
        <f>E321*F321</f>
        <v>0</v>
      </c>
      <c r="H321" s="299">
        <v>0</v>
      </c>
      <c r="I321" s="300">
        <f>E321*H321</f>
        <v>0</v>
      </c>
      <c r="J321" s="299">
        <v>0</v>
      </c>
      <c r="K321" s="300">
        <f>E321*J321</f>
        <v>0</v>
      </c>
      <c r="O321" s="292">
        <v>2</v>
      </c>
      <c r="AA321" s="261">
        <v>1</v>
      </c>
      <c r="AB321" s="261">
        <v>1</v>
      </c>
      <c r="AC321" s="261">
        <v>1</v>
      </c>
      <c r="AZ321" s="261">
        <v>1</v>
      </c>
      <c r="BA321" s="261">
        <f>IF(AZ321=1,G321,0)</f>
        <v>0</v>
      </c>
      <c r="BB321" s="261">
        <f>IF(AZ321=2,G321,0)</f>
        <v>0</v>
      </c>
      <c r="BC321" s="261">
        <f>IF(AZ321=3,G321,0)</f>
        <v>0</v>
      </c>
      <c r="BD321" s="261">
        <f>IF(AZ321=4,G321,0)</f>
        <v>0</v>
      </c>
      <c r="BE321" s="261">
        <f>IF(AZ321=5,G321,0)</f>
        <v>0</v>
      </c>
      <c r="CA321" s="292">
        <v>1</v>
      </c>
      <c r="CB321" s="292">
        <v>1</v>
      </c>
    </row>
    <row r="322" spans="1:80" x14ac:dyDescent="0.2">
      <c r="A322" s="301"/>
      <c r="B322" s="304"/>
      <c r="C322" s="305" t="s">
        <v>395</v>
      </c>
      <c r="D322" s="306"/>
      <c r="E322" s="307">
        <v>1012.766</v>
      </c>
      <c r="F322" s="308"/>
      <c r="G322" s="309"/>
      <c r="H322" s="310"/>
      <c r="I322" s="302"/>
      <c r="J322" s="311"/>
      <c r="K322" s="302"/>
      <c r="M322" s="303" t="s">
        <v>395</v>
      </c>
      <c r="O322" s="292"/>
    </row>
    <row r="323" spans="1:80" x14ac:dyDescent="0.2">
      <c r="A323" s="293">
        <v>58</v>
      </c>
      <c r="B323" s="294" t="s">
        <v>409</v>
      </c>
      <c r="C323" s="295" t="s">
        <v>410</v>
      </c>
      <c r="D323" s="296" t="s">
        <v>116</v>
      </c>
      <c r="E323" s="297">
        <v>506.38299999999998</v>
      </c>
      <c r="F323" s="297">
        <v>0</v>
      </c>
      <c r="G323" s="298">
        <f>E323*F323</f>
        <v>0</v>
      </c>
      <c r="H323" s="299">
        <v>0</v>
      </c>
      <c r="I323" s="300">
        <f>E323*H323</f>
        <v>0</v>
      </c>
      <c r="J323" s="299">
        <v>0</v>
      </c>
      <c r="K323" s="300">
        <f>E323*J323</f>
        <v>0</v>
      </c>
      <c r="O323" s="292">
        <v>2</v>
      </c>
      <c r="AA323" s="261">
        <v>1</v>
      </c>
      <c r="AB323" s="261">
        <v>1</v>
      </c>
      <c r="AC323" s="261">
        <v>1</v>
      </c>
      <c r="AZ323" s="261">
        <v>1</v>
      </c>
      <c r="BA323" s="261">
        <f>IF(AZ323=1,G323,0)</f>
        <v>0</v>
      </c>
      <c r="BB323" s="261">
        <f>IF(AZ323=2,G323,0)</f>
        <v>0</v>
      </c>
      <c r="BC323" s="261">
        <f>IF(AZ323=3,G323,0)</f>
        <v>0</v>
      </c>
      <c r="BD323" s="261">
        <f>IF(AZ323=4,G323,0)</f>
        <v>0</v>
      </c>
      <c r="BE323" s="261">
        <f>IF(AZ323=5,G323,0)</f>
        <v>0</v>
      </c>
      <c r="CA323" s="292">
        <v>1</v>
      </c>
      <c r="CB323" s="292">
        <v>1</v>
      </c>
    </row>
    <row r="324" spans="1:80" x14ac:dyDescent="0.2">
      <c r="A324" s="301"/>
      <c r="B324" s="304"/>
      <c r="C324" s="305" t="s">
        <v>411</v>
      </c>
      <c r="D324" s="306"/>
      <c r="E324" s="307">
        <v>506.38299999999998</v>
      </c>
      <c r="F324" s="308"/>
      <c r="G324" s="309"/>
      <c r="H324" s="310"/>
      <c r="I324" s="302"/>
      <c r="J324" s="311"/>
      <c r="K324" s="302"/>
      <c r="M324" s="303" t="s">
        <v>411</v>
      </c>
      <c r="O324" s="292"/>
    </row>
    <row r="325" spans="1:80" x14ac:dyDescent="0.2">
      <c r="A325" s="312"/>
      <c r="B325" s="313" t="s">
        <v>101</v>
      </c>
      <c r="C325" s="314" t="s">
        <v>382</v>
      </c>
      <c r="D325" s="315"/>
      <c r="E325" s="316"/>
      <c r="F325" s="317"/>
      <c r="G325" s="318">
        <f>SUM(G297:G324)</f>
        <v>0</v>
      </c>
      <c r="H325" s="319"/>
      <c r="I325" s="320">
        <f>SUM(I297:I324)</f>
        <v>0.135307705</v>
      </c>
      <c r="J325" s="319"/>
      <c r="K325" s="320">
        <f>SUM(K297:K324)</f>
        <v>0</v>
      </c>
      <c r="O325" s="292">
        <v>4</v>
      </c>
      <c r="BA325" s="321">
        <f>SUM(BA297:BA324)</f>
        <v>0</v>
      </c>
      <c r="BB325" s="321">
        <f>SUM(BB297:BB324)</f>
        <v>0</v>
      </c>
      <c r="BC325" s="321">
        <f>SUM(BC297:BC324)</f>
        <v>0</v>
      </c>
      <c r="BD325" s="321">
        <f>SUM(BD297:BD324)</f>
        <v>0</v>
      </c>
      <c r="BE325" s="321">
        <f>SUM(BE297:BE324)</f>
        <v>0</v>
      </c>
    </row>
    <row r="326" spans="1:80" x14ac:dyDescent="0.2">
      <c r="A326" s="282" t="s">
        <v>97</v>
      </c>
      <c r="B326" s="283" t="s">
        <v>412</v>
      </c>
      <c r="C326" s="284" t="s">
        <v>413</v>
      </c>
      <c r="D326" s="285"/>
      <c r="E326" s="286"/>
      <c r="F326" s="286"/>
      <c r="G326" s="287"/>
      <c r="H326" s="288"/>
      <c r="I326" s="289"/>
      <c r="J326" s="290"/>
      <c r="K326" s="291"/>
      <c r="O326" s="292">
        <v>1</v>
      </c>
    </row>
    <row r="327" spans="1:80" x14ac:dyDescent="0.2">
      <c r="A327" s="293">
        <v>59</v>
      </c>
      <c r="B327" s="294" t="s">
        <v>415</v>
      </c>
      <c r="C327" s="295" t="s">
        <v>416</v>
      </c>
      <c r="D327" s="296" t="s">
        <v>347</v>
      </c>
      <c r="E327" s="297">
        <v>2</v>
      </c>
      <c r="F327" s="297">
        <v>0</v>
      </c>
      <c r="G327" s="298">
        <f>E327*F327</f>
        <v>0</v>
      </c>
      <c r="H327" s="299">
        <v>1.17E-2</v>
      </c>
      <c r="I327" s="300">
        <f>E327*H327</f>
        <v>2.3400000000000001E-2</v>
      </c>
      <c r="J327" s="299">
        <v>0</v>
      </c>
      <c r="K327" s="300">
        <f>E327*J327</f>
        <v>0</v>
      </c>
      <c r="O327" s="292">
        <v>2</v>
      </c>
      <c r="AA327" s="261">
        <v>1</v>
      </c>
      <c r="AB327" s="261">
        <v>1</v>
      </c>
      <c r="AC327" s="261">
        <v>1</v>
      </c>
      <c r="AZ327" s="261">
        <v>1</v>
      </c>
      <c r="BA327" s="261">
        <f>IF(AZ327=1,G327,0)</f>
        <v>0</v>
      </c>
      <c r="BB327" s="261">
        <f>IF(AZ327=2,G327,0)</f>
        <v>0</v>
      </c>
      <c r="BC327" s="261">
        <f>IF(AZ327=3,G327,0)</f>
        <v>0</v>
      </c>
      <c r="BD327" s="261">
        <f>IF(AZ327=4,G327,0)</f>
        <v>0</v>
      </c>
      <c r="BE327" s="261">
        <f>IF(AZ327=5,G327,0)</f>
        <v>0</v>
      </c>
      <c r="CA327" s="292">
        <v>1</v>
      </c>
      <c r="CB327" s="292">
        <v>1</v>
      </c>
    </row>
    <row r="328" spans="1:80" x14ac:dyDescent="0.2">
      <c r="A328" s="301"/>
      <c r="B328" s="304"/>
      <c r="C328" s="305" t="s">
        <v>348</v>
      </c>
      <c r="D328" s="306"/>
      <c r="E328" s="307">
        <v>2</v>
      </c>
      <c r="F328" s="308"/>
      <c r="G328" s="309"/>
      <c r="H328" s="310"/>
      <c r="I328" s="302"/>
      <c r="J328" s="311"/>
      <c r="K328" s="302"/>
      <c r="M328" s="303">
        <v>2</v>
      </c>
      <c r="O328" s="292"/>
    </row>
    <row r="329" spans="1:80" x14ac:dyDescent="0.2">
      <c r="A329" s="293">
        <v>60</v>
      </c>
      <c r="B329" s="294" t="s">
        <v>417</v>
      </c>
      <c r="C329" s="295" t="s">
        <v>418</v>
      </c>
      <c r="D329" s="296" t="s">
        <v>347</v>
      </c>
      <c r="E329" s="297">
        <v>2</v>
      </c>
      <c r="F329" s="297">
        <v>0</v>
      </c>
      <c r="G329" s="298">
        <f>E329*F329</f>
        <v>0</v>
      </c>
      <c r="H329" s="299">
        <v>0</v>
      </c>
      <c r="I329" s="300">
        <f>E329*H329</f>
        <v>0</v>
      </c>
      <c r="J329" s="299"/>
      <c r="K329" s="300">
        <f>E329*J329</f>
        <v>0</v>
      </c>
      <c r="O329" s="292">
        <v>2</v>
      </c>
      <c r="AA329" s="261">
        <v>11</v>
      </c>
      <c r="AB329" s="261">
        <v>0</v>
      </c>
      <c r="AC329" s="261">
        <v>23</v>
      </c>
      <c r="AZ329" s="261">
        <v>1</v>
      </c>
      <c r="BA329" s="261">
        <f>IF(AZ329=1,G329,0)</f>
        <v>0</v>
      </c>
      <c r="BB329" s="261">
        <f>IF(AZ329=2,G329,0)</f>
        <v>0</v>
      </c>
      <c r="BC329" s="261">
        <f>IF(AZ329=3,G329,0)</f>
        <v>0</v>
      </c>
      <c r="BD329" s="261">
        <f>IF(AZ329=4,G329,0)</f>
        <v>0</v>
      </c>
      <c r="BE329" s="261">
        <f>IF(AZ329=5,G329,0)</f>
        <v>0</v>
      </c>
      <c r="CA329" s="292">
        <v>11</v>
      </c>
      <c r="CB329" s="292">
        <v>0</v>
      </c>
    </row>
    <row r="330" spans="1:80" x14ac:dyDescent="0.2">
      <c r="A330" s="312"/>
      <c r="B330" s="313" t="s">
        <v>101</v>
      </c>
      <c r="C330" s="314" t="s">
        <v>414</v>
      </c>
      <c r="D330" s="315"/>
      <c r="E330" s="316"/>
      <c r="F330" s="317"/>
      <c r="G330" s="318">
        <f>SUM(G326:G329)</f>
        <v>0</v>
      </c>
      <c r="H330" s="319"/>
      <c r="I330" s="320">
        <f>SUM(I326:I329)</f>
        <v>2.3400000000000001E-2</v>
      </c>
      <c r="J330" s="319"/>
      <c r="K330" s="320">
        <f>SUM(K326:K329)</f>
        <v>0</v>
      </c>
      <c r="O330" s="292">
        <v>4</v>
      </c>
      <c r="BA330" s="321">
        <f>SUM(BA326:BA329)</f>
        <v>0</v>
      </c>
      <c r="BB330" s="321">
        <f>SUM(BB326:BB329)</f>
        <v>0</v>
      </c>
      <c r="BC330" s="321">
        <f>SUM(BC326:BC329)</f>
        <v>0</v>
      </c>
      <c r="BD330" s="321">
        <f>SUM(BD326:BD329)</f>
        <v>0</v>
      </c>
      <c r="BE330" s="321">
        <f>SUM(BE326:BE329)</f>
        <v>0</v>
      </c>
    </row>
    <row r="331" spans="1:80" x14ac:dyDescent="0.2">
      <c r="A331" s="282" t="s">
        <v>97</v>
      </c>
      <c r="B331" s="283" t="s">
        <v>419</v>
      </c>
      <c r="C331" s="284" t="s">
        <v>420</v>
      </c>
      <c r="D331" s="285"/>
      <c r="E331" s="286"/>
      <c r="F331" s="286"/>
      <c r="G331" s="287"/>
      <c r="H331" s="288"/>
      <c r="I331" s="289"/>
      <c r="J331" s="290"/>
      <c r="K331" s="291"/>
      <c r="O331" s="292">
        <v>1</v>
      </c>
    </row>
    <row r="332" spans="1:80" x14ac:dyDescent="0.2">
      <c r="A332" s="293">
        <v>61</v>
      </c>
      <c r="B332" s="294" t="s">
        <v>422</v>
      </c>
      <c r="C332" s="295" t="s">
        <v>423</v>
      </c>
      <c r="D332" s="296" t="s">
        <v>369</v>
      </c>
      <c r="E332" s="297">
        <v>10.559386925</v>
      </c>
      <c r="F332" s="297">
        <v>0</v>
      </c>
      <c r="G332" s="298">
        <f>E332*F332</f>
        <v>0</v>
      </c>
      <c r="H332" s="299">
        <v>0</v>
      </c>
      <c r="I332" s="300">
        <f>E332*H332</f>
        <v>0</v>
      </c>
      <c r="J332" s="299"/>
      <c r="K332" s="300">
        <f>E332*J332</f>
        <v>0</v>
      </c>
      <c r="O332" s="292">
        <v>2</v>
      </c>
      <c r="AA332" s="261">
        <v>7</v>
      </c>
      <c r="AB332" s="261">
        <v>1</v>
      </c>
      <c r="AC332" s="261">
        <v>2</v>
      </c>
      <c r="AZ332" s="261">
        <v>1</v>
      </c>
      <c r="BA332" s="261">
        <f>IF(AZ332=1,G332,0)</f>
        <v>0</v>
      </c>
      <c r="BB332" s="261">
        <f>IF(AZ332=2,G332,0)</f>
        <v>0</v>
      </c>
      <c r="BC332" s="261">
        <f>IF(AZ332=3,G332,0)</f>
        <v>0</v>
      </c>
      <c r="BD332" s="261">
        <f>IF(AZ332=4,G332,0)</f>
        <v>0</v>
      </c>
      <c r="BE332" s="261">
        <f>IF(AZ332=5,G332,0)</f>
        <v>0</v>
      </c>
      <c r="CA332" s="292">
        <v>7</v>
      </c>
      <c r="CB332" s="292">
        <v>1</v>
      </c>
    </row>
    <row r="333" spans="1:80" x14ac:dyDescent="0.2">
      <c r="A333" s="312"/>
      <c r="B333" s="313" t="s">
        <v>101</v>
      </c>
      <c r="C333" s="314" t="s">
        <v>421</v>
      </c>
      <c r="D333" s="315"/>
      <c r="E333" s="316"/>
      <c r="F333" s="317"/>
      <c r="G333" s="318">
        <f>SUM(G331:G332)</f>
        <v>0</v>
      </c>
      <c r="H333" s="319"/>
      <c r="I333" s="320">
        <f>SUM(I331:I332)</f>
        <v>0</v>
      </c>
      <c r="J333" s="319"/>
      <c r="K333" s="320">
        <f>SUM(K331:K332)</f>
        <v>0</v>
      </c>
      <c r="O333" s="292">
        <v>4</v>
      </c>
      <c r="BA333" s="321">
        <f>SUM(BA331:BA332)</f>
        <v>0</v>
      </c>
      <c r="BB333" s="321">
        <f>SUM(BB331:BB332)</f>
        <v>0</v>
      </c>
      <c r="BC333" s="321">
        <f>SUM(BC331:BC332)</f>
        <v>0</v>
      </c>
      <c r="BD333" s="321">
        <f>SUM(BD331:BD332)</f>
        <v>0</v>
      </c>
      <c r="BE333" s="321">
        <f>SUM(BE331:BE332)</f>
        <v>0</v>
      </c>
    </row>
    <row r="334" spans="1:80" x14ac:dyDescent="0.2">
      <c r="A334" s="282" t="s">
        <v>97</v>
      </c>
      <c r="B334" s="283" t="s">
        <v>424</v>
      </c>
      <c r="C334" s="284" t="s">
        <v>425</v>
      </c>
      <c r="D334" s="285"/>
      <c r="E334" s="286"/>
      <c r="F334" s="286"/>
      <c r="G334" s="287"/>
      <c r="H334" s="288"/>
      <c r="I334" s="289"/>
      <c r="J334" s="290"/>
      <c r="K334" s="291"/>
      <c r="O334" s="292">
        <v>1</v>
      </c>
    </row>
    <row r="335" spans="1:80" x14ac:dyDescent="0.2">
      <c r="A335" s="293">
        <v>62</v>
      </c>
      <c r="B335" s="294" t="s">
        <v>427</v>
      </c>
      <c r="C335" s="295" t="s">
        <v>428</v>
      </c>
      <c r="D335" s="296" t="s">
        <v>347</v>
      </c>
      <c r="E335" s="297">
        <v>1</v>
      </c>
      <c r="F335" s="297">
        <v>0</v>
      </c>
      <c r="G335" s="298">
        <f>E335*F335</f>
        <v>0</v>
      </c>
      <c r="H335" s="299">
        <v>6.9999999999999999E-4</v>
      </c>
      <c r="I335" s="300">
        <f>E335*H335</f>
        <v>6.9999999999999999E-4</v>
      </c>
      <c r="J335" s="299"/>
      <c r="K335" s="300">
        <f>E335*J335</f>
        <v>0</v>
      </c>
      <c r="O335" s="292">
        <v>2</v>
      </c>
      <c r="AA335" s="261">
        <v>12</v>
      </c>
      <c r="AB335" s="261">
        <v>0</v>
      </c>
      <c r="AC335" s="261">
        <v>86</v>
      </c>
      <c r="AZ335" s="261">
        <v>2</v>
      </c>
      <c r="BA335" s="261">
        <f>IF(AZ335=1,G335,0)</f>
        <v>0</v>
      </c>
      <c r="BB335" s="261">
        <f>IF(AZ335=2,G335,0)</f>
        <v>0</v>
      </c>
      <c r="BC335" s="261">
        <f>IF(AZ335=3,G335,0)</f>
        <v>0</v>
      </c>
      <c r="BD335" s="261">
        <f>IF(AZ335=4,G335,0)</f>
        <v>0</v>
      </c>
      <c r="BE335" s="261">
        <f>IF(AZ335=5,G335,0)</f>
        <v>0</v>
      </c>
      <c r="CA335" s="292">
        <v>12</v>
      </c>
      <c r="CB335" s="292">
        <v>0</v>
      </c>
    </row>
    <row r="336" spans="1:80" x14ac:dyDescent="0.2">
      <c r="A336" s="293">
        <v>63</v>
      </c>
      <c r="B336" s="294" t="s">
        <v>429</v>
      </c>
      <c r="C336" s="295" t="s">
        <v>430</v>
      </c>
      <c r="D336" s="296" t="s">
        <v>347</v>
      </c>
      <c r="E336" s="297">
        <v>12</v>
      </c>
      <c r="F336" s="297">
        <v>0</v>
      </c>
      <c r="G336" s="298">
        <f>E336*F336</f>
        <v>0</v>
      </c>
      <c r="H336" s="299">
        <v>6.9999999999999999E-4</v>
      </c>
      <c r="I336" s="300">
        <f>E336*H336</f>
        <v>8.3999999999999995E-3</v>
      </c>
      <c r="J336" s="299"/>
      <c r="K336" s="300">
        <f>E336*J336</f>
        <v>0</v>
      </c>
      <c r="O336" s="292">
        <v>2</v>
      </c>
      <c r="AA336" s="261">
        <v>12</v>
      </c>
      <c r="AB336" s="261">
        <v>0</v>
      </c>
      <c r="AC336" s="261">
        <v>87</v>
      </c>
      <c r="AZ336" s="261">
        <v>2</v>
      </c>
      <c r="BA336" s="261">
        <f>IF(AZ336=1,G336,0)</f>
        <v>0</v>
      </c>
      <c r="BB336" s="261">
        <f>IF(AZ336=2,G336,0)</f>
        <v>0</v>
      </c>
      <c r="BC336" s="261">
        <f>IF(AZ336=3,G336,0)</f>
        <v>0</v>
      </c>
      <c r="BD336" s="261">
        <f>IF(AZ336=4,G336,0)</f>
        <v>0</v>
      </c>
      <c r="BE336" s="261">
        <f>IF(AZ336=5,G336,0)</f>
        <v>0</v>
      </c>
      <c r="CA336" s="292">
        <v>12</v>
      </c>
      <c r="CB336" s="292">
        <v>0</v>
      </c>
    </row>
    <row r="337" spans="1:80" x14ac:dyDescent="0.2">
      <c r="A337" s="293">
        <v>64</v>
      </c>
      <c r="B337" s="294" t="s">
        <v>431</v>
      </c>
      <c r="C337" s="295" t="s">
        <v>432</v>
      </c>
      <c r="D337" s="296" t="s">
        <v>369</v>
      </c>
      <c r="E337" s="297">
        <v>9.1000000000000004E-3</v>
      </c>
      <c r="F337" s="297">
        <v>0</v>
      </c>
      <c r="G337" s="298">
        <f>E337*F337</f>
        <v>0</v>
      </c>
      <c r="H337" s="299">
        <v>0</v>
      </c>
      <c r="I337" s="300">
        <f>E337*H337</f>
        <v>0</v>
      </c>
      <c r="J337" s="299"/>
      <c r="K337" s="300">
        <f>E337*J337</f>
        <v>0</v>
      </c>
      <c r="O337" s="292">
        <v>2</v>
      </c>
      <c r="AA337" s="261">
        <v>7</v>
      </c>
      <c r="AB337" s="261">
        <v>1001</v>
      </c>
      <c r="AC337" s="261">
        <v>5</v>
      </c>
      <c r="AZ337" s="261">
        <v>2</v>
      </c>
      <c r="BA337" s="261">
        <f>IF(AZ337=1,G337,0)</f>
        <v>0</v>
      </c>
      <c r="BB337" s="261">
        <f>IF(AZ337=2,G337,0)</f>
        <v>0</v>
      </c>
      <c r="BC337" s="261">
        <f>IF(AZ337=3,G337,0)</f>
        <v>0</v>
      </c>
      <c r="BD337" s="261">
        <f>IF(AZ337=4,G337,0)</f>
        <v>0</v>
      </c>
      <c r="BE337" s="261">
        <f>IF(AZ337=5,G337,0)</f>
        <v>0</v>
      </c>
      <c r="CA337" s="292">
        <v>7</v>
      </c>
      <c r="CB337" s="292">
        <v>1001</v>
      </c>
    </row>
    <row r="338" spans="1:80" x14ac:dyDescent="0.2">
      <c r="A338" s="312"/>
      <c r="B338" s="313" t="s">
        <v>101</v>
      </c>
      <c r="C338" s="314" t="s">
        <v>426</v>
      </c>
      <c r="D338" s="315"/>
      <c r="E338" s="316"/>
      <c r="F338" s="317"/>
      <c r="G338" s="318">
        <f>SUM(G334:G337)</f>
        <v>0</v>
      </c>
      <c r="H338" s="319"/>
      <c r="I338" s="320">
        <f>SUM(I334:I337)</f>
        <v>9.0999999999999987E-3</v>
      </c>
      <c r="J338" s="319"/>
      <c r="K338" s="320">
        <f>SUM(K334:K337)</f>
        <v>0</v>
      </c>
      <c r="O338" s="292">
        <v>4</v>
      </c>
      <c r="BA338" s="321">
        <f>SUM(BA334:BA337)</f>
        <v>0</v>
      </c>
      <c r="BB338" s="321">
        <f>SUM(BB334:BB337)</f>
        <v>0</v>
      </c>
      <c r="BC338" s="321">
        <f>SUM(BC334:BC337)</f>
        <v>0</v>
      </c>
      <c r="BD338" s="321">
        <f>SUM(BD334:BD337)</f>
        <v>0</v>
      </c>
      <c r="BE338" s="321">
        <f>SUM(BE334:BE337)</f>
        <v>0</v>
      </c>
    </row>
    <row r="339" spans="1:80" x14ac:dyDescent="0.2">
      <c r="A339" s="282" t="s">
        <v>97</v>
      </c>
      <c r="B339" s="283" t="s">
        <v>433</v>
      </c>
      <c r="C339" s="284" t="s">
        <v>434</v>
      </c>
      <c r="D339" s="285"/>
      <c r="E339" s="286"/>
      <c r="F339" s="286"/>
      <c r="G339" s="287"/>
      <c r="H339" s="288"/>
      <c r="I339" s="289"/>
      <c r="J339" s="290"/>
      <c r="K339" s="291"/>
      <c r="O339" s="292">
        <v>1</v>
      </c>
    </row>
    <row r="340" spans="1:80" ht="22.5" x14ac:dyDescent="0.2">
      <c r="A340" s="293">
        <v>65</v>
      </c>
      <c r="B340" s="294" t="s">
        <v>436</v>
      </c>
      <c r="C340" s="295" t="s">
        <v>437</v>
      </c>
      <c r="D340" s="296" t="s">
        <v>170</v>
      </c>
      <c r="E340" s="297">
        <v>78.415000000000006</v>
      </c>
      <c r="F340" s="297">
        <v>0</v>
      </c>
      <c r="G340" s="298">
        <f>E340*F340</f>
        <v>0</v>
      </c>
      <c r="H340" s="299">
        <v>4.3699999999999998E-3</v>
      </c>
      <c r="I340" s="300">
        <f>E340*H340</f>
        <v>0.34267354999999999</v>
      </c>
      <c r="J340" s="299">
        <v>0</v>
      </c>
      <c r="K340" s="300">
        <f>E340*J340</f>
        <v>0</v>
      </c>
      <c r="O340" s="292">
        <v>2</v>
      </c>
      <c r="AA340" s="261">
        <v>1</v>
      </c>
      <c r="AB340" s="261">
        <v>7</v>
      </c>
      <c r="AC340" s="261">
        <v>7</v>
      </c>
      <c r="AZ340" s="261">
        <v>2</v>
      </c>
      <c r="BA340" s="261">
        <f>IF(AZ340=1,G340,0)</f>
        <v>0</v>
      </c>
      <c r="BB340" s="261">
        <f>IF(AZ340=2,G340,0)</f>
        <v>0</v>
      </c>
      <c r="BC340" s="261">
        <f>IF(AZ340=3,G340,0)</f>
        <v>0</v>
      </c>
      <c r="BD340" s="261">
        <f>IF(AZ340=4,G340,0)</f>
        <v>0</v>
      </c>
      <c r="BE340" s="261">
        <f>IF(AZ340=5,G340,0)</f>
        <v>0</v>
      </c>
      <c r="CA340" s="292">
        <v>1</v>
      </c>
      <c r="CB340" s="292">
        <v>7</v>
      </c>
    </row>
    <row r="341" spans="1:80" x14ac:dyDescent="0.2">
      <c r="A341" s="301"/>
      <c r="B341" s="304"/>
      <c r="C341" s="305" t="s">
        <v>438</v>
      </c>
      <c r="D341" s="306"/>
      <c r="E341" s="307">
        <v>0</v>
      </c>
      <c r="F341" s="308"/>
      <c r="G341" s="309"/>
      <c r="H341" s="310"/>
      <c r="I341" s="302"/>
      <c r="J341" s="311"/>
      <c r="K341" s="302"/>
      <c r="M341" s="303" t="s">
        <v>438</v>
      </c>
      <c r="O341" s="292"/>
    </row>
    <row r="342" spans="1:80" x14ac:dyDescent="0.2">
      <c r="A342" s="301"/>
      <c r="B342" s="304"/>
      <c r="C342" s="305" t="s">
        <v>439</v>
      </c>
      <c r="D342" s="306"/>
      <c r="E342" s="307">
        <v>20.565000000000001</v>
      </c>
      <c r="F342" s="308"/>
      <c r="G342" s="309"/>
      <c r="H342" s="310"/>
      <c r="I342" s="302"/>
      <c r="J342" s="311"/>
      <c r="K342" s="302"/>
      <c r="M342" s="303" t="s">
        <v>439</v>
      </c>
      <c r="O342" s="292"/>
    </row>
    <row r="343" spans="1:80" x14ac:dyDescent="0.2">
      <c r="A343" s="301"/>
      <c r="B343" s="304"/>
      <c r="C343" s="305" t="s">
        <v>440</v>
      </c>
      <c r="D343" s="306"/>
      <c r="E343" s="307">
        <v>21.15</v>
      </c>
      <c r="F343" s="308"/>
      <c r="G343" s="309"/>
      <c r="H343" s="310"/>
      <c r="I343" s="302"/>
      <c r="J343" s="311"/>
      <c r="K343" s="302"/>
      <c r="M343" s="303" t="s">
        <v>440</v>
      </c>
      <c r="O343" s="292"/>
    </row>
    <row r="344" spans="1:80" x14ac:dyDescent="0.2">
      <c r="A344" s="301"/>
      <c r="B344" s="304"/>
      <c r="C344" s="333" t="s">
        <v>174</v>
      </c>
      <c r="D344" s="306"/>
      <c r="E344" s="332">
        <v>41.715000000000003</v>
      </c>
      <c r="F344" s="308"/>
      <c r="G344" s="309"/>
      <c r="H344" s="310"/>
      <c r="I344" s="302"/>
      <c r="J344" s="311"/>
      <c r="K344" s="302"/>
      <c r="M344" s="303" t="s">
        <v>174</v>
      </c>
      <c r="O344" s="292"/>
    </row>
    <row r="345" spans="1:80" x14ac:dyDescent="0.2">
      <c r="A345" s="301"/>
      <c r="B345" s="304"/>
      <c r="C345" s="305" t="s">
        <v>441</v>
      </c>
      <c r="D345" s="306"/>
      <c r="E345" s="307">
        <v>36.700000000000003</v>
      </c>
      <c r="F345" s="308"/>
      <c r="G345" s="309"/>
      <c r="H345" s="310"/>
      <c r="I345" s="302"/>
      <c r="J345" s="311"/>
      <c r="K345" s="302"/>
      <c r="M345" s="303" t="s">
        <v>441</v>
      </c>
      <c r="O345" s="292"/>
    </row>
    <row r="346" spans="1:80" x14ac:dyDescent="0.2">
      <c r="A346" s="301"/>
      <c r="B346" s="304"/>
      <c r="C346" s="333" t="s">
        <v>174</v>
      </c>
      <c r="D346" s="306"/>
      <c r="E346" s="332">
        <v>36.700000000000003</v>
      </c>
      <c r="F346" s="308"/>
      <c r="G346" s="309"/>
      <c r="H346" s="310"/>
      <c r="I346" s="302"/>
      <c r="J346" s="311"/>
      <c r="K346" s="302"/>
      <c r="M346" s="303" t="s">
        <v>174</v>
      </c>
      <c r="O346" s="292"/>
    </row>
    <row r="347" spans="1:80" x14ac:dyDescent="0.2">
      <c r="A347" s="301"/>
      <c r="B347" s="304"/>
      <c r="C347" s="333" t="s">
        <v>174</v>
      </c>
      <c r="D347" s="306"/>
      <c r="E347" s="332">
        <v>0</v>
      </c>
      <c r="F347" s="308"/>
      <c r="G347" s="309"/>
      <c r="H347" s="310"/>
      <c r="I347" s="302"/>
      <c r="J347" s="311"/>
      <c r="K347" s="302"/>
      <c r="M347" s="303" t="s">
        <v>174</v>
      </c>
      <c r="O347" s="292"/>
    </row>
    <row r="348" spans="1:80" x14ac:dyDescent="0.2">
      <c r="A348" s="293">
        <v>66</v>
      </c>
      <c r="B348" s="294" t="s">
        <v>442</v>
      </c>
      <c r="C348" s="295" t="s">
        <v>443</v>
      </c>
      <c r="D348" s="296" t="s">
        <v>170</v>
      </c>
      <c r="E348" s="297">
        <v>78.415000000000006</v>
      </c>
      <c r="F348" s="297">
        <v>0</v>
      </c>
      <c r="G348" s="298">
        <f>E348*F348</f>
        <v>0</v>
      </c>
      <c r="H348" s="299">
        <v>0</v>
      </c>
      <c r="I348" s="300">
        <f>E348*H348</f>
        <v>0</v>
      </c>
      <c r="J348" s="299">
        <v>-1.3500000000000001E-3</v>
      </c>
      <c r="K348" s="300">
        <f>E348*J348</f>
        <v>-0.10586025000000002</v>
      </c>
      <c r="O348" s="292">
        <v>2</v>
      </c>
      <c r="AA348" s="261">
        <v>1</v>
      </c>
      <c r="AB348" s="261">
        <v>7</v>
      </c>
      <c r="AC348" s="261">
        <v>7</v>
      </c>
      <c r="AZ348" s="261">
        <v>2</v>
      </c>
      <c r="BA348" s="261">
        <f>IF(AZ348=1,G348,0)</f>
        <v>0</v>
      </c>
      <c r="BB348" s="261">
        <f>IF(AZ348=2,G348,0)</f>
        <v>0</v>
      </c>
      <c r="BC348" s="261">
        <f>IF(AZ348=3,G348,0)</f>
        <v>0</v>
      </c>
      <c r="BD348" s="261">
        <f>IF(AZ348=4,G348,0)</f>
        <v>0</v>
      </c>
      <c r="BE348" s="261">
        <f>IF(AZ348=5,G348,0)</f>
        <v>0</v>
      </c>
      <c r="CA348" s="292">
        <v>1</v>
      </c>
      <c r="CB348" s="292">
        <v>7</v>
      </c>
    </row>
    <row r="349" spans="1:80" x14ac:dyDescent="0.2">
      <c r="A349" s="301"/>
      <c r="B349" s="304"/>
      <c r="C349" s="305" t="s">
        <v>438</v>
      </c>
      <c r="D349" s="306"/>
      <c r="E349" s="307">
        <v>0</v>
      </c>
      <c r="F349" s="308"/>
      <c r="G349" s="309"/>
      <c r="H349" s="310"/>
      <c r="I349" s="302"/>
      <c r="J349" s="311"/>
      <c r="K349" s="302"/>
      <c r="M349" s="303" t="s">
        <v>438</v>
      </c>
      <c r="O349" s="292"/>
    </row>
    <row r="350" spans="1:80" x14ac:dyDescent="0.2">
      <c r="A350" s="301"/>
      <c r="B350" s="304"/>
      <c r="C350" s="305" t="s">
        <v>439</v>
      </c>
      <c r="D350" s="306"/>
      <c r="E350" s="307">
        <v>20.565000000000001</v>
      </c>
      <c r="F350" s="308"/>
      <c r="G350" s="309"/>
      <c r="H350" s="310"/>
      <c r="I350" s="302"/>
      <c r="J350" s="311"/>
      <c r="K350" s="302"/>
      <c r="M350" s="303" t="s">
        <v>439</v>
      </c>
      <c r="O350" s="292"/>
    </row>
    <row r="351" spans="1:80" x14ac:dyDescent="0.2">
      <c r="A351" s="301"/>
      <c r="B351" s="304"/>
      <c r="C351" s="305" t="s">
        <v>440</v>
      </c>
      <c r="D351" s="306"/>
      <c r="E351" s="307">
        <v>21.15</v>
      </c>
      <c r="F351" s="308"/>
      <c r="G351" s="309"/>
      <c r="H351" s="310"/>
      <c r="I351" s="302"/>
      <c r="J351" s="311"/>
      <c r="K351" s="302"/>
      <c r="M351" s="303" t="s">
        <v>440</v>
      </c>
      <c r="O351" s="292"/>
    </row>
    <row r="352" spans="1:80" x14ac:dyDescent="0.2">
      <c r="A352" s="301"/>
      <c r="B352" s="304"/>
      <c r="C352" s="333" t="s">
        <v>174</v>
      </c>
      <c r="D352" s="306"/>
      <c r="E352" s="332">
        <v>41.715000000000003</v>
      </c>
      <c r="F352" s="308"/>
      <c r="G352" s="309"/>
      <c r="H352" s="310"/>
      <c r="I352" s="302"/>
      <c r="J352" s="311"/>
      <c r="K352" s="302"/>
      <c r="M352" s="303" t="s">
        <v>174</v>
      </c>
      <c r="O352" s="292"/>
    </row>
    <row r="353" spans="1:80" x14ac:dyDescent="0.2">
      <c r="A353" s="301"/>
      <c r="B353" s="304"/>
      <c r="C353" s="305" t="s">
        <v>441</v>
      </c>
      <c r="D353" s="306"/>
      <c r="E353" s="307">
        <v>36.700000000000003</v>
      </c>
      <c r="F353" s="308"/>
      <c r="G353" s="309"/>
      <c r="H353" s="310"/>
      <c r="I353" s="302"/>
      <c r="J353" s="311"/>
      <c r="K353" s="302"/>
      <c r="M353" s="303" t="s">
        <v>441</v>
      </c>
      <c r="O353" s="292"/>
    </row>
    <row r="354" spans="1:80" x14ac:dyDescent="0.2">
      <c r="A354" s="301"/>
      <c r="B354" s="304"/>
      <c r="C354" s="333" t="s">
        <v>174</v>
      </c>
      <c r="D354" s="306"/>
      <c r="E354" s="332">
        <v>36.700000000000003</v>
      </c>
      <c r="F354" s="308"/>
      <c r="G354" s="309"/>
      <c r="H354" s="310"/>
      <c r="I354" s="302"/>
      <c r="J354" s="311"/>
      <c r="K354" s="302"/>
      <c r="M354" s="303" t="s">
        <v>174</v>
      </c>
      <c r="O354" s="292"/>
    </row>
    <row r="355" spans="1:80" x14ac:dyDescent="0.2">
      <c r="A355" s="301"/>
      <c r="B355" s="304"/>
      <c r="C355" s="333" t="s">
        <v>174</v>
      </c>
      <c r="D355" s="306"/>
      <c r="E355" s="332">
        <v>0</v>
      </c>
      <c r="F355" s="308"/>
      <c r="G355" s="309"/>
      <c r="H355" s="310"/>
      <c r="I355" s="302"/>
      <c r="J355" s="311"/>
      <c r="K355" s="302"/>
      <c r="M355" s="303" t="s">
        <v>174</v>
      </c>
      <c r="O355" s="292"/>
    </row>
    <row r="356" spans="1:80" ht="22.5" x14ac:dyDescent="0.2">
      <c r="A356" s="293">
        <v>67</v>
      </c>
      <c r="B356" s="294" t="s">
        <v>444</v>
      </c>
      <c r="C356" s="295" t="s">
        <v>445</v>
      </c>
      <c r="D356" s="296" t="s">
        <v>170</v>
      </c>
      <c r="E356" s="297">
        <v>2.6</v>
      </c>
      <c r="F356" s="297">
        <v>0</v>
      </c>
      <c r="G356" s="298">
        <f>E356*F356</f>
        <v>0</v>
      </c>
      <c r="H356" s="299">
        <v>2.63E-3</v>
      </c>
      <c r="I356" s="300">
        <f>E356*H356</f>
        <v>6.8380000000000003E-3</v>
      </c>
      <c r="J356" s="299">
        <v>0</v>
      </c>
      <c r="K356" s="300">
        <f>E356*J356</f>
        <v>0</v>
      </c>
      <c r="O356" s="292">
        <v>2</v>
      </c>
      <c r="AA356" s="261">
        <v>1</v>
      </c>
      <c r="AB356" s="261">
        <v>7</v>
      </c>
      <c r="AC356" s="261">
        <v>7</v>
      </c>
      <c r="AZ356" s="261">
        <v>2</v>
      </c>
      <c r="BA356" s="261">
        <f>IF(AZ356=1,G356,0)</f>
        <v>0</v>
      </c>
      <c r="BB356" s="261">
        <f>IF(AZ356=2,G356,0)</f>
        <v>0</v>
      </c>
      <c r="BC356" s="261">
        <f>IF(AZ356=3,G356,0)</f>
        <v>0</v>
      </c>
      <c r="BD356" s="261">
        <f>IF(AZ356=4,G356,0)</f>
        <v>0</v>
      </c>
      <c r="BE356" s="261">
        <f>IF(AZ356=5,G356,0)</f>
        <v>0</v>
      </c>
      <c r="CA356" s="292">
        <v>1</v>
      </c>
      <c r="CB356" s="292">
        <v>7</v>
      </c>
    </row>
    <row r="357" spans="1:80" x14ac:dyDescent="0.2">
      <c r="A357" s="301"/>
      <c r="B357" s="304"/>
      <c r="C357" s="305" t="s">
        <v>171</v>
      </c>
      <c r="D357" s="306"/>
      <c r="E357" s="307">
        <v>0</v>
      </c>
      <c r="F357" s="308"/>
      <c r="G357" s="309"/>
      <c r="H357" s="310"/>
      <c r="I357" s="302"/>
      <c r="J357" s="311"/>
      <c r="K357" s="302"/>
      <c r="M357" s="303" t="s">
        <v>171</v>
      </c>
      <c r="O357" s="292"/>
    </row>
    <row r="358" spans="1:80" x14ac:dyDescent="0.2">
      <c r="A358" s="301"/>
      <c r="B358" s="304"/>
      <c r="C358" s="305" t="s">
        <v>446</v>
      </c>
      <c r="D358" s="306"/>
      <c r="E358" s="307">
        <v>2.6</v>
      </c>
      <c r="F358" s="308"/>
      <c r="G358" s="309"/>
      <c r="H358" s="310"/>
      <c r="I358" s="302"/>
      <c r="J358" s="311"/>
      <c r="K358" s="302"/>
      <c r="M358" s="303" t="s">
        <v>446</v>
      </c>
      <c r="O358" s="292"/>
    </row>
    <row r="359" spans="1:80" x14ac:dyDescent="0.2">
      <c r="A359" s="293">
        <v>68</v>
      </c>
      <c r="B359" s="294" t="s">
        <v>447</v>
      </c>
      <c r="C359" s="295" t="s">
        <v>448</v>
      </c>
      <c r="D359" s="296" t="s">
        <v>170</v>
      </c>
      <c r="E359" s="297">
        <v>2.6</v>
      </c>
      <c r="F359" s="297">
        <v>0</v>
      </c>
      <c r="G359" s="298">
        <f>E359*F359</f>
        <v>0</v>
      </c>
      <c r="H359" s="299">
        <v>0</v>
      </c>
      <c r="I359" s="300">
        <f>E359*H359</f>
        <v>0</v>
      </c>
      <c r="J359" s="299">
        <v>-2.2599999999999999E-3</v>
      </c>
      <c r="K359" s="300">
        <f>E359*J359</f>
        <v>-5.8760000000000001E-3</v>
      </c>
      <c r="O359" s="292">
        <v>2</v>
      </c>
      <c r="AA359" s="261">
        <v>1</v>
      </c>
      <c r="AB359" s="261">
        <v>7</v>
      </c>
      <c r="AC359" s="261">
        <v>7</v>
      </c>
      <c r="AZ359" s="261">
        <v>2</v>
      </c>
      <c r="BA359" s="261">
        <f>IF(AZ359=1,G359,0)</f>
        <v>0</v>
      </c>
      <c r="BB359" s="261">
        <f>IF(AZ359=2,G359,0)</f>
        <v>0</v>
      </c>
      <c r="BC359" s="261">
        <f>IF(AZ359=3,G359,0)</f>
        <v>0</v>
      </c>
      <c r="BD359" s="261">
        <f>IF(AZ359=4,G359,0)</f>
        <v>0</v>
      </c>
      <c r="BE359" s="261">
        <f>IF(AZ359=5,G359,0)</f>
        <v>0</v>
      </c>
      <c r="CA359" s="292">
        <v>1</v>
      </c>
      <c r="CB359" s="292">
        <v>7</v>
      </c>
    </row>
    <row r="360" spans="1:80" x14ac:dyDescent="0.2">
      <c r="A360" s="301"/>
      <c r="B360" s="304"/>
      <c r="C360" s="305" t="s">
        <v>171</v>
      </c>
      <c r="D360" s="306"/>
      <c r="E360" s="307">
        <v>0</v>
      </c>
      <c r="F360" s="308"/>
      <c r="G360" s="309"/>
      <c r="H360" s="310"/>
      <c r="I360" s="302"/>
      <c r="J360" s="311"/>
      <c r="K360" s="302"/>
      <c r="M360" s="303" t="s">
        <v>171</v>
      </c>
      <c r="O360" s="292"/>
    </row>
    <row r="361" spans="1:80" x14ac:dyDescent="0.2">
      <c r="A361" s="301"/>
      <c r="B361" s="304"/>
      <c r="C361" s="305" t="s">
        <v>446</v>
      </c>
      <c r="D361" s="306"/>
      <c r="E361" s="307">
        <v>2.6</v>
      </c>
      <c r="F361" s="308"/>
      <c r="G361" s="309"/>
      <c r="H361" s="310"/>
      <c r="I361" s="302"/>
      <c r="J361" s="311"/>
      <c r="K361" s="302"/>
      <c r="M361" s="303" t="s">
        <v>446</v>
      </c>
      <c r="O361" s="292"/>
    </row>
    <row r="362" spans="1:80" x14ac:dyDescent="0.2">
      <c r="A362" s="293">
        <v>69</v>
      </c>
      <c r="B362" s="294" t="s">
        <v>449</v>
      </c>
      <c r="C362" s="295" t="s">
        <v>450</v>
      </c>
      <c r="D362" s="296" t="s">
        <v>12</v>
      </c>
      <c r="E362" s="297"/>
      <c r="F362" s="297">
        <v>0</v>
      </c>
      <c r="G362" s="298">
        <f>E362*F362</f>
        <v>0</v>
      </c>
      <c r="H362" s="299">
        <v>0</v>
      </c>
      <c r="I362" s="300">
        <f>E362*H362</f>
        <v>0</v>
      </c>
      <c r="J362" s="299"/>
      <c r="K362" s="300">
        <f>E362*J362</f>
        <v>0</v>
      </c>
      <c r="O362" s="292">
        <v>2</v>
      </c>
      <c r="AA362" s="261">
        <v>7</v>
      </c>
      <c r="AB362" s="261">
        <v>1002</v>
      </c>
      <c r="AC362" s="261">
        <v>5</v>
      </c>
      <c r="AZ362" s="261">
        <v>2</v>
      </c>
      <c r="BA362" s="261">
        <f>IF(AZ362=1,G362,0)</f>
        <v>0</v>
      </c>
      <c r="BB362" s="261">
        <f>IF(AZ362=2,G362,0)</f>
        <v>0</v>
      </c>
      <c r="BC362" s="261">
        <f>IF(AZ362=3,G362,0)</f>
        <v>0</v>
      </c>
      <c r="BD362" s="261">
        <f>IF(AZ362=4,G362,0)</f>
        <v>0</v>
      </c>
      <c r="BE362" s="261">
        <f>IF(AZ362=5,G362,0)</f>
        <v>0</v>
      </c>
      <c r="CA362" s="292">
        <v>7</v>
      </c>
      <c r="CB362" s="292">
        <v>1002</v>
      </c>
    </row>
    <row r="363" spans="1:80" x14ac:dyDescent="0.2">
      <c r="A363" s="293">
        <v>70</v>
      </c>
      <c r="B363" s="294" t="s">
        <v>367</v>
      </c>
      <c r="C363" s="295" t="s">
        <v>368</v>
      </c>
      <c r="D363" s="296" t="s">
        <v>369</v>
      </c>
      <c r="E363" s="297">
        <v>0.11173625</v>
      </c>
      <c r="F363" s="297">
        <v>0</v>
      </c>
      <c r="G363" s="298">
        <f>E363*F363</f>
        <v>0</v>
      </c>
      <c r="H363" s="299">
        <v>0</v>
      </c>
      <c r="I363" s="300">
        <f>E363*H363</f>
        <v>0</v>
      </c>
      <c r="J363" s="299"/>
      <c r="K363" s="300">
        <f>E363*J363</f>
        <v>0</v>
      </c>
      <c r="O363" s="292">
        <v>2</v>
      </c>
      <c r="AA363" s="261">
        <v>8</v>
      </c>
      <c r="AB363" s="261">
        <v>0</v>
      </c>
      <c r="AC363" s="261">
        <v>3</v>
      </c>
      <c r="AZ363" s="261">
        <v>2</v>
      </c>
      <c r="BA363" s="261">
        <f>IF(AZ363=1,G363,0)</f>
        <v>0</v>
      </c>
      <c r="BB363" s="261">
        <f>IF(AZ363=2,G363,0)</f>
        <v>0</v>
      </c>
      <c r="BC363" s="261">
        <f>IF(AZ363=3,G363,0)</f>
        <v>0</v>
      </c>
      <c r="BD363" s="261">
        <f>IF(AZ363=4,G363,0)</f>
        <v>0</v>
      </c>
      <c r="BE363" s="261">
        <f>IF(AZ363=5,G363,0)</f>
        <v>0</v>
      </c>
      <c r="CA363" s="292">
        <v>8</v>
      </c>
      <c r="CB363" s="292">
        <v>0</v>
      </c>
    </row>
    <row r="364" spans="1:80" x14ac:dyDescent="0.2">
      <c r="A364" s="293">
        <v>71</v>
      </c>
      <c r="B364" s="294" t="s">
        <v>370</v>
      </c>
      <c r="C364" s="295" t="s">
        <v>371</v>
      </c>
      <c r="D364" s="296" t="s">
        <v>369</v>
      </c>
      <c r="E364" s="297">
        <v>0.11173625</v>
      </c>
      <c r="F364" s="297">
        <v>0</v>
      </c>
      <c r="G364" s="298">
        <f>E364*F364</f>
        <v>0</v>
      </c>
      <c r="H364" s="299">
        <v>0</v>
      </c>
      <c r="I364" s="300">
        <f>E364*H364</f>
        <v>0</v>
      </c>
      <c r="J364" s="299"/>
      <c r="K364" s="300">
        <f>E364*J364</f>
        <v>0</v>
      </c>
      <c r="O364" s="292">
        <v>2</v>
      </c>
      <c r="AA364" s="261">
        <v>8</v>
      </c>
      <c r="AB364" s="261">
        <v>1</v>
      </c>
      <c r="AC364" s="261">
        <v>3</v>
      </c>
      <c r="AZ364" s="261">
        <v>2</v>
      </c>
      <c r="BA364" s="261">
        <f>IF(AZ364=1,G364,0)</f>
        <v>0</v>
      </c>
      <c r="BB364" s="261">
        <f>IF(AZ364=2,G364,0)</f>
        <v>0</v>
      </c>
      <c r="BC364" s="261">
        <f>IF(AZ364=3,G364,0)</f>
        <v>0</v>
      </c>
      <c r="BD364" s="261">
        <f>IF(AZ364=4,G364,0)</f>
        <v>0</v>
      </c>
      <c r="BE364" s="261">
        <f>IF(AZ364=5,G364,0)</f>
        <v>0</v>
      </c>
      <c r="CA364" s="292">
        <v>8</v>
      </c>
      <c r="CB364" s="292">
        <v>1</v>
      </c>
    </row>
    <row r="365" spans="1:80" x14ac:dyDescent="0.2">
      <c r="A365" s="293">
        <v>72</v>
      </c>
      <c r="B365" s="294" t="s">
        <v>372</v>
      </c>
      <c r="C365" s="295" t="s">
        <v>373</v>
      </c>
      <c r="D365" s="296" t="s">
        <v>369</v>
      </c>
      <c r="E365" s="297">
        <v>1.1173625</v>
      </c>
      <c r="F365" s="297">
        <v>0</v>
      </c>
      <c r="G365" s="298">
        <f>E365*F365</f>
        <v>0</v>
      </c>
      <c r="H365" s="299">
        <v>0</v>
      </c>
      <c r="I365" s="300">
        <f>E365*H365</f>
        <v>0</v>
      </c>
      <c r="J365" s="299"/>
      <c r="K365" s="300">
        <f>E365*J365</f>
        <v>0</v>
      </c>
      <c r="O365" s="292">
        <v>2</v>
      </c>
      <c r="AA365" s="261">
        <v>8</v>
      </c>
      <c r="AB365" s="261">
        <v>1</v>
      </c>
      <c r="AC365" s="261">
        <v>3</v>
      </c>
      <c r="AZ365" s="261">
        <v>2</v>
      </c>
      <c r="BA365" s="261">
        <f>IF(AZ365=1,G365,0)</f>
        <v>0</v>
      </c>
      <c r="BB365" s="261">
        <f>IF(AZ365=2,G365,0)</f>
        <v>0</v>
      </c>
      <c r="BC365" s="261">
        <f>IF(AZ365=3,G365,0)</f>
        <v>0</v>
      </c>
      <c r="BD365" s="261">
        <f>IF(AZ365=4,G365,0)</f>
        <v>0</v>
      </c>
      <c r="BE365" s="261">
        <f>IF(AZ365=5,G365,0)</f>
        <v>0</v>
      </c>
      <c r="CA365" s="292">
        <v>8</v>
      </c>
      <c r="CB365" s="292">
        <v>1</v>
      </c>
    </row>
    <row r="366" spans="1:80" x14ac:dyDescent="0.2">
      <c r="A366" s="293">
        <v>73</v>
      </c>
      <c r="B366" s="294" t="s">
        <v>374</v>
      </c>
      <c r="C366" s="295" t="s">
        <v>375</v>
      </c>
      <c r="D366" s="296" t="s">
        <v>369</v>
      </c>
      <c r="E366" s="297">
        <v>0.11173625</v>
      </c>
      <c r="F366" s="297">
        <v>0</v>
      </c>
      <c r="G366" s="298">
        <f>E366*F366</f>
        <v>0</v>
      </c>
      <c r="H366" s="299">
        <v>0</v>
      </c>
      <c r="I366" s="300">
        <f>E366*H366</f>
        <v>0</v>
      </c>
      <c r="J366" s="299"/>
      <c r="K366" s="300">
        <f>E366*J366</f>
        <v>0</v>
      </c>
      <c r="O366" s="292">
        <v>2</v>
      </c>
      <c r="AA366" s="261">
        <v>8</v>
      </c>
      <c r="AB366" s="261">
        <v>1</v>
      </c>
      <c r="AC366" s="261">
        <v>3</v>
      </c>
      <c r="AZ366" s="261">
        <v>2</v>
      </c>
      <c r="BA366" s="261">
        <f>IF(AZ366=1,G366,0)</f>
        <v>0</v>
      </c>
      <c r="BB366" s="261">
        <f>IF(AZ366=2,G366,0)</f>
        <v>0</v>
      </c>
      <c r="BC366" s="261">
        <f>IF(AZ366=3,G366,0)</f>
        <v>0</v>
      </c>
      <c r="BD366" s="261">
        <f>IF(AZ366=4,G366,0)</f>
        <v>0</v>
      </c>
      <c r="BE366" s="261">
        <f>IF(AZ366=5,G366,0)</f>
        <v>0</v>
      </c>
      <c r="CA366" s="292">
        <v>8</v>
      </c>
      <c r="CB366" s="292">
        <v>1</v>
      </c>
    </row>
    <row r="367" spans="1:80" x14ac:dyDescent="0.2">
      <c r="A367" s="293">
        <v>74</v>
      </c>
      <c r="B367" s="294" t="s">
        <v>376</v>
      </c>
      <c r="C367" s="295" t="s">
        <v>377</v>
      </c>
      <c r="D367" s="296" t="s">
        <v>369</v>
      </c>
      <c r="E367" s="297">
        <v>0.33520875</v>
      </c>
      <c r="F367" s="297">
        <v>0</v>
      </c>
      <c r="G367" s="298">
        <f>E367*F367</f>
        <v>0</v>
      </c>
      <c r="H367" s="299">
        <v>0</v>
      </c>
      <c r="I367" s="300">
        <f>E367*H367</f>
        <v>0</v>
      </c>
      <c r="J367" s="299"/>
      <c r="K367" s="300">
        <f>E367*J367</f>
        <v>0</v>
      </c>
      <c r="O367" s="292">
        <v>2</v>
      </c>
      <c r="AA367" s="261">
        <v>8</v>
      </c>
      <c r="AB367" s="261">
        <v>1</v>
      </c>
      <c r="AC367" s="261">
        <v>3</v>
      </c>
      <c r="AZ367" s="261">
        <v>2</v>
      </c>
      <c r="BA367" s="261">
        <f>IF(AZ367=1,G367,0)</f>
        <v>0</v>
      </c>
      <c r="BB367" s="261">
        <f>IF(AZ367=2,G367,0)</f>
        <v>0</v>
      </c>
      <c r="BC367" s="261">
        <f>IF(AZ367=3,G367,0)</f>
        <v>0</v>
      </c>
      <c r="BD367" s="261">
        <f>IF(AZ367=4,G367,0)</f>
        <v>0</v>
      </c>
      <c r="BE367" s="261">
        <f>IF(AZ367=5,G367,0)</f>
        <v>0</v>
      </c>
      <c r="CA367" s="292">
        <v>8</v>
      </c>
      <c r="CB367" s="292">
        <v>1</v>
      </c>
    </row>
    <row r="368" spans="1:80" x14ac:dyDescent="0.2">
      <c r="A368" s="312"/>
      <c r="B368" s="313" t="s">
        <v>101</v>
      </c>
      <c r="C368" s="314" t="s">
        <v>435</v>
      </c>
      <c r="D368" s="315"/>
      <c r="E368" s="316"/>
      <c r="F368" s="317"/>
      <c r="G368" s="318">
        <f>SUM(G339:G367)</f>
        <v>0</v>
      </c>
      <c r="H368" s="319"/>
      <c r="I368" s="320">
        <f>SUM(I339:I367)</f>
        <v>0.34951155</v>
      </c>
      <c r="J368" s="319"/>
      <c r="K368" s="320">
        <f>SUM(K339:K367)</f>
        <v>-0.11173625000000002</v>
      </c>
      <c r="O368" s="292">
        <v>4</v>
      </c>
      <c r="BA368" s="321">
        <f>SUM(BA339:BA367)</f>
        <v>0</v>
      </c>
      <c r="BB368" s="321">
        <f>SUM(BB339:BB367)</f>
        <v>0</v>
      </c>
      <c r="BC368" s="321">
        <f>SUM(BC339:BC367)</f>
        <v>0</v>
      </c>
      <c r="BD368" s="321">
        <f>SUM(BD339:BD367)</f>
        <v>0</v>
      </c>
      <c r="BE368" s="321">
        <f>SUM(BE339:BE367)</f>
        <v>0</v>
      </c>
    </row>
    <row r="369" spans="1:80" x14ac:dyDescent="0.2">
      <c r="A369" s="282" t="s">
        <v>97</v>
      </c>
      <c r="B369" s="283" t="s">
        <v>451</v>
      </c>
      <c r="C369" s="284" t="s">
        <v>452</v>
      </c>
      <c r="D369" s="285"/>
      <c r="E369" s="286"/>
      <c r="F369" s="286"/>
      <c r="G369" s="287"/>
      <c r="H369" s="288"/>
      <c r="I369" s="289"/>
      <c r="J369" s="290"/>
      <c r="K369" s="291"/>
      <c r="O369" s="292">
        <v>1</v>
      </c>
    </row>
    <row r="370" spans="1:80" x14ac:dyDescent="0.2">
      <c r="A370" s="293">
        <v>75</v>
      </c>
      <c r="B370" s="294" t="s">
        <v>454</v>
      </c>
      <c r="C370" s="295" t="s">
        <v>455</v>
      </c>
      <c r="D370" s="296" t="s">
        <v>456</v>
      </c>
      <c r="E370" s="297">
        <v>1546.2</v>
      </c>
      <c r="F370" s="297">
        <v>0</v>
      </c>
      <c r="G370" s="298">
        <f>E370*F370</f>
        <v>0</v>
      </c>
      <c r="H370" s="299">
        <v>5.0000000000000002E-5</v>
      </c>
      <c r="I370" s="300">
        <f>E370*H370</f>
        <v>7.7310000000000004E-2</v>
      </c>
      <c r="J370" s="299">
        <v>-1E-3</v>
      </c>
      <c r="K370" s="300">
        <f>E370*J370</f>
        <v>-1.5462</v>
      </c>
      <c r="O370" s="292">
        <v>2</v>
      </c>
      <c r="AA370" s="261">
        <v>1</v>
      </c>
      <c r="AB370" s="261">
        <v>7</v>
      </c>
      <c r="AC370" s="261">
        <v>7</v>
      </c>
      <c r="AZ370" s="261">
        <v>2</v>
      </c>
      <c r="BA370" s="261">
        <f>IF(AZ370=1,G370,0)</f>
        <v>0</v>
      </c>
      <c r="BB370" s="261">
        <f>IF(AZ370=2,G370,0)</f>
        <v>0</v>
      </c>
      <c r="BC370" s="261">
        <f>IF(AZ370=3,G370,0)</f>
        <v>0</v>
      </c>
      <c r="BD370" s="261">
        <f>IF(AZ370=4,G370,0)</f>
        <v>0</v>
      </c>
      <c r="BE370" s="261">
        <f>IF(AZ370=5,G370,0)</f>
        <v>0</v>
      </c>
      <c r="CA370" s="292">
        <v>1</v>
      </c>
      <c r="CB370" s="292">
        <v>7</v>
      </c>
    </row>
    <row r="371" spans="1:80" x14ac:dyDescent="0.2">
      <c r="A371" s="301"/>
      <c r="B371" s="304"/>
      <c r="C371" s="305" t="s">
        <v>457</v>
      </c>
      <c r="D371" s="306"/>
      <c r="E371" s="307">
        <v>0</v>
      </c>
      <c r="F371" s="308"/>
      <c r="G371" s="309"/>
      <c r="H371" s="310"/>
      <c r="I371" s="302"/>
      <c r="J371" s="311"/>
      <c r="K371" s="302"/>
      <c r="M371" s="303" t="s">
        <v>457</v>
      </c>
      <c r="O371" s="292"/>
    </row>
    <row r="372" spans="1:80" ht="22.5" x14ac:dyDescent="0.2">
      <c r="A372" s="301"/>
      <c r="B372" s="304"/>
      <c r="C372" s="305" t="s">
        <v>458</v>
      </c>
      <c r="D372" s="306"/>
      <c r="E372" s="307">
        <v>1546.2</v>
      </c>
      <c r="F372" s="308"/>
      <c r="G372" s="309"/>
      <c r="H372" s="310"/>
      <c r="I372" s="302"/>
      <c r="J372" s="311"/>
      <c r="K372" s="302"/>
      <c r="M372" s="303" t="s">
        <v>458</v>
      </c>
      <c r="O372" s="292"/>
    </row>
    <row r="373" spans="1:80" x14ac:dyDescent="0.2">
      <c r="A373" s="293">
        <v>76</v>
      </c>
      <c r="B373" s="294" t="s">
        <v>459</v>
      </c>
      <c r="C373" s="295" t="s">
        <v>460</v>
      </c>
      <c r="D373" s="296" t="s">
        <v>12</v>
      </c>
      <c r="E373" s="297"/>
      <c r="F373" s="297">
        <v>0</v>
      </c>
      <c r="G373" s="298">
        <f>E373*F373</f>
        <v>0</v>
      </c>
      <c r="H373" s="299">
        <v>0</v>
      </c>
      <c r="I373" s="300">
        <f>E373*H373</f>
        <v>0</v>
      </c>
      <c r="J373" s="299"/>
      <c r="K373" s="300">
        <f>E373*J373</f>
        <v>0</v>
      </c>
      <c r="O373" s="292">
        <v>2</v>
      </c>
      <c r="AA373" s="261">
        <v>7</v>
      </c>
      <c r="AB373" s="261">
        <v>1002</v>
      </c>
      <c r="AC373" s="261">
        <v>5</v>
      </c>
      <c r="AZ373" s="261">
        <v>2</v>
      </c>
      <c r="BA373" s="261">
        <f>IF(AZ373=1,G373,0)</f>
        <v>0</v>
      </c>
      <c r="BB373" s="261">
        <f>IF(AZ373=2,G373,0)</f>
        <v>0</v>
      </c>
      <c r="BC373" s="261">
        <f>IF(AZ373=3,G373,0)</f>
        <v>0</v>
      </c>
      <c r="BD373" s="261">
        <f>IF(AZ373=4,G373,0)</f>
        <v>0</v>
      </c>
      <c r="BE373" s="261">
        <f>IF(AZ373=5,G373,0)</f>
        <v>0</v>
      </c>
      <c r="CA373" s="292">
        <v>7</v>
      </c>
      <c r="CB373" s="292">
        <v>1002</v>
      </c>
    </row>
    <row r="374" spans="1:80" x14ac:dyDescent="0.2">
      <c r="A374" s="293">
        <v>77</v>
      </c>
      <c r="B374" s="294" t="s">
        <v>367</v>
      </c>
      <c r="C374" s="295" t="s">
        <v>368</v>
      </c>
      <c r="D374" s="296" t="s">
        <v>369</v>
      </c>
      <c r="E374" s="297">
        <v>1.5462</v>
      </c>
      <c r="F374" s="297">
        <v>0</v>
      </c>
      <c r="G374" s="298">
        <f>E374*F374</f>
        <v>0</v>
      </c>
      <c r="H374" s="299">
        <v>0</v>
      </c>
      <c r="I374" s="300">
        <f>E374*H374</f>
        <v>0</v>
      </c>
      <c r="J374" s="299"/>
      <c r="K374" s="300">
        <f>E374*J374</f>
        <v>0</v>
      </c>
      <c r="O374" s="292">
        <v>2</v>
      </c>
      <c r="AA374" s="261">
        <v>8</v>
      </c>
      <c r="AB374" s="261">
        <v>0</v>
      </c>
      <c r="AC374" s="261">
        <v>3</v>
      </c>
      <c r="AZ374" s="261">
        <v>2</v>
      </c>
      <c r="BA374" s="261">
        <f>IF(AZ374=1,G374,0)</f>
        <v>0</v>
      </c>
      <c r="BB374" s="261">
        <f>IF(AZ374=2,G374,0)</f>
        <v>0</v>
      </c>
      <c r="BC374" s="261">
        <f>IF(AZ374=3,G374,0)</f>
        <v>0</v>
      </c>
      <c r="BD374" s="261">
        <f>IF(AZ374=4,G374,0)</f>
        <v>0</v>
      </c>
      <c r="BE374" s="261">
        <f>IF(AZ374=5,G374,0)</f>
        <v>0</v>
      </c>
      <c r="CA374" s="292">
        <v>8</v>
      </c>
      <c r="CB374" s="292">
        <v>0</v>
      </c>
    </row>
    <row r="375" spans="1:80" x14ac:dyDescent="0.2">
      <c r="A375" s="293">
        <v>78</v>
      </c>
      <c r="B375" s="294" t="s">
        <v>370</v>
      </c>
      <c r="C375" s="295" t="s">
        <v>371</v>
      </c>
      <c r="D375" s="296" t="s">
        <v>369</v>
      </c>
      <c r="E375" s="297">
        <v>1.5462</v>
      </c>
      <c r="F375" s="297">
        <v>0</v>
      </c>
      <c r="G375" s="298">
        <f>E375*F375</f>
        <v>0</v>
      </c>
      <c r="H375" s="299">
        <v>0</v>
      </c>
      <c r="I375" s="300">
        <f>E375*H375</f>
        <v>0</v>
      </c>
      <c r="J375" s="299"/>
      <c r="K375" s="300">
        <f>E375*J375</f>
        <v>0</v>
      </c>
      <c r="O375" s="292">
        <v>2</v>
      </c>
      <c r="AA375" s="261">
        <v>8</v>
      </c>
      <c r="AB375" s="261">
        <v>1</v>
      </c>
      <c r="AC375" s="261">
        <v>3</v>
      </c>
      <c r="AZ375" s="261">
        <v>2</v>
      </c>
      <c r="BA375" s="261">
        <f>IF(AZ375=1,G375,0)</f>
        <v>0</v>
      </c>
      <c r="BB375" s="261">
        <f>IF(AZ375=2,G375,0)</f>
        <v>0</v>
      </c>
      <c r="BC375" s="261">
        <f>IF(AZ375=3,G375,0)</f>
        <v>0</v>
      </c>
      <c r="BD375" s="261">
        <f>IF(AZ375=4,G375,0)</f>
        <v>0</v>
      </c>
      <c r="BE375" s="261">
        <f>IF(AZ375=5,G375,0)</f>
        <v>0</v>
      </c>
      <c r="CA375" s="292">
        <v>8</v>
      </c>
      <c r="CB375" s="292">
        <v>1</v>
      </c>
    </row>
    <row r="376" spans="1:80" x14ac:dyDescent="0.2">
      <c r="A376" s="293">
        <v>79</v>
      </c>
      <c r="B376" s="294" t="s">
        <v>372</v>
      </c>
      <c r="C376" s="295" t="s">
        <v>373</v>
      </c>
      <c r="D376" s="296" t="s">
        <v>369</v>
      </c>
      <c r="E376" s="297">
        <v>15.462</v>
      </c>
      <c r="F376" s="297">
        <v>0</v>
      </c>
      <c r="G376" s="298">
        <f>E376*F376</f>
        <v>0</v>
      </c>
      <c r="H376" s="299">
        <v>0</v>
      </c>
      <c r="I376" s="300">
        <f>E376*H376</f>
        <v>0</v>
      </c>
      <c r="J376" s="299"/>
      <c r="K376" s="300">
        <f>E376*J376</f>
        <v>0</v>
      </c>
      <c r="O376" s="292">
        <v>2</v>
      </c>
      <c r="AA376" s="261">
        <v>8</v>
      </c>
      <c r="AB376" s="261">
        <v>1</v>
      </c>
      <c r="AC376" s="261">
        <v>3</v>
      </c>
      <c r="AZ376" s="261">
        <v>2</v>
      </c>
      <c r="BA376" s="261">
        <f>IF(AZ376=1,G376,0)</f>
        <v>0</v>
      </c>
      <c r="BB376" s="261">
        <f>IF(AZ376=2,G376,0)</f>
        <v>0</v>
      </c>
      <c r="BC376" s="261">
        <f>IF(AZ376=3,G376,0)</f>
        <v>0</v>
      </c>
      <c r="BD376" s="261">
        <f>IF(AZ376=4,G376,0)</f>
        <v>0</v>
      </c>
      <c r="BE376" s="261">
        <f>IF(AZ376=5,G376,0)</f>
        <v>0</v>
      </c>
      <c r="CA376" s="292">
        <v>8</v>
      </c>
      <c r="CB376" s="292">
        <v>1</v>
      </c>
    </row>
    <row r="377" spans="1:80" x14ac:dyDescent="0.2">
      <c r="A377" s="293">
        <v>80</v>
      </c>
      <c r="B377" s="294" t="s">
        <v>374</v>
      </c>
      <c r="C377" s="295" t="s">
        <v>375</v>
      </c>
      <c r="D377" s="296" t="s">
        <v>369</v>
      </c>
      <c r="E377" s="297">
        <v>1.5462</v>
      </c>
      <c r="F377" s="297">
        <v>0</v>
      </c>
      <c r="G377" s="298">
        <f>E377*F377</f>
        <v>0</v>
      </c>
      <c r="H377" s="299">
        <v>0</v>
      </c>
      <c r="I377" s="300">
        <f>E377*H377</f>
        <v>0</v>
      </c>
      <c r="J377" s="299"/>
      <c r="K377" s="300">
        <f>E377*J377</f>
        <v>0</v>
      </c>
      <c r="O377" s="292">
        <v>2</v>
      </c>
      <c r="AA377" s="261">
        <v>8</v>
      </c>
      <c r="AB377" s="261">
        <v>1</v>
      </c>
      <c r="AC377" s="261">
        <v>3</v>
      </c>
      <c r="AZ377" s="261">
        <v>2</v>
      </c>
      <c r="BA377" s="261">
        <f>IF(AZ377=1,G377,0)</f>
        <v>0</v>
      </c>
      <c r="BB377" s="261">
        <f>IF(AZ377=2,G377,0)</f>
        <v>0</v>
      </c>
      <c r="BC377" s="261">
        <f>IF(AZ377=3,G377,0)</f>
        <v>0</v>
      </c>
      <c r="BD377" s="261">
        <f>IF(AZ377=4,G377,0)</f>
        <v>0</v>
      </c>
      <c r="BE377" s="261">
        <f>IF(AZ377=5,G377,0)</f>
        <v>0</v>
      </c>
      <c r="CA377" s="292">
        <v>8</v>
      </c>
      <c r="CB377" s="292">
        <v>1</v>
      </c>
    </row>
    <row r="378" spans="1:80" x14ac:dyDescent="0.2">
      <c r="A378" s="293">
        <v>81</v>
      </c>
      <c r="B378" s="294" t="s">
        <v>376</v>
      </c>
      <c r="C378" s="295" t="s">
        <v>377</v>
      </c>
      <c r="D378" s="296" t="s">
        <v>369</v>
      </c>
      <c r="E378" s="297">
        <v>4.6386000000000003</v>
      </c>
      <c r="F378" s="297">
        <v>0</v>
      </c>
      <c r="G378" s="298">
        <f>E378*F378</f>
        <v>0</v>
      </c>
      <c r="H378" s="299">
        <v>0</v>
      </c>
      <c r="I378" s="300">
        <f>E378*H378</f>
        <v>0</v>
      </c>
      <c r="J378" s="299"/>
      <c r="K378" s="300">
        <f>E378*J378</f>
        <v>0</v>
      </c>
      <c r="O378" s="292">
        <v>2</v>
      </c>
      <c r="AA378" s="261">
        <v>8</v>
      </c>
      <c r="AB378" s="261">
        <v>1</v>
      </c>
      <c r="AC378" s="261">
        <v>3</v>
      </c>
      <c r="AZ378" s="261">
        <v>2</v>
      </c>
      <c r="BA378" s="261">
        <f>IF(AZ378=1,G378,0)</f>
        <v>0</v>
      </c>
      <c r="BB378" s="261">
        <f>IF(AZ378=2,G378,0)</f>
        <v>0</v>
      </c>
      <c r="BC378" s="261">
        <f>IF(AZ378=3,G378,0)</f>
        <v>0</v>
      </c>
      <c r="BD378" s="261">
        <f>IF(AZ378=4,G378,0)</f>
        <v>0</v>
      </c>
      <c r="BE378" s="261">
        <f>IF(AZ378=5,G378,0)</f>
        <v>0</v>
      </c>
      <c r="CA378" s="292">
        <v>8</v>
      </c>
      <c r="CB378" s="292">
        <v>1</v>
      </c>
    </row>
    <row r="379" spans="1:80" x14ac:dyDescent="0.2">
      <c r="A379" s="312"/>
      <c r="B379" s="313" t="s">
        <v>101</v>
      </c>
      <c r="C379" s="314" t="s">
        <v>453</v>
      </c>
      <c r="D379" s="315"/>
      <c r="E379" s="316"/>
      <c r="F379" s="317"/>
      <c r="G379" s="318">
        <f>SUM(G369:G378)</f>
        <v>0</v>
      </c>
      <c r="H379" s="319"/>
      <c r="I379" s="320">
        <f>SUM(I369:I378)</f>
        <v>7.7310000000000004E-2</v>
      </c>
      <c r="J379" s="319"/>
      <c r="K379" s="320">
        <f>SUM(K369:K378)</f>
        <v>-1.5462</v>
      </c>
      <c r="O379" s="292">
        <v>4</v>
      </c>
      <c r="BA379" s="321">
        <f>SUM(BA369:BA378)</f>
        <v>0</v>
      </c>
      <c r="BB379" s="321">
        <f>SUM(BB369:BB378)</f>
        <v>0</v>
      </c>
      <c r="BC379" s="321">
        <f>SUM(BC369:BC378)</f>
        <v>0</v>
      </c>
      <c r="BD379" s="321">
        <f>SUM(BD369:BD378)</f>
        <v>0</v>
      </c>
      <c r="BE379" s="321">
        <f>SUM(BE369:BE378)</f>
        <v>0</v>
      </c>
    </row>
    <row r="380" spans="1:80" x14ac:dyDescent="0.2">
      <c r="A380" s="282" t="s">
        <v>97</v>
      </c>
      <c r="B380" s="283" t="s">
        <v>461</v>
      </c>
      <c r="C380" s="284" t="s">
        <v>462</v>
      </c>
      <c r="D380" s="285"/>
      <c r="E380" s="286"/>
      <c r="F380" s="286"/>
      <c r="G380" s="287"/>
      <c r="H380" s="288"/>
      <c r="I380" s="289"/>
      <c r="J380" s="290"/>
      <c r="K380" s="291"/>
      <c r="O380" s="292">
        <v>1</v>
      </c>
    </row>
    <row r="381" spans="1:80" x14ac:dyDescent="0.2">
      <c r="A381" s="293">
        <v>82</v>
      </c>
      <c r="B381" s="294" t="s">
        <v>464</v>
      </c>
      <c r="C381" s="295" t="s">
        <v>465</v>
      </c>
      <c r="D381" s="296" t="s">
        <v>170</v>
      </c>
      <c r="E381" s="297">
        <v>29.15</v>
      </c>
      <c r="F381" s="297">
        <v>0</v>
      </c>
      <c r="G381" s="298">
        <f>E381*F381</f>
        <v>0</v>
      </c>
      <c r="H381" s="299">
        <v>2.4000000000000001E-4</v>
      </c>
      <c r="I381" s="300">
        <f>E381*H381</f>
        <v>6.9959999999999996E-3</v>
      </c>
      <c r="J381" s="299">
        <v>0</v>
      </c>
      <c r="K381" s="300">
        <f>E381*J381</f>
        <v>0</v>
      </c>
      <c r="O381" s="292">
        <v>2</v>
      </c>
      <c r="AA381" s="261">
        <v>1</v>
      </c>
      <c r="AB381" s="261">
        <v>0</v>
      </c>
      <c r="AC381" s="261">
        <v>0</v>
      </c>
      <c r="AZ381" s="261">
        <v>2</v>
      </c>
      <c r="BA381" s="261">
        <f>IF(AZ381=1,G381,0)</f>
        <v>0</v>
      </c>
      <c r="BB381" s="261">
        <f>IF(AZ381=2,G381,0)</f>
        <v>0</v>
      </c>
      <c r="BC381" s="261">
        <f>IF(AZ381=3,G381,0)</f>
        <v>0</v>
      </c>
      <c r="BD381" s="261">
        <f>IF(AZ381=4,G381,0)</f>
        <v>0</v>
      </c>
      <c r="BE381" s="261">
        <f>IF(AZ381=5,G381,0)</f>
        <v>0</v>
      </c>
      <c r="CA381" s="292">
        <v>1</v>
      </c>
      <c r="CB381" s="292">
        <v>0</v>
      </c>
    </row>
    <row r="382" spans="1:80" ht="22.5" x14ac:dyDescent="0.2">
      <c r="A382" s="301"/>
      <c r="B382" s="304"/>
      <c r="C382" s="305" t="s">
        <v>466</v>
      </c>
      <c r="D382" s="306"/>
      <c r="E382" s="307">
        <v>0</v>
      </c>
      <c r="F382" s="308"/>
      <c r="G382" s="309"/>
      <c r="H382" s="310"/>
      <c r="I382" s="302"/>
      <c r="J382" s="311"/>
      <c r="K382" s="302"/>
      <c r="M382" s="303" t="s">
        <v>466</v>
      </c>
      <c r="O382" s="292"/>
    </row>
    <row r="383" spans="1:80" ht="22.5" x14ac:dyDescent="0.2">
      <c r="A383" s="301"/>
      <c r="B383" s="304"/>
      <c r="C383" s="305" t="s">
        <v>467</v>
      </c>
      <c r="D383" s="306"/>
      <c r="E383" s="307">
        <v>2.57</v>
      </c>
      <c r="F383" s="308"/>
      <c r="G383" s="309"/>
      <c r="H383" s="310"/>
      <c r="I383" s="302"/>
      <c r="J383" s="311"/>
      <c r="K383" s="302"/>
      <c r="M383" s="303" t="s">
        <v>467</v>
      </c>
      <c r="O383" s="292"/>
    </row>
    <row r="384" spans="1:80" x14ac:dyDescent="0.2">
      <c r="A384" s="301"/>
      <c r="B384" s="304"/>
      <c r="C384" s="305" t="s">
        <v>468</v>
      </c>
      <c r="D384" s="306"/>
      <c r="E384" s="307">
        <v>26.58</v>
      </c>
      <c r="F384" s="308"/>
      <c r="G384" s="309"/>
      <c r="H384" s="310"/>
      <c r="I384" s="302"/>
      <c r="J384" s="311"/>
      <c r="K384" s="302"/>
      <c r="M384" s="303" t="s">
        <v>468</v>
      </c>
      <c r="O384" s="292"/>
    </row>
    <row r="385" spans="1:80" x14ac:dyDescent="0.2">
      <c r="A385" s="293">
        <v>83</v>
      </c>
      <c r="B385" s="294" t="s">
        <v>469</v>
      </c>
      <c r="C385" s="295" t="s">
        <v>470</v>
      </c>
      <c r="D385" s="296" t="s">
        <v>170</v>
      </c>
      <c r="E385" s="297">
        <v>29.15</v>
      </c>
      <c r="F385" s="297">
        <v>0</v>
      </c>
      <c r="G385" s="298">
        <f>E385*F385</f>
        <v>0</v>
      </c>
      <c r="H385" s="299">
        <v>4.0000000000000003E-5</v>
      </c>
      <c r="I385" s="300">
        <f>E385*H385</f>
        <v>1.1659999999999999E-3</v>
      </c>
      <c r="J385" s="299">
        <v>0</v>
      </c>
      <c r="K385" s="300">
        <f>E385*J385</f>
        <v>0</v>
      </c>
      <c r="O385" s="292">
        <v>2</v>
      </c>
      <c r="AA385" s="261">
        <v>1</v>
      </c>
      <c r="AB385" s="261">
        <v>7</v>
      </c>
      <c r="AC385" s="261">
        <v>7</v>
      </c>
      <c r="AZ385" s="261">
        <v>2</v>
      </c>
      <c r="BA385" s="261">
        <f>IF(AZ385=1,G385,0)</f>
        <v>0</v>
      </c>
      <c r="BB385" s="261">
        <f>IF(AZ385=2,G385,0)</f>
        <v>0</v>
      </c>
      <c r="BC385" s="261">
        <f>IF(AZ385=3,G385,0)</f>
        <v>0</v>
      </c>
      <c r="BD385" s="261">
        <f>IF(AZ385=4,G385,0)</f>
        <v>0</v>
      </c>
      <c r="BE385" s="261">
        <f>IF(AZ385=5,G385,0)</f>
        <v>0</v>
      </c>
      <c r="CA385" s="292">
        <v>1</v>
      </c>
      <c r="CB385" s="292">
        <v>7</v>
      </c>
    </row>
    <row r="386" spans="1:80" ht="22.5" x14ac:dyDescent="0.2">
      <c r="A386" s="301"/>
      <c r="B386" s="304"/>
      <c r="C386" s="305" t="s">
        <v>466</v>
      </c>
      <c r="D386" s="306"/>
      <c r="E386" s="307">
        <v>0</v>
      </c>
      <c r="F386" s="308"/>
      <c r="G386" s="309"/>
      <c r="H386" s="310"/>
      <c r="I386" s="302"/>
      <c r="J386" s="311"/>
      <c r="K386" s="302"/>
      <c r="M386" s="303" t="s">
        <v>466</v>
      </c>
      <c r="O386" s="292"/>
    </row>
    <row r="387" spans="1:80" ht="22.5" x14ac:dyDescent="0.2">
      <c r="A387" s="301"/>
      <c r="B387" s="304"/>
      <c r="C387" s="305" t="s">
        <v>467</v>
      </c>
      <c r="D387" s="306"/>
      <c r="E387" s="307">
        <v>2.57</v>
      </c>
      <c r="F387" s="308"/>
      <c r="G387" s="309"/>
      <c r="H387" s="310"/>
      <c r="I387" s="302"/>
      <c r="J387" s="311"/>
      <c r="K387" s="302"/>
      <c r="M387" s="303" t="s">
        <v>467</v>
      </c>
      <c r="O387" s="292"/>
    </row>
    <row r="388" spans="1:80" x14ac:dyDescent="0.2">
      <c r="A388" s="301"/>
      <c r="B388" s="304"/>
      <c r="C388" s="305" t="s">
        <v>468</v>
      </c>
      <c r="D388" s="306"/>
      <c r="E388" s="307">
        <v>26.58</v>
      </c>
      <c r="F388" s="308"/>
      <c r="G388" s="309"/>
      <c r="H388" s="310"/>
      <c r="I388" s="302"/>
      <c r="J388" s="311"/>
      <c r="K388" s="302"/>
      <c r="M388" s="303" t="s">
        <v>468</v>
      </c>
      <c r="O388" s="292"/>
    </row>
    <row r="389" spans="1:80" x14ac:dyDescent="0.2">
      <c r="A389" s="293">
        <v>84</v>
      </c>
      <c r="B389" s="294" t="s">
        <v>471</v>
      </c>
      <c r="C389" s="295" t="s">
        <v>472</v>
      </c>
      <c r="D389" s="296" t="s">
        <v>116</v>
      </c>
      <c r="E389" s="297">
        <v>4.8098000000000001</v>
      </c>
      <c r="F389" s="297">
        <v>0</v>
      </c>
      <c r="G389" s="298">
        <f>E389*F389</f>
        <v>0</v>
      </c>
      <c r="H389" s="299">
        <v>1.9E-2</v>
      </c>
      <c r="I389" s="300">
        <f>E389*H389</f>
        <v>9.1386200000000001E-2</v>
      </c>
      <c r="J389" s="299"/>
      <c r="K389" s="300">
        <f>E389*J389</f>
        <v>0</v>
      </c>
      <c r="O389" s="292">
        <v>2</v>
      </c>
      <c r="AA389" s="261">
        <v>3</v>
      </c>
      <c r="AB389" s="261">
        <v>7</v>
      </c>
      <c r="AC389" s="261">
        <v>59764049</v>
      </c>
      <c r="AZ389" s="261">
        <v>2</v>
      </c>
      <c r="BA389" s="261">
        <f>IF(AZ389=1,G389,0)</f>
        <v>0</v>
      </c>
      <c r="BB389" s="261">
        <f>IF(AZ389=2,G389,0)</f>
        <v>0</v>
      </c>
      <c r="BC389" s="261">
        <f>IF(AZ389=3,G389,0)</f>
        <v>0</v>
      </c>
      <c r="BD389" s="261">
        <f>IF(AZ389=4,G389,0)</f>
        <v>0</v>
      </c>
      <c r="BE389" s="261">
        <f>IF(AZ389=5,G389,0)</f>
        <v>0</v>
      </c>
      <c r="CA389" s="292">
        <v>3</v>
      </c>
      <c r="CB389" s="292">
        <v>7</v>
      </c>
    </row>
    <row r="390" spans="1:80" ht="22.5" x14ac:dyDescent="0.2">
      <c r="A390" s="301"/>
      <c r="B390" s="304"/>
      <c r="C390" s="305" t="s">
        <v>473</v>
      </c>
      <c r="D390" s="306"/>
      <c r="E390" s="307">
        <v>0</v>
      </c>
      <c r="F390" s="308"/>
      <c r="G390" s="309"/>
      <c r="H390" s="310"/>
      <c r="I390" s="302"/>
      <c r="J390" s="311"/>
      <c r="K390" s="302"/>
      <c r="M390" s="303" t="s">
        <v>473</v>
      </c>
      <c r="O390" s="292"/>
    </row>
    <row r="391" spans="1:80" x14ac:dyDescent="0.2">
      <c r="A391" s="301"/>
      <c r="B391" s="304"/>
      <c r="C391" s="305" t="s">
        <v>474</v>
      </c>
      <c r="D391" s="306"/>
      <c r="E391" s="307">
        <v>4.8098000000000001</v>
      </c>
      <c r="F391" s="308"/>
      <c r="G391" s="309"/>
      <c r="H391" s="310"/>
      <c r="I391" s="302"/>
      <c r="J391" s="311"/>
      <c r="K391" s="302"/>
      <c r="M391" s="303" t="s">
        <v>474</v>
      </c>
      <c r="O391" s="292"/>
    </row>
    <row r="392" spans="1:80" x14ac:dyDescent="0.2">
      <c r="A392" s="293">
        <v>85</v>
      </c>
      <c r="B392" s="294" t="s">
        <v>475</v>
      </c>
      <c r="C392" s="295" t="s">
        <v>476</v>
      </c>
      <c r="D392" s="296" t="s">
        <v>12</v>
      </c>
      <c r="E392" s="297"/>
      <c r="F392" s="297">
        <v>0</v>
      </c>
      <c r="G392" s="298">
        <f>E392*F392</f>
        <v>0</v>
      </c>
      <c r="H392" s="299">
        <v>0</v>
      </c>
      <c r="I392" s="300">
        <f>E392*H392</f>
        <v>0</v>
      </c>
      <c r="J392" s="299"/>
      <c r="K392" s="300">
        <f>E392*J392</f>
        <v>0</v>
      </c>
      <c r="O392" s="292">
        <v>2</v>
      </c>
      <c r="AA392" s="261">
        <v>7</v>
      </c>
      <c r="AB392" s="261">
        <v>1002</v>
      </c>
      <c r="AC392" s="261">
        <v>5</v>
      </c>
      <c r="AZ392" s="261">
        <v>2</v>
      </c>
      <c r="BA392" s="261">
        <f>IF(AZ392=1,G392,0)</f>
        <v>0</v>
      </c>
      <c r="BB392" s="261">
        <f>IF(AZ392=2,G392,0)</f>
        <v>0</v>
      </c>
      <c r="BC392" s="261">
        <f>IF(AZ392=3,G392,0)</f>
        <v>0</v>
      </c>
      <c r="BD392" s="261">
        <f>IF(AZ392=4,G392,0)</f>
        <v>0</v>
      </c>
      <c r="BE392" s="261">
        <f>IF(AZ392=5,G392,0)</f>
        <v>0</v>
      </c>
      <c r="CA392" s="292">
        <v>7</v>
      </c>
      <c r="CB392" s="292">
        <v>1002</v>
      </c>
    </row>
    <row r="393" spans="1:80" x14ac:dyDescent="0.2">
      <c r="A393" s="312"/>
      <c r="B393" s="313" t="s">
        <v>101</v>
      </c>
      <c r="C393" s="314" t="s">
        <v>463</v>
      </c>
      <c r="D393" s="315"/>
      <c r="E393" s="316"/>
      <c r="F393" s="317"/>
      <c r="G393" s="318">
        <f>SUM(G380:G392)</f>
        <v>0</v>
      </c>
      <c r="H393" s="319"/>
      <c r="I393" s="320">
        <f>SUM(I380:I392)</f>
        <v>9.9548200000000003E-2</v>
      </c>
      <c r="J393" s="319"/>
      <c r="K393" s="320">
        <f>SUM(K380:K392)</f>
        <v>0</v>
      </c>
      <c r="O393" s="292">
        <v>4</v>
      </c>
      <c r="BA393" s="321">
        <f>SUM(BA380:BA392)</f>
        <v>0</v>
      </c>
      <c r="BB393" s="321">
        <f>SUM(BB380:BB392)</f>
        <v>0</v>
      </c>
      <c r="BC393" s="321">
        <f>SUM(BC380:BC392)</f>
        <v>0</v>
      </c>
      <c r="BD393" s="321">
        <f>SUM(BD380:BD392)</f>
        <v>0</v>
      </c>
      <c r="BE393" s="321">
        <f>SUM(BE380:BE392)</f>
        <v>0</v>
      </c>
    </row>
    <row r="394" spans="1:80" x14ac:dyDescent="0.2">
      <c r="A394" s="282" t="s">
        <v>97</v>
      </c>
      <c r="B394" s="283" t="s">
        <v>477</v>
      </c>
      <c r="C394" s="284" t="s">
        <v>478</v>
      </c>
      <c r="D394" s="285"/>
      <c r="E394" s="286"/>
      <c r="F394" s="286"/>
      <c r="G394" s="287"/>
      <c r="H394" s="288"/>
      <c r="I394" s="289"/>
      <c r="J394" s="290"/>
      <c r="K394" s="291"/>
      <c r="O394" s="292">
        <v>1</v>
      </c>
    </row>
    <row r="395" spans="1:80" x14ac:dyDescent="0.2">
      <c r="A395" s="293">
        <v>86</v>
      </c>
      <c r="B395" s="294" t="s">
        <v>480</v>
      </c>
      <c r="C395" s="295" t="s">
        <v>481</v>
      </c>
      <c r="D395" s="296" t="s">
        <v>116</v>
      </c>
      <c r="E395" s="297">
        <v>1.08</v>
      </c>
      <c r="F395" s="297">
        <v>0</v>
      </c>
      <c r="G395" s="298">
        <f>E395*F395</f>
        <v>0</v>
      </c>
      <c r="H395" s="299">
        <v>3.1E-4</v>
      </c>
      <c r="I395" s="300">
        <f>E395*H395</f>
        <v>3.3480000000000001E-4</v>
      </c>
      <c r="J395" s="299">
        <v>0</v>
      </c>
      <c r="K395" s="300">
        <f>E395*J395</f>
        <v>0</v>
      </c>
      <c r="O395" s="292">
        <v>2</v>
      </c>
      <c r="AA395" s="261">
        <v>1</v>
      </c>
      <c r="AB395" s="261">
        <v>7</v>
      </c>
      <c r="AC395" s="261">
        <v>7</v>
      </c>
      <c r="AZ395" s="261">
        <v>2</v>
      </c>
      <c r="BA395" s="261">
        <f>IF(AZ395=1,G395,0)</f>
        <v>0</v>
      </c>
      <c r="BB395" s="261">
        <f>IF(AZ395=2,G395,0)</f>
        <v>0</v>
      </c>
      <c r="BC395" s="261">
        <f>IF(AZ395=3,G395,0)</f>
        <v>0</v>
      </c>
      <c r="BD395" s="261">
        <f>IF(AZ395=4,G395,0)</f>
        <v>0</v>
      </c>
      <c r="BE395" s="261">
        <f>IF(AZ395=5,G395,0)</f>
        <v>0</v>
      </c>
      <c r="CA395" s="292">
        <v>1</v>
      </c>
      <c r="CB395" s="292">
        <v>7</v>
      </c>
    </row>
    <row r="396" spans="1:80" x14ac:dyDescent="0.2">
      <c r="A396" s="301"/>
      <c r="B396" s="304"/>
      <c r="C396" s="305" t="s">
        <v>482</v>
      </c>
      <c r="D396" s="306"/>
      <c r="E396" s="307">
        <v>1.08</v>
      </c>
      <c r="F396" s="308"/>
      <c r="G396" s="309"/>
      <c r="H396" s="310"/>
      <c r="I396" s="302"/>
      <c r="J396" s="311"/>
      <c r="K396" s="302"/>
      <c r="M396" s="303" t="s">
        <v>482</v>
      </c>
      <c r="O396" s="292"/>
    </row>
    <row r="397" spans="1:80" x14ac:dyDescent="0.2">
      <c r="A397" s="312"/>
      <c r="B397" s="313" t="s">
        <v>101</v>
      </c>
      <c r="C397" s="314" t="s">
        <v>479</v>
      </c>
      <c r="D397" s="315"/>
      <c r="E397" s="316"/>
      <c r="F397" s="317"/>
      <c r="G397" s="318">
        <f>SUM(G394:G396)</f>
        <v>0</v>
      </c>
      <c r="H397" s="319"/>
      <c r="I397" s="320">
        <f>SUM(I394:I396)</f>
        <v>3.3480000000000001E-4</v>
      </c>
      <c r="J397" s="319"/>
      <c r="K397" s="320">
        <f>SUM(K394:K396)</f>
        <v>0</v>
      </c>
      <c r="O397" s="292">
        <v>4</v>
      </c>
      <c r="BA397" s="321">
        <f>SUM(BA394:BA396)</f>
        <v>0</v>
      </c>
      <c r="BB397" s="321">
        <f>SUM(BB394:BB396)</f>
        <v>0</v>
      </c>
      <c r="BC397" s="321">
        <f>SUM(BC394:BC396)</f>
        <v>0</v>
      </c>
      <c r="BD397" s="321">
        <f>SUM(BD394:BD396)</f>
        <v>0</v>
      </c>
      <c r="BE397" s="321">
        <f>SUM(BE394:BE396)</f>
        <v>0</v>
      </c>
    </row>
    <row r="398" spans="1:80" x14ac:dyDescent="0.2">
      <c r="E398" s="261"/>
    </row>
    <row r="399" spans="1:80" x14ac:dyDescent="0.2">
      <c r="E399" s="261"/>
    </row>
    <row r="400" spans="1:80" x14ac:dyDescent="0.2">
      <c r="E400" s="261"/>
    </row>
    <row r="401" spans="5:5" x14ac:dyDescent="0.2">
      <c r="E401" s="261"/>
    </row>
    <row r="402" spans="5:5" x14ac:dyDescent="0.2">
      <c r="E402" s="261"/>
    </row>
    <row r="403" spans="5:5" x14ac:dyDescent="0.2">
      <c r="E403" s="261"/>
    </row>
    <row r="404" spans="5:5" x14ac:dyDescent="0.2">
      <c r="E404" s="261"/>
    </row>
    <row r="405" spans="5:5" x14ac:dyDescent="0.2">
      <c r="E405" s="261"/>
    </row>
    <row r="406" spans="5:5" x14ac:dyDescent="0.2">
      <c r="E406" s="261"/>
    </row>
    <row r="407" spans="5:5" x14ac:dyDescent="0.2">
      <c r="E407" s="261"/>
    </row>
    <row r="408" spans="5:5" x14ac:dyDescent="0.2">
      <c r="E408" s="261"/>
    </row>
    <row r="409" spans="5:5" x14ac:dyDescent="0.2">
      <c r="E409" s="261"/>
    </row>
    <row r="410" spans="5:5" x14ac:dyDescent="0.2">
      <c r="E410" s="261"/>
    </row>
    <row r="411" spans="5:5" x14ac:dyDescent="0.2">
      <c r="E411" s="261"/>
    </row>
    <row r="412" spans="5:5" x14ac:dyDescent="0.2">
      <c r="E412" s="261"/>
    </row>
    <row r="413" spans="5:5" x14ac:dyDescent="0.2">
      <c r="E413" s="261"/>
    </row>
    <row r="414" spans="5:5" x14ac:dyDescent="0.2">
      <c r="E414" s="261"/>
    </row>
    <row r="415" spans="5:5" x14ac:dyDescent="0.2">
      <c r="E415" s="261"/>
    </row>
    <row r="416" spans="5:5" x14ac:dyDescent="0.2">
      <c r="E416" s="261"/>
    </row>
    <row r="417" spans="1:7" x14ac:dyDescent="0.2">
      <c r="E417" s="261"/>
    </row>
    <row r="418" spans="1:7" x14ac:dyDescent="0.2">
      <c r="E418" s="261"/>
    </row>
    <row r="419" spans="1:7" x14ac:dyDescent="0.2">
      <c r="E419" s="261"/>
    </row>
    <row r="420" spans="1:7" x14ac:dyDescent="0.2">
      <c r="E420" s="261"/>
    </row>
    <row r="421" spans="1:7" x14ac:dyDescent="0.2">
      <c r="A421" s="311"/>
      <c r="B421" s="311"/>
      <c r="C421" s="311"/>
      <c r="D421" s="311"/>
      <c r="E421" s="311"/>
      <c r="F421" s="311"/>
      <c r="G421" s="311"/>
    </row>
    <row r="422" spans="1:7" x14ac:dyDescent="0.2">
      <c r="A422" s="311"/>
      <c r="B422" s="311"/>
      <c r="C422" s="311"/>
      <c r="D422" s="311"/>
      <c r="E422" s="311"/>
      <c r="F422" s="311"/>
      <c r="G422" s="311"/>
    </row>
    <row r="423" spans="1:7" x14ac:dyDescent="0.2">
      <c r="A423" s="311"/>
      <c r="B423" s="311"/>
      <c r="C423" s="311"/>
      <c r="D423" s="311"/>
      <c r="E423" s="311"/>
      <c r="F423" s="311"/>
      <c r="G423" s="311"/>
    </row>
    <row r="424" spans="1:7" x14ac:dyDescent="0.2">
      <c r="A424" s="311"/>
      <c r="B424" s="311"/>
      <c r="C424" s="311"/>
      <c r="D424" s="311"/>
      <c r="E424" s="311"/>
      <c r="F424" s="311"/>
      <c r="G424" s="311"/>
    </row>
    <row r="425" spans="1:7" x14ac:dyDescent="0.2">
      <c r="E425" s="261"/>
    </row>
    <row r="426" spans="1:7" x14ac:dyDescent="0.2">
      <c r="E426" s="261"/>
    </row>
    <row r="427" spans="1:7" x14ac:dyDescent="0.2">
      <c r="E427" s="261"/>
    </row>
    <row r="428" spans="1:7" x14ac:dyDescent="0.2">
      <c r="E428" s="261"/>
    </row>
    <row r="429" spans="1:7" x14ac:dyDescent="0.2">
      <c r="E429" s="261"/>
    </row>
    <row r="430" spans="1:7" x14ac:dyDescent="0.2">
      <c r="E430" s="261"/>
    </row>
    <row r="431" spans="1:7" x14ac:dyDescent="0.2">
      <c r="E431" s="261"/>
    </row>
    <row r="432" spans="1:7" x14ac:dyDescent="0.2">
      <c r="E432" s="261"/>
    </row>
    <row r="433" spans="5:5" x14ac:dyDescent="0.2">
      <c r="E433" s="261"/>
    </row>
    <row r="434" spans="5:5" x14ac:dyDescent="0.2">
      <c r="E434" s="261"/>
    </row>
    <row r="435" spans="5:5" x14ac:dyDescent="0.2">
      <c r="E435" s="261"/>
    </row>
    <row r="436" spans="5:5" x14ac:dyDescent="0.2">
      <c r="E436" s="261"/>
    </row>
    <row r="437" spans="5:5" x14ac:dyDescent="0.2">
      <c r="E437" s="261"/>
    </row>
    <row r="438" spans="5:5" x14ac:dyDescent="0.2">
      <c r="E438" s="261"/>
    </row>
    <row r="439" spans="5:5" x14ac:dyDescent="0.2">
      <c r="E439" s="261"/>
    </row>
    <row r="440" spans="5:5" x14ac:dyDescent="0.2">
      <c r="E440" s="261"/>
    </row>
    <row r="441" spans="5:5" x14ac:dyDescent="0.2">
      <c r="E441" s="261"/>
    </row>
    <row r="442" spans="5:5" x14ac:dyDescent="0.2">
      <c r="E442" s="261"/>
    </row>
    <row r="443" spans="5:5" x14ac:dyDescent="0.2">
      <c r="E443" s="261"/>
    </row>
    <row r="444" spans="5:5" x14ac:dyDescent="0.2">
      <c r="E444" s="261"/>
    </row>
    <row r="445" spans="5:5" x14ac:dyDescent="0.2">
      <c r="E445" s="261"/>
    </row>
    <row r="446" spans="5:5" x14ac:dyDescent="0.2">
      <c r="E446" s="261"/>
    </row>
    <row r="447" spans="5:5" x14ac:dyDescent="0.2">
      <c r="E447" s="261"/>
    </row>
    <row r="448" spans="5:5" x14ac:dyDescent="0.2">
      <c r="E448" s="261"/>
    </row>
    <row r="449" spans="1:7" x14ac:dyDescent="0.2">
      <c r="E449" s="261"/>
    </row>
    <row r="450" spans="1:7" x14ac:dyDescent="0.2">
      <c r="E450" s="261"/>
    </row>
    <row r="451" spans="1:7" x14ac:dyDescent="0.2">
      <c r="E451" s="261"/>
    </row>
    <row r="452" spans="1:7" x14ac:dyDescent="0.2">
      <c r="E452" s="261"/>
    </row>
    <row r="453" spans="1:7" x14ac:dyDescent="0.2">
      <c r="E453" s="261"/>
    </row>
    <row r="454" spans="1:7" x14ac:dyDescent="0.2">
      <c r="E454" s="261"/>
    </row>
    <row r="455" spans="1:7" x14ac:dyDescent="0.2">
      <c r="E455" s="261"/>
    </row>
    <row r="456" spans="1:7" x14ac:dyDescent="0.2">
      <c r="A456" s="322"/>
      <c r="B456" s="322"/>
    </row>
    <row r="457" spans="1:7" x14ac:dyDescent="0.2">
      <c r="A457" s="311"/>
      <c r="B457" s="311"/>
      <c r="C457" s="323"/>
      <c r="D457" s="323"/>
      <c r="E457" s="324"/>
      <c r="F457" s="323"/>
      <c r="G457" s="325"/>
    </row>
    <row r="458" spans="1:7" x14ac:dyDescent="0.2">
      <c r="A458" s="326"/>
      <c r="B458" s="326"/>
      <c r="C458" s="311"/>
      <c r="D458" s="311"/>
      <c r="E458" s="327"/>
      <c r="F458" s="311"/>
      <c r="G458" s="311"/>
    </row>
    <row r="459" spans="1:7" x14ac:dyDescent="0.2">
      <c r="A459" s="311"/>
      <c r="B459" s="311"/>
      <c r="C459" s="311"/>
      <c r="D459" s="311"/>
      <c r="E459" s="327"/>
      <c r="F459" s="311"/>
      <c r="G459" s="311"/>
    </row>
    <row r="460" spans="1:7" x14ac:dyDescent="0.2">
      <c r="A460" s="311"/>
      <c r="B460" s="311"/>
      <c r="C460" s="311"/>
      <c r="D460" s="311"/>
      <c r="E460" s="327"/>
      <c r="F460" s="311"/>
      <c r="G460" s="311"/>
    </row>
    <row r="461" spans="1:7" x14ac:dyDescent="0.2">
      <c r="A461" s="311"/>
      <c r="B461" s="311"/>
      <c r="C461" s="311"/>
      <c r="D461" s="311"/>
      <c r="E461" s="327"/>
      <c r="F461" s="311"/>
      <c r="G461" s="311"/>
    </row>
    <row r="462" spans="1:7" x14ac:dyDescent="0.2">
      <c r="A462" s="311"/>
      <c r="B462" s="311"/>
      <c r="C462" s="311"/>
      <c r="D462" s="311"/>
      <c r="E462" s="327"/>
      <c r="F462" s="311"/>
      <c r="G462" s="311"/>
    </row>
    <row r="463" spans="1:7" x14ac:dyDescent="0.2">
      <c r="A463" s="311"/>
      <c r="B463" s="311"/>
      <c r="C463" s="311"/>
      <c r="D463" s="311"/>
      <c r="E463" s="327"/>
      <c r="F463" s="311"/>
      <c r="G463" s="311"/>
    </row>
    <row r="464" spans="1:7" x14ac:dyDescent="0.2">
      <c r="A464" s="311"/>
      <c r="B464" s="311"/>
      <c r="C464" s="311"/>
      <c r="D464" s="311"/>
      <c r="E464" s="327"/>
      <c r="F464" s="311"/>
      <c r="G464" s="311"/>
    </row>
    <row r="465" spans="1:7" x14ac:dyDescent="0.2">
      <c r="A465" s="311"/>
      <c r="B465" s="311"/>
      <c r="C465" s="311"/>
      <c r="D465" s="311"/>
      <c r="E465" s="327"/>
      <c r="F465" s="311"/>
      <c r="G465" s="311"/>
    </row>
    <row r="466" spans="1:7" x14ac:dyDescent="0.2">
      <c r="A466" s="311"/>
      <c r="B466" s="311"/>
      <c r="C466" s="311"/>
      <c r="D466" s="311"/>
      <c r="E466" s="327"/>
      <c r="F466" s="311"/>
      <c r="G466" s="311"/>
    </row>
    <row r="467" spans="1:7" x14ac:dyDescent="0.2">
      <c r="A467" s="311"/>
      <c r="B467" s="311"/>
      <c r="C467" s="311"/>
      <c r="D467" s="311"/>
      <c r="E467" s="327"/>
      <c r="F467" s="311"/>
      <c r="G467" s="311"/>
    </row>
    <row r="468" spans="1:7" x14ac:dyDescent="0.2">
      <c r="A468" s="311"/>
      <c r="B468" s="311"/>
      <c r="C468" s="311"/>
      <c r="D468" s="311"/>
      <c r="E468" s="327"/>
      <c r="F468" s="311"/>
      <c r="G468" s="311"/>
    </row>
    <row r="469" spans="1:7" x14ac:dyDescent="0.2">
      <c r="A469" s="311"/>
      <c r="B469" s="311"/>
      <c r="C469" s="311"/>
      <c r="D469" s="311"/>
      <c r="E469" s="327"/>
      <c r="F469" s="311"/>
      <c r="G469" s="311"/>
    </row>
    <row r="470" spans="1:7" x14ac:dyDescent="0.2">
      <c r="A470" s="311"/>
      <c r="B470" s="311"/>
      <c r="C470" s="311"/>
      <c r="D470" s="311"/>
      <c r="E470" s="327"/>
      <c r="F470" s="311"/>
      <c r="G470" s="311"/>
    </row>
  </sheetData>
  <mergeCells count="281">
    <mergeCell ref="C396:D396"/>
    <mergeCell ref="C382:D382"/>
    <mergeCell ref="C383:D383"/>
    <mergeCell ref="C384:D384"/>
    <mergeCell ref="C386:D386"/>
    <mergeCell ref="C387:D387"/>
    <mergeCell ref="C388:D388"/>
    <mergeCell ref="C390:D390"/>
    <mergeCell ref="C391:D391"/>
    <mergeCell ref="C360:D360"/>
    <mergeCell ref="C361:D361"/>
    <mergeCell ref="C371:D371"/>
    <mergeCell ref="C372:D372"/>
    <mergeCell ref="C352:D352"/>
    <mergeCell ref="C353:D353"/>
    <mergeCell ref="C354:D354"/>
    <mergeCell ref="C355:D355"/>
    <mergeCell ref="C357:D357"/>
    <mergeCell ref="C358:D358"/>
    <mergeCell ref="C345:D345"/>
    <mergeCell ref="C346:D346"/>
    <mergeCell ref="C347:D347"/>
    <mergeCell ref="C349:D349"/>
    <mergeCell ref="C350:D350"/>
    <mergeCell ref="C351:D351"/>
    <mergeCell ref="C341:D341"/>
    <mergeCell ref="C342:D342"/>
    <mergeCell ref="C343:D343"/>
    <mergeCell ref="C344:D344"/>
    <mergeCell ref="C320:D320"/>
    <mergeCell ref="C322:D322"/>
    <mergeCell ref="C324:D324"/>
    <mergeCell ref="C328:D328"/>
    <mergeCell ref="C313:D313"/>
    <mergeCell ref="C314:D314"/>
    <mergeCell ref="C315:D315"/>
    <mergeCell ref="C317:D317"/>
    <mergeCell ref="C318:D318"/>
    <mergeCell ref="C319:D319"/>
    <mergeCell ref="C304:D304"/>
    <mergeCell ref="C305:D305"/>
    <mergeCell ref="C306:D306"/>
    <mergeCell ref="C307:D307"/>
    <mergeCell ref="C309:D309"/>
    <mergeCell ref="C311:D311"/>
    <mergeCell ref="C286:D286"/>
    <mergeCell ref="C287:D287"/>
    <mergeCell ref="C288:D288"/>
    <mergeCell ref="C299:D299"/>
    <mergeCell ref="C300:D300"/>
    <mergeCell ref="C301:D301"/>
    <mergeCell ref="C302:D302"/>
    <mergeCell ref="C303:D303"/>
    <mergeCell ref="C279:D279"/>
    <mergeCell ref="C280:D280"/>
    <mergeCell ref="C281:D281"/>
    <mergeCell ref="C282:D282"/>
    <mergeCell ref="C283:D283"/>
    <mergeCell ref="C284:D284"/>
    <mergeCell ref="C260:D260"/>
    <mergeCell ref="C262:D262"/>
    <mergeCell ref="C264:D264"/>
    <mergeCell ref="C266:D266"/>
    <mergeCell ref="C268:D268"/>
    <mergeCell ref="C270:D270"/>
    <mergeCell ref="C271:D271"/>
    <mergeCell ref="C272:D272"/>
    <mergeCell ref="C273:D273"/>
    <mergeCell ref="C249:D249"/>
    <mergeCell ref="C250:D250"/>
    <mergeCell ref="C252:D252"/>
    <mergeCell ref="C254:D254"/>
    <mergeCell ref="C256:D256"/>
    <mergeCell ref="C274:D274"/>
    <mergeCell ref="C276:D276"/>
    <mergeCell ref="C277:D277"/>
    <mergeCell ref="C278:D278"/>
    <mergeCell ref="C238:D238"/>
    <mergeCell ref="C239:D239"/>
    <mergeCell ref="C243:D243"/>
    <mergeCell ref="C244:D244"/>
    <mergeCell ref="C245:D245"/>
    <mergeCell ref="C246:D246"/>
    <mergeCell ref="C247:D247"/>
    <mergeCell ref="C248:D248"/>
    <mergeCell ref="C232:D232"/>
    <mergeCell ref="C233:D233"/>
    <mergeCell ref="C234:D234"/>
    <mergeCell ref="C235:D235"/>
    <mergeCell ref="C236:D236"/>
    <mergeCell ref="C237:D237"/>
    <mergeCell ref="C226:D226"/>
    <mergeCell ref="C227:D227"/>
    <mergeCell ref="C228:D228"/>
    <mergeCell ref="C229:D229"/>
    <mergeCell ref="C230:D230"/>
    <mergeCell ref="C231:D231"/>
    <mergeCell ref="C219:D219"/>
    <mergeCell ref="C220:D220"/>
    <mergeCell ref="C221:D221"/>
    <mergeCell ref="C222:D222"/>
    <mergeCell ref="C223:D223"/>
    <mergeCell ref="C224:D224"/>
    <mergeCell ref="C212:D212"/>
    <mergeCell ref="C213:D213"/>
    <mergeCell ref="C214:D214"/>
    <mergeCell ref="C215:D215"/>
    <mergeCell ref="C217:D217"/>
    <mergeCell ref="C218:D218"/>
    <mergeCell ref="C204:D204"/>
    <mergeCell ref="C205:D205"/>
    <mergeCell ref="C207:D207"/>
    <mergeCell ref="C208:D208"/>
    <mergeCell ref="C210:D210"/>
    <mergeCell ref="C211:D211"/>
    <mergeCell ref="C198:D198"/>
    <mergeCell ref="C199:D199"/>
    <mergeCell ref="C200:D200"/>
    <mergeCell ref="C201:D201"/>
    <mergeCell ref="C202:D202"/>
    <mergeCell ref="C203:D203"/>
    <mergeCell ref="C191:D191"/>
    <mergeCell ref="C192:D192"/>
    <mergeCell ref="C193:D193"/>
    <mergeCell ref="C195:D195"/>
    <mergeCell ref="C196:D196"/>
    <mergeCell ref="C197:D197"/>
    <mergeCell ref="C185:D185"/>
    <mergeCell ref="C186:D186"/>
    <mergeCell ref="C187:D187"/>
    <mergeCell ref="C188:D188"/>
    <mergeCell ref="C189:D189"/>
    <mergeCell ref="C190:D190"/>
    <mergeCell ref="C176:D176"/>
    <mergeCell ref="C177:D177"/>
    <mergeCell ref="C179:D179"/>
    <mergeCell ref="C180:D180"/>
    <mergeCell ref="C182:D182"/>
    <mergeCell ref="C183:D183"/>
    <mergeCell ref="C169:D169"/>
    <mergeCell ref="C170:D170"/>
    <mergeCell ref="C172:D172"/>
    <mergeCell ref="C173:D173"/>
    <mergeCell ref="C174:D174"/>
    <mergeCell ref="C175:D175"/>
    <mergeCell ref="C163:D163"/>
    <mergeCell ref="C164:D164"/>
    <mergeCell ref="C165:D165"/>
    <mergeCell ref="C166:D166"/>
    <mergeCell ref="C167:D167"/>
    <mergeCell ref="C168:D168"/>
    <mergeCell ref="C155:D155"/>
    <mergeCell ref="C156:D156"/>
    <mergeCell ref="C157:D157"/>
    <mergeCell ref="C159:D159"/>
    <mergeCell ref="C161:D161"/>
    <mergeCell ref="C162:D162"/>
    <mergeCell ref="C148:D148"/>
    <mergeCell ref="C149:D149"/>
    <mergeCell ref="C150:D150"/>
    <mergeCell ref="C151:D151"/>
    <mergeCell ref="C152:D152"/>
    <mergeCell ref="C153:D153"/>
    <mergeCell ref="C142:D142"/>
    <mergeCell ref="C143:D143"/>
    <mergeCell ref="C144:D144"/>
    <mergeCell ref="C145:D145"/>
    <mergeCell ref="C146:D146"/>
    <mergeCell ref="C147:D147"/>
    <mergeCell ref="C135:D135"/>
    <mergeCell ref="C136:D136"/>
    <mergeCell ref="C137:D137"/>
    <mergeCell ref="C139:D139"/>
    <mergeCell ref="C140:D140"/>
    <mergeCell ref="C141:D141"/>
    <mergeCell ref="C127:D127"/>
    <mergeCell ref="C128:D128"/>
    <mergeCell ref="C129:D129"/>
    <mergeCell ref="C131:D131"/>
    <mergeCell ref="C132:D132"/>
    <mergeCell ref="C133:D133"/>
    <mergeCell ref="C120:D120"/>
    <mergeCell ref="C121:D121"/>
    <mergeCell ref="C122:D122"/>
    <mergeCell ref="C123:D123"/>
    <mergeCell ref="C125:D125"/>
    <mergeCell ref="C126:D126"/>
    <mergeCell ref="C113:D113"/>
    <mergeCell ref="C114:D114"/>
    <mergeCell ref="C115:D115"/>
    <mergeCell ref="C116:D116"/>
    <mergeCell ref="C117:D117"/>
    <mergeCell ref="C119:D119"/>
    <mergeCell ref="C105:D105"/>
    <mergeCell ref="C106:D106"/>
    <mergeCell ref="C107:D107"/>
    <mergeCell ref="C108:D108"/>
    <mergeCell ref="C109:D109"/>
    <mergeCell ref="C111:D111"/>
    <mergeCell ref="C97:D97"/>
    <mergeCell ref="C99:D99"/>
    <mergeCell ref="C100:D100"/>
    <mergeCell ref="C101:D101"/>
    <mergeCell ref="C103:D103"/>
    <mergeCell ref="C104:D104"/>
    <mergeCell ref="C90:D90"/>
    <mergeCell ref="C92:D92"/>
    <mergeCell ref="C93:D93"/>
    <mergeCell ref="C94:D94"/>
    <mergeCell ref="C95:D95"/>
    <mergeCell ref="C96:D96"/>
    <mergeCell ref="C83:D83"/>
    <mergeCell ref="C84:D84"/>
    <mergeCell ref="C85:D85"/>
    <mergeCell ref="C86:D86"/>
    <mergeCell ref="C87:D87"/>
    <mergeCell ref="C88:D88"/>
    <mergeCell ref="C74:D74"/>
    <mergeCell ref="C76:D76"/>
    <mergeCell ref="C77:D77"/>
    <mergeCell ref="C78:D78"/>
    <mergeCell ref="C80:D80"/>
    <mergeCell ref="C82:D82"/>
    <mergeCell ref="C66:D66"/>
    <mergeCell ref="C67:D67"/>
    <mergeCell ref="C68:D68"/>
    <mergeCell ref="C69:D69"/>
    <mergeCell ref="C70:D70"/>
    <mergeCell ref="C71:D71"/>
    <mergeCell ref="C72:D72"/>
    <mergeCell ref="C73:D73"/>
    <mergeCell ref="C56:D56"/>
    <mergeCell ref="C57:D57"/>
    <mergeCell ref="C58:D58"/>
    <mergeCell ref="C62:D62"/>
    <mergeCell ref="C49:D49"/>
    <mergeCell ref="C51:D51"/>
    <mergeCell ref="C52:D52"/>
    <mergeCell ref="C53:D53"/>
    <mergeCell ref="C54:D54"/>
    <mergeCell ref="C55:D55"/>
    <mergeCell ref="C38:D38"/>
    <mergeCell ref="C42:D42"/>
    <mergeCell ref="C43:D43"/>
    <mergeCell ref="C44:D44"/>
    <mergeCell ref="C45:D45"/>
    <mergeCell ref="C46:D46"/>
    <mergeCell ref="C47:D47"/>
    <mergeCell ref="C48:D48"/>
    <mergeCell ref="C32:D32"/>
    <mergeCell ref="C33:D33"/>
    <mergeCell ref="C34:D34"/>
    <mergeCell ref="C35:D35"/>
    <mergeCell ref="C36:D36"/>
    <mergeCell ref="C37:D37"/>
    <mergeCell ref="C25:D25"/>
    <mergeCell ref="C26:D26"/>
    <mergeCell ref="C28:D28"/>
    <mergeCell ref="C29:D29"/>
    <mergeCell ref="C30:D30"/>
    <mergeCell ref="C31:D31"/>
    <mergeCell ref="C19:D19"/>
    <mergeCell ref="C20:D20"/>
    <mergeCell ref="C21:D21"/>
    <mergeCell ref="C22:D22"/>
    <mergeCell ref="C23:D23"/>
    <mergeCell ref="C24:D24"/>
    <mergeCell ref="C13:D13"/>
    <mergeCell ref="C14:D14"/>
    <mergeCell ref="C15:D15"/>
    <mergeCell ref="C16:D16"/>
    <mergeCell ref="C17:D17"/>
    <mergeCell ref="C18:D18"/>
    <mergeCell ref="A1:G1"/>
    <mergeCell ref="A3:B3"/>
    <mergeCell ref="A4:B4"/>
    <mergeCell ref="E4:G4"/>
    <mergeCell ref="C9:D9"/>
    <mergeCell ref="C10:D10"/>
    <mergeCell ref="C11:D11"/>
    <mergeCell ref="C12:D12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CB502"/>
  <sheetViews>
    <sheetView showGridLines="0" showZeros="0" zoomScaleNormal="100" zoomScaleSheetLayoutView="100" workbookViewId="0">
      <selection activeCell="J1" sqref="J1:J65536 K1:K65536"/>
    </sheetView>
  </sheetViews>
  <sheetFormatPr defaultRowHeight="12.75" x14ac:dyDescent="0.2"/>
  <cols>
    <col min="1" max="1" width="4.42578125" style="261" customWidth="1"/>
    <col min="2" max="2" width="11.5703125" style="261" customWidth="1"/>
    <col min="3" max="3" width="40.42578125" style="261" customWidth="1"/>
    <col min="4" max="4" width="5.5703125" style="261" customWidth="1"/>
    <col min="5" max="5" width="8.5703125" style="275" customWidth="1"/>
    <col min="6" max="6" width="9.85546875" style="261" customWidth="1"/>
    <col min="7" max="7" width="13.85546875" style="261" customWidth="1"/>
    <col min="8" max="8" width="11.7109375" style="261" hidden="1" customWidth="1"/>
    <col min="9" max="9" width="11.5703125" style="261" hidden="1" customWidth="1"/>
    <col min="10" max="10" width="11" style="261" hidden="1" customWidth="1"/>
    <col min="11" max="11" width="10.42578125" style="261" hidden="1" customWidth="1"/>
    <col min="12" max="12" width="75.42578125" style="261" customWidth="1"/>
    <col min="13" max="13" width="45.28515625" style="261" customWidth="1"/>
    <col min="14" max="16384" width="9.140625" style="261"/>
  </cols>
  <sheetData>
    <row r="1" spans="1:80" ht="15.75" x14ac:dyDescent="0.25">
      <c r="A1" s="260" t="s">
        <v>103</v>
      </c>
      <c r="B1" s="260"/>
      <c r="C1" s="260"/>
      <c r="D1" s="260"/>
      <c r="E1" s="260"/>
      <c r="F1" s="260"/>
      <c r="G1" s="260"/>
    </row>
    <row r="2" spans="1:80" ht="14.25" customHeight="1" thickBot="1" x14ac:dyDescent="0.25">
      <c r="B2" s="262"/>
      <c r="C2" s="263"/>
      <c r="D2" s="263"/>
      <c r="E2" s="264"/>
      <c r="F2" s="263"/>
      <c r="G2" s="263"/>
    </row>
    <row r="3" spans="1:80" ht="13.5" thickTop="1" x14ac:dyDescent="0.2">
      <c r="A3" s="205" t="s">
        <v>2</v>
      </c>
      <c r="B3" s="206"/>
      <c r="C3" s="207" t="s">
        <v>106</v>
      </c>
      <c r="D3" s="265"/>
      <c r="E3" s="266" t="s">
        <v>85</v>
      </c>
      <c r="F3" s="267" t="str">
        <f>'05 1 Rek'!H1</f>
        <v>1</v>
      </c>
      <c r="G3" s="268"/>
    </row>
    <row r="4" spans="1:80" ht="13.5" thickBot="1" x14ac:dyDescent="0.25">
      <c r="A4" s="269" t="s">
        <v>76</v>
      </c>
      <c r="B4" s="214"/>
      <c r="C4" s="215" t="s">
        <v>1681</v>
      </c>
      <c r="D4" s="270"/>
      <c r="E4" s="271" t="str">
        <f>'05 1 Rek'!G2</f>
        <v>Vnější zateplení obvod. pláště- Rozpočtové náklady</v>
      </c>
      <c r="F4" s="272"/>
      <c r="G4" s="273"/>
    </row>
    <row r="5" spans="1:80" ht="13.5" thickTop="1" x14ac:dyDescent="0.2">
      <c r="A5" s="274"/>
      <c r="G5" s="276"/>
    </row>
    <row r="6" spans="1:80" ht="27" customHeight="1" x14ac:dyDescent="0.2">
      <c r="A6" s="277" t="s">
        <v>86</v>
      </c>
      <c r="B6" s="278" t="s">
        <v>87</v>
      </c>
      <c r="C6" s="278" t="s">
        <v>88</v>
      </c>
      <c r="D6" s="278" t="s">
        <v>89</v>
      </c>
      <c r="E6" s="279" t="s">
        <v>90</v>
      </c>
      <c r="F6" s="278" t="s">
        <v>91</v>
      </c>
      <c r="G6" s="280" t="s">
        <v>92</v>
      </c>
      <c r="H6" s="281" t="s">
        <v>93</v>
      </c>
      <c r="I6" s="281" t="s">
        <v>94</v>
      </c>
      <c r="J6" s="281" t="s">
        <v>95</v>
      </c>
      <c r="K6" s="281" t="s">
        <v>96</v>
      </c>
    </row>
    <row r="7" spans="1:80" x14ac:dyDescent="0.2">
      <c r="A7" s="282" t="s">
        <v>97</v>
      </c>
      <c r="B7" s="283" t="s">
        <v>98</v>
      </c>
      <c r="C7" s="284" t="s">
        <v>99</v>
      </c>
      <c r="D7" s="285"/>
      <c r="E7" s="286"/>
      <c r="F7" s="286"/>
      <c r="G7" s="287"/>
      <c r="H7" s="288"/>
      <c r="I7" s="289"/>
      <c r="J7" s="290"/>
      <c r="K7" s="291"/>
      <c r="O7" s="292">
        <v>1</v>
      </c>
    </row>
    <row r="8" spans="1:80" x14ac:dyDescent="0.2">
      <c r="A8" s="293">
        <v>1</v>
      </c>
      <c r="B8" s="294" t="s">
        <v>792</v>
      </c>
      <c r="C8" s="295" t="s">
        <v>793</v>
      </c>
      <c r="D8" s="296" t="s">
        <v>343</v>
      </c>
      <c r="E8" s="297">
        <v>14.158799999999999</v>
      </c>
      <c r="F8" s="297">
        <v>0</v>
      </c>
      <c r="G8" s="298">
        <f>E8*F8</f>
        <v>0</v>
      </c>
      <c r="H8" s="299">
        <v>0</v>
      </c>
      <c r="I8" s="300">
        <f>E8*H8</f>
        <v>0</v>
      </c>
      <c r="J8" s="299">
        <v>0</v>
      </c>
      <c r="K8" s="300">
        <f>E8*J8</f>
        <v>0</v>
      </c>
      <c r="O8" s="292">
        <v>2</v>
      </c>
      <c r="AA8" s="261">
        <v>1</v>
      </c>
      <c r="AB8" s="261">
        <v>0</v>
      </c>
      <c r="AC8" s="261">
        <v>0</v>
      </c>
      <c r="AZ8" s="261">
        <v>1</v>
      </c>
      <c r="BA8" s="261">
        <f>IF(AZ8=1,G8,0)</f>
        <v>0</v>
      </c>
      <c r="BB8" s="261">
        <f>IF(AZ8=2,G8,0)</f>
        <v>0</v>
      </c>
      <c r="BC8" s="261">
        <f>IF(AZ8=3,G8,0)</f>
        <v>0</v>
      </c>
      <c r="BD8" s="261">
        <f>IF(AZ8=4,G8,0)</f>
        <v>0</v>
      </c>
      <c r="BE8" s="261">
        <f>IF(AZ8=5,G8,0)</f>
        <v>0</v>
      </c>
      <c r="CA8" s="292">
        <v>1</v>
      </c>
      <c r="CB8" s="292">
        <v>0</v>
      </c>
    </row>
    <row r="9" spans="1:80" x14ac:dyDescent="0.2">
      <c r="A9" s="301"/>
      <c r="B9" s="304"/>
      <c r="C9" s="305" t="s">
        <v>794</v>
      </c>
      <c r="D9" s="306"/>
      <c r="E9" s="307">
        <v>0</v>
      </c>
      <c r="F9" s="308"/>
      <c r="G9" s="309"/>
      <c r="H9" s="310"/>
      <c r="I9" s="302"/>
      <c r="J9" s="311"/>
      <c r="K9" s="302"/>
      <c r="M9" s="303" t="s">
        <v>794</v>
      </c>
      <c r="O9" s="292"/>
    </row>
    <row r="10" spans="1:80" x14ac:dyDescent="0.2">
      <c r="A10" s="301"/>
      <c r="B10" s="304"/>
      <c r="C10" s="305" t="s">
        <v>1682</v>
      </c>
      <c r="D10" s="306"/>
      <c r="E10" s="307">
        <v>6.5730000000000004</v>
      </c>
      <c r="F10" s="308"/>
      <c r="G10" s="309"/>
      <c r="H10" s="310"/>
      <c r="I10" s="302"/>
      <c r="J10" s="311"/>
      <c r="K10" s="302"/>
      <c r="M10" s="303" t="s">
        <v>1682</v>
      </c>
      <c r="O10" s="292"/>
    </row>
    <row r="11" spans="1:80" x14ac:dyDescent="0.2">
      <c r="A11" s="301"/>
      <c r="B11" s="304"/>
      <c r="C11" s="305" t="s">
        <v>1683</v>
      </c>
      <c r="D11" s="306"/>
      <c r="E11" s="307">
        <v>6.7320000000000002</v>
      </c>
      <c r="F11" s="308"/>
      <c r="G11" s="309"/>
      <c r="H11" s="310"/>
      <c r="I11" s="302"/>
      <c r="J11" s="311"/>
      <c r="K11" s="302"/>
      <c r="M11" s="303" t="s">
        <v>1683</v>
      </c>
      <c r="O11" s="292"/>
    </row>
    <row r="12" spans="1:80" x14ac:dyDescent="0.2">
      <c r="A12" s="301"/>
      <c r="B12" s="304"/>
      <c r="C12" s="305" t="s">
        <v>1684</v>
      </c>
      <c r="D12" s="306"/>
      <c r="E12" s="307">
        <v>0.8538</v>
      </c>
      <c r="F12" s="308"/>
      <c r="G12" s="309"/>
      <c r="H12" s="310"/>
      <c r="I12" s="302"/>
      <c r="J12" s="311"/>
      <c r="K12" s="302"/>
      <c r="M12" s="303" t="s">
        <v>1684</v>
      </c>
      <c r="O12" s="292"/>
    </row>
    <row r="13" spans="1:80" x14ac:dyDescent="0.2">
      <c r="A13" s="293">
        <v>2</v>
      </c>
      <c r="B13" s="294" t="s">
        <v>798</v>
      </c>
      <c r="C13" s="295" t="s">
        <v>799</v>
      </c>
      <c r="D13" s="296" t="s">
        <v>343</v>
      </c>
      <c r="E13" s="297">
        <v>9.4007000000000005</v>
      </c>
      <c r="F13" s="297">
        <v>0</v>
      </c>
      <c r="G13" s="298">
        <f>E13*F13</f>
        <v>0</v>
      </c>
      <c r="H13" s="299">
        <v>0</v>
      </c>
      <c r="I13" s="300">
        <f>E13*H13</f>
        <v>0</v>
      </c>
      <c r="J13" s="299">
        <v>0</v>
      </c>
      <c r="K13" s="300">
        <f>E13*J13</f>
        <v>0</v>
      </c>
      <c r="O13" s="292">
        <v>2</v>
      </c>
      <c r="AA13" s="261">
        <v>1</v>
      </c>
      <c r="AB13" s="261">
        <v>1</v>
      </c>
      <c r="AC13" s="261">
        <v>1</v>
      </c>
      <c r="AZ13" s="261">
        <v>1</v>
      </c>
      <c r="BA13" s="261">
        <f>IF(AZ13=1,G13,0)</f>
        <v>0</v>
      </c>
      <c r="BB13" s="261">
        <f>IF(AZ13=2,G13,0)</f>
        <v>0</v>
      </c>
      <c r="BC13" s="261">
        <f>IF(AZ13=3,G13,0)</f>
        <v>0</v>
      </c>
      <c r="BD13" s="261">
        <f>IF(AZ13=4,G13,0)</f>
        <v>0</v>
      </c>
      <c r="BE13" s="261">
        <f>IF(AZ13=5,G13,0)</f>
        <v>0</v>
      </c>
      <c r="CA13" s="292">
        <v>1</v>
      </c>
      <c r="CB13" s="292">
        <v>1</v>
      </c>
    </row>
    <row r="14" spans="1:80" x14ac:dyDescent="0.2">
      <c r="A14" s="301"/>
      <c r="B14" s="304"/>
      <c r="C14" s="305" t="s">
        <v>1267</v>
      </c>
      <c r="D14" s="306"/>
      <c r="E14" s="307">
        <v>0</v>
      </c>
      <c r="F14" s="308"/>
      <c r="G14" s="309"/>
      <c r="H14" s="310"/>
      <c r="I14" s="302"/>
      <c r="J14" s="311"/>
      <c r="K14" s="302"/>
      <c r="M14" s="303" t="s">
        <v>1267</v>
      </c>
      <c r="O14" s="292"/>
    </row>
    <row r="15" spans="1:80" x14ac:dyDescent="0.2">
      <c r="A15" s="301"/>
      <c r="B15" s="304"/>
      <c r="C15" s="305" t="s">
        <v>1685</v>
      </c>
      <c r="D15" s="306"/>
      <c r="E15" s="307">
        <v>1.7527999999999999</v>
      </c>
      <c r="F15" s="308"/>
      <c r="G15" s="309"/>
      <c r="H15" s="310"/>
      <c r="I15" s="302"/>
      <c r="J15" s="311"/>
      <c r="K15" s="302"/>
      <c r="M15" s="303" t="s">
        <v>1685</v>
      </c>
      <c r="O15" s="292"/>
    </row>
    <row r="16" spans="1:80" x14ac:dyDescent="0.2">
      <c r="A16" s="301"/>
      <c r="B16" s="304"/>
      <c r="C16" s="305" t="s">
        <v>1686</v>
      </c>
      <c r="D16" s="306"/>
      <c r="E16" s="307">
        <v>1.7951999999999999</v>
      </c>
      <c r="F16" s="308"/>
      <c r="G16" s="309"/>
      <c r="H16" s="310"/>
      <c r="I16" s="302"/>
      <c r="J16" s="311"/>
      <c r="K16" s="302"/>
      <c r="M16" s="303" t="s">
        <v>1686</v>
      </c>
      <c r="O16" s="292"/>
    </row>
    <row r="17" spans="1:80" x14ac:dyDescent="0.2">
      <c r="A17" s="301"/>
      <c r="B17" s="304"/>
      <c r="C17" s="305" t="s">
        <v>1687</v>
      </c>
      <c r="D17" s="306"/>
      <c r="E17" s="307">
        <v>0.22770000000000001</v>
      </c>
      <c r="F17" s="308"/>
      <c r="G17" s="309"/>
      <c r="H17" s="310"/>
      <c r="I17" s="302"/>
      <c r="J17" s="311"/>
      <c r="K17" s="302"/>
      <c r="M17" s="303" t="s">
        <v>1687</v>
      </c>
      <c r="O17" s="292"/>
    </row>
    <row r="18" spans="1:80" x14ac:dyDescent="0.2">
      <c r="A18" s="301"/>
      <c r="B18" s="304"/>
      <c r="C18" s="305" t="s">
        <v>1688</v>
      </c>
      <c r="D18" s="306"/>
      <c r="E18" s="307">
        <v>5.625</v>
      </c>
      <c r="F18" s="308"/>
      <c r="G18" s="309"/>
      <c r="H18" s="310"/>
      <c r="I18" s="302"/>
      <c r="J18" s="311"/>
      <c r="K18" s="302"/>
      <c r="M18" s="303" t="s">
        <v>1688</v>
      </c>
      <c r="O18" s="292"/>
    </row>
    <row r="19" spans="1:80" x14ac:dyDescent="0.2">
      <c r="A19" s="293">
        <v>3</v>
      </c>
      <c r="B19" s="294" t="s">
        <v>802</v>
      </c>
      <c r="C19" s="295" t="s">
        <v>803</v>
      </c>
      <c r="D19" s="296" t="s">
        <v>343</v>
      </c>
      <c r="E19" s="297">
        <v>4.7580999999999998</v>
      </c>
      <c r="F19" s="297">
        <v>0</v>
      </c>
      <c r="G19" s="298">
        <f>E19*F19</f>
        <v>0</v>
      </c>
      <c r="H19" s="299">
        <v>0</v>
      </c>
      <c r="I19" s="300">
        <f>E19*H19</f>
        <v>0</v>
      </c>
      <c r="J19" s="299">
        <v>0</v>
      </c>
      <c r="K19" s="300">
        <f>E19*J19</f>
        <v>0</v>
      </c>
      <c r="O19" s="292">
        <v>2</v>
      </c>
      <c r="AA19" s="261">
        <v>1</v>
      </c>
      <c r="AB19" s="261">
        <v>1</v>
      </c>
      <c r="AC19" s="261">
        <v>1</v>
      </c>
      <c r="AZ19" s="261">
        <v>1</v>
      </c>
      <c r="BA19" s="261">
        <f>IF(AZ19=1,G19,0)</f>
        <v>0</v>
      </c>
      <c r="BB19" s="261">
        <f>IF(AZ19=2,G19,0)</f>
        <v>0</v>
      </c>
      <c r="BC19" s="261">
        <f>IF(AZ19=3,G19,0)</f>
        <v>0</v>
      </c>
      <c r="BD19" s="261">
        <f>IF(AZ19=4,G19,0)</f>
        <v>0</v>
      </c>
      <c r="BE19" s="261">
        <f>IF(AZ19=5,G19,0)</f>
        <v>0</v>
      </c>
      <c r="CA19" s="292">
        <v>1</v>
      </c>
      <c r="CB19" s="292">
        <v>1</v>
      </c>
    </row>
    <row r="20" spans="1:80" x14ac:dyDescent="0.2">
      <c r="A20" s="301"/>
      <c r="B20" s="304"/>
      <c r="C20" s="305" t="s">
        <v>794</v>
      </c>
      <c r="D20" s="306"/>
      <c r="E20" s="307">
        <v>0</v>
      </c>
      <c r="F20" s="308"/>
      <c r="G20" s="309"/>
      <c r="H20" s="310"/>
      <c r="I20" s="302"/>
      <c r="J20" s="311"/>
      <c r="K20" s="302"/>
      <c r="M20" s="303" t="s">
        <v>794</v>
      </c>
      <c r="O20" s="292"/>
    </row>
    <row r="21" spans="1:80" x14ac:dyDescent="0.2">
      <c r="A21" s="301"/>
      <c r="B21" s="304"/>
      <c r="C21" s="305" t="s">
        <v>1689</v>
      </c>
      <c r="D21" s="306"/>
      <c r="E21" s="307">
        <v>0</v>
      </c>
      <c r="F21" s="308"/>
      <c r="G21" s="309"/>
      <c r="H21" s="310"/>
      <c r="I21" s="302"/>
      <c r="J21" s="311"/>
      <c r="K21" s="302"/>
      <c r="M21" s="303" t="s">
        <v>1689</v>
      </c>
      <c r="O21" s="292"/>
    </row>
    <row r="22" spans="1:80" x14ac:dyDescent="0.2">
      <c r="A22" s="301"/>
      <c r="B22" s="304"/>
      <c r="C22" s="305" t="s">
        <v>1682</v>
      </c>
      <c r="D22" s="306"/>
      <c r="E22" s="307">
        <v>6.5730000000000004</v>
      </c>
      <c r="F22" s="308"/>
      <c r="G22" s="309"/>
      <c r="H22" s="310"/>
      <c r="I22" s="302"/>
      <c r="J22" s="311"/>
      <c r="K22" s="302"/>
      <c r="M22" s="303" t="s">
        <v>1682</v>
      </c>
      <c r="O22" s="292"/>
    </row>
    <row r="23" spans="1:80" x14ac:dyDescent="0.2">
      <c r="A23" s="301"/>
      <c r="B23" s="304"/>
      <c r="C23" s="305" t="s">
        <v>1683</v>
      </c>
      <c r="D23" s="306"/>
      <c r="E23" s="307">
        <v>6.7320000000000002</v>
      </c>
      <c r="F23" s="308"/>
      <c r="G23" s="309"/>
      <c r="H23" s="310"/>
      <c r="I23" s="302"/>
      <c r="J23" s="311"/>
      <c r="K23" s="302"/>
      <c r="M23" s="303" t="s">
        <v>1683</v>
      </c>
      <c r="O23" s="292"/>
    </row>
    <row r="24" spans="1:80" x14ac:dyDescent="0.2">
      <c r="A24" s="301"/>
      <c r="B24" s="304"/>
      <c r="C24" s="305" t="s">
        <v>1684</v>
      </c>
      <c r="D24" s="306"/>
      <c r="E24" s="307">
        <v>0.8538</v>
      </c>
      <c r="F24" s="308"/>
      <c r="G24" s="309"/>
      <c r="H24" s="310"/>
      <c r="I24" s="302"/>
      <c r="J24" s="311"/>
      <c r="K24" s="302"/>
      <c r="M24" s="303" t="s">
        <v>1684</v>
      </c>
      <c r="O24" s="292"/>
    </row>
    <row r="25" spans="1:80" x14ac:dyDescent="0.2">
      <c r="A25" s="301"/>
      <c r="B25" s="304"/>
      <c r="C25" s="333" t="s">
        <v>174</v>
      </c>
      <c r="D25" s="306"/>
      <c r="E25" s="332">
        <v>14.158799999999999</v>
      </c>
      <c r="F25" s="308"/>
      <c r="G25" s="309"/>
      <c r="H25" s="310"/>
      <c r="I25" s="302"/>
      <c r="J25" s="311"/>
      <c r="K25" s="302"/>
      <c r="M25" s="303" t="s">
        <v>174</v>
      </c>
      <c r="O25" s="292"/>
    </row>
    <row r="26" spans="1:80" x14ac:dyDescent="0.2">
      <c r="A26" s="301"/>
      <c r="B26" s="304"/>
      <c r="C26" s="305" t="s">
        <v>966</v>
      </c>
      <c r="D26" s="306"/>
      <c r="E26" s="307">
        <v>0</v>
      </c>
      <c r="F26" s="308"/>
      <c r="G26" s="309"/>
      <c r="H26" s="310"/>
      <c r="I26" s="302"/>
      <c r="J26" s="311"/>
      <c r="K26" s="302"/>
      <c r="M26" s="303" t="s">
        <v>966</v>
      </c>
      <c r="O26" s="292"/>
    </row>
    <row r="27" spans="1:80" x14ac:dyDescent="0.2">
      <c r="A27" s="301"/>
      <c r="B27" s="304"/>
      <c r="C27" s="305" t="s">
        <v>1689</v>
      </c>
      <c r="D27" s="306"/>
      <c r="E27" s="307">
        <v>0</v>
      </c>
      <c r="F27" s="308"/>
      <c r="G27" s="309"/>
      <c r="H27" s="310"/>
      <c r="I27" s="302"/>
      <c r="J27" s="311"/>
      <c r="K27" s="302"/>
      <c r="M27" s="303" t="s">
        <v>1689</v>
      </c>
      <c r="O27" s="292"/>
    </row>
    <row r="28" spans="1:80" x14ac:dyDescent="0.2">
      <c r="A28" s="301"/>
      <c r="B28" s="304"/>
      <c r="C28" s="305" t="s">
        <v>1690</v>
      </c>
      <c r="D28" s="306"/>
      <c r="E28" s="307">
        <v>-1.7527999999999999</v>
      </c>
      <c r="F28" s="308"/>
      <c r="G28" s="309"/>
      <c r="H28" s="310"/>
      <c r="I28" s="302"/>
      <c r="J28" s="311"/>
      <c r="K28" s="302"/>
      <c r="M28" s="303" t="s">
        <v>1690</v>
      </c>
      <c r="O28" s="292"/>
    </row>
    <row r="29" spans="1:80" x14ac:dyDescent="0.2">
      <c r="A29" s="301"/>
      <c r="B29" s="304"/>
      <c r="C29" s="305" t="s">
        <v>1691</v>
      </c>
      <c r="D29" s="306"/>
      <c r="E29" s="307">
        <v>-1.7951999999999999</v>
      </c>
      <c r="F29" s="308"/>
      <c r="G29" s="309"/>
      <c r="H29" s="310"/>
      <c r="I29" s="302"/>
      <c r="J29" s="311"/>
      <c r="K29" s="302"/>
      <c r="M29" s="303" t="s">
        <v>1691</v>
      </c>
      <c r="O29" s="292"/>
    </row>
    <row r="30" spans="1:80" x14ac:dyDescent="0.2">
      <c r="A30" s="301"/>
      <c r="B30" s="304"/>
      <c r="C30" s="305" t="s">
        <v>1692</v>
      </c>
      <c r="D30" s="306"/>
      <c r="E30" s="307">
        <v>-0.22770000000000001</v>
      </c>
      <c r="F30" s="308"/>
      <c r="G30" s="309"/>
      <c r="H30" s="310"/>
      <c r="I30" s="302"/>
      <c r="J30" s="311"/>
      <c r="K30" s="302"/>
      <c r="M30" s="303" t="s">
        <v>1692</v>
      </c>
      <c r="O30" s="292"/>
    </row>
    <row r="31" spans="1:80" x14ac:dyDescent="0.2">
      <c r="A31" s="301"/>
      <c r="B31" s="304"/>
      <c r="C31" s="333" t="s">
        <v>174</v>
      </c>
      <c r="D31" s="306"/>
      <c r="E31" s="332">
        <v>-3.7757000000000001</v>
      </c>
      <c r="F31" s="308"/>
      <c r="G31" s="309"/>
      <c r="H31" s="310"/>
      <c r="I31" s="302"/>
      <c r="J31" s="311"/>
      <c r="K31" s="302"/>
      <c r="M31" s="303" t="s">
        <v>174</v>
      </c>
      <c r="O31" s="292"/>
    </row>
    <row r="32" spans="1:80" x14ac:dyDescent="0.2">
      <c r="A32" s="301"/>
      <c r="B32" s="304"/>
      <c r="C32" s="305" t="s">
        <v>1693</v>
      </c>
      <c r="D32" s="306"/>
      <c r="E32" s="307">
        <v>-5.625</v>
      </c>
      <c r="F32" s="308"/>
      <c r="G32" s="309"/>
      <c r="H32" s="310"/>
      <c r="I32" s="302"/>
      <c r="J32" s="311"/>
      <c r="K32" s="302"/>
      <c r="M32" s="303" t="s">
        <v>1693</v>
      </c>
      <c r="O32" s="292"/>
    </row>
    <row r="33" spans="1:80" x14ac:dyDescent="0.2">
      <c r="A33" s="312"/>
      <c r="B33" s="313" t="s">
        <v>101</v>
      </c>
      <c r="C33" s="314" t="s">
        <v>791</v>
      </c>
      <c r="D33" s="315"/>
      <c r="E33" s="316"/>
      <c r="F33" s="317"/>
      <c r="G33" s="318">
        <f>SUM(G7:G32)</f>
        <v>0</v>
      </c>
      <c r="H33" s="319"/>
      <c r="I33" s="320">
        <f>SUM(I7:I32)</f>
        <v>0</v>
      </c>
      <c r="J33" s="319"/>
      <c r="K33" s="320">
        <f>SUM(K7:K32)</f>
        <v>0</v>
      </c>
      <c r="O33" s="292">
        <v>4</v>
      </c>
      <c r="BA33" s="321">
        <f>SUM(BA7:BA32)</f>
        <v>0</v>
      </c>
      <c r="BB33" s="321">
        <f>SUM(BB7:BB32)</f>
        <v>0</v>
      </c>
      <c r="BC33" s="321">
        <f>SUM(BC7:BC32)</f>
        <v>0</v>
      </c>
      <c r="BD33" s="321">
        <f>SUM(BD7:BD32)</f>
        <v>0</v>
      </c>
      <c r="BE33" s="321">
        <f>SUM(BE7:BE32)</f>
        <v>0</v>
      </c>
    </row>
    <row r="34" spans="1:80" x14ac:dyDescent="0.2">
      <c r="A34" s="282" t="s">
        <v>97</v>
      </c>
      <c r="B34" s="283" t="s">
        <v>111</v>
      </c>
      <c r="C34" s="284" t="s">
        <v>112</v>
      </c>
      <c r="D34" s="285"/>
      <c r="E34" s="286"/>
      <c r="F34" s="286"/>
      <c r="G34" s="287"/>
      <c r="H34" s="288"/>
      <c r="I34" s="289"/>
      <c r="J34" s="290"/>
      <c r="K34" s="291"/>
      <c r="O34" s="292">
        <v>1</v>
      </c>
    </row>
    <row r="35" spans="1:80" x14ac:dyDescent="0.2">
      <c r="A35" s="293">
        <v>4</v>
      </c>
      <c r="B35" s="294" t="s">
        <v>114</v>
      </c>
      <c r="C35" s="295" t="s">
        <v>115</v>
      </c>
      <c r="D35" s="296" t="s">
        <v>116</v>
      </c>
      <c r="E35" s="297">
        <v>583.49220000000003</v>
      </c>
      <c r="F35" s="297">
        <v>0</v>
      </c>
      <c r="G35" s="298">
        <f>E35*F35</f>
        <v>0</v>
      </c>
      <c r="H35" s="299">
        <v>1E-3</v>
      </c>
      <c r="I35" s="300">
        <f>E35*H35</f>
        <v>0.58349220000000002</v>
      </c>
      <c r="J35" s="299"/>
      <c r="K35" s="300">
        <f>E35*J35</f>
        <v>0</v>
      </c>
      <c r="O35" s="292">
        <v>2</v>
      </c>
      <c r="AA35" s="261">
        <v>12</v>
      </c>
      <c r="AB35" s="261">
        <v>0</v>
      </c>
      <c r="AC35" s="261">
        <v>1</v>
      </c>
      <c r="AZ35" s="261">
        <v>1</v>
      </c>
      <c r="BA35" s="261">
        <f>IF(AZ35=1,G35,0)</f>
        <v>0</v>
      </c>
      <c r="BB35" s="261">
        <f>IF(AZ35=2,G35,0)</f>
        <v>0</v>
      </c>
      <c r="BC35" s="261">
        <f>IF(AZ35=3,G35,0)</f>
        <v>0</v>
      </c>
      <c r="BD35" s="261">
        <f>IF(AZ35=4,G35,0)</f>
        <v>0</v>
      </c>
      <c r="BE35" s="261">
        <f>IF(AZ35=5,G35,0)</f>
        <v>0</v>
      </c>
      <c r="CA35" s="292">
        <v>12</v>
      </c>
      <c r="CB35" s="292">
        <v>0</v>
      </c>
    </row>
    <row r="36" spans="1:80" x14ac:dyDescent="0.2">
      <c r="A36" s="301"/>
      <c r="B36" s="304"/>
      <c r="C36" s="305" t="s">
        <v>117</v>
      </c>
      <c r="D36" s="306"/>
      <c r="E36" s="307">
        <v>0</v>
      </c>
      <c r="F36" s="308"/>
      <c r="G36" s="309"/>
      <c r="H36" s="310"/>
      <c r="I36" s="302"/>
      <c r="J36" s="311"/>
      <c r="K36" s="302"/>
      <c r="M36" s="303" t="s">
        <v>117</v>
      </c>
      <c r="O36" s="292"/>
    </row>
    <row r="37" spans="1:80" x14ac:dyDescent="0.2">
      <c r="A37" s="301"/>
      <c r="B37" s="304"/>
      <c r="C37" s="305" t="s">
        <v>1694</v>
      </c>
      <c r="D37" s="306"/>
      <c r="E37" s="307">
        <v>476.46890000000002</v>
      </c>
      <c r="F37" s="308"/>
      <c r="G37" s="309"/>
      <c r="H37" s="310"/>
      <c r="I37" s="302"/>
      <c r="J37" s="311"/>
      <c r="K37" s="302"/>
      <c r="M37" s="303" t="s">
        <v>1694</v>
      </c>
      <c r="O37" s="292"/>
    </row>
    <row r="38" spans="1:80" x14ac:dyDescent="0.2">
      <c r="A38" s="301"/>
      <c r="B38" s="304"/>
      <c r="C38" s="305" t="s">
        <v>124</v>
      </c>
      <c r="D38" s="306"/>
      <c r="E38" s="307">
        <v>42.588000000000001</v>
      </c>
      <c r="F38" s="308"/>
      <c r="G38" s="309"/>
      <c r="H38" s="310"/>
      <c r="I38" s="302"/>
      <c r="J38" s="311"/>
      <c r="K38" s="302"/>
      <c r="M38" s="303" t="s">
        <v>124</v>
      </c>
      <c r="O38" s="292"/>
    </row>
    <row r="39" spans="1:80" x14ac:dyDescent="0.2">
      <c r="A39" s="301"/>
      <c r="B39" s="304"/>
      <c r="C39" s="305" t="s">
        <v>1695</v>
      </c>
      <c r="D39" s="306"/>
      <c r="E39" s="307">
        <v>7.8688000000000002</v>
      </c>
      <c r="F39" s="308"/>
      <c r="G39" s="309"/>
      <c r="H39" s="310"/>
      <c r="I39" s="302"/>
      <c r="J39" s="311"/>
      <c r="K39" s="302"/>
      <c r="M39" s="303" t="s">
        <v>1695</v>
      </c>
      <c r="O39" s="292"/>
    </row>
    <row r="40" spans="1:80" x14ac:dyDescent="0.2">
      <c r="A40" s="301"/>
      <c r="B40" s="304"/>
      <c r="C40" s="305" t="s">
        <v>1696</v>
      </c>
      <c r="D40" s="306"/>
      <c r="E40" s="307">
        <v>2.5575000000000001</v>
      </c>
      <c r="F40" s="308"/>
      <c r="G40" s="309"/>
      <c r="H40" s="310"/>
      <c r="I40" s="302"/>
      <c r="J40" s="311"/>
      <c r="K40" s="302"/>
      <c r="M40" s="303" t="s">
        <v>1696</v>
      </c>
      <c r="O40" s="292"/>
    </row>
    <row r="41" spans="1:80" x14ac:dyDescent="0.2">
      <c r="A41" s="301"/>
      <c r="B41" s="304"/>
      <c r="C41" s="305" t="s">
        <v>1697</v>
      </c>
      <c r="D41" s="306"/>
      <c r="E41" s="307">
        <v>3.1110000000000002</v>
      </c>
      <c r="F41" s="308"/>
      <c r="G41" s="309"/>
      <c r="H41" s="310"/>
      <c r="I41" s="302"/>
      <c r="J41" s="311"/>
      <c r="K41" s="302"/>
      <c r="M41" s="303" t="s">
        <v>1697</v>
      </c>
      <c r="O41" s="292"/>
    </row>
    <row r="42" spans="1:80" x14ac:dyDescent="0.2">
      <c r="A42" s="301"/>
      <c r="B42" s="304"/>
      <c r="C42" s="305" t="s">
        <v>1284</v>
      </c>
      <c r="D42" s="306"/>
      <c r="E42" s="307">
        <v>0</v>
      </c>
      <c r="F42" s="308"/>
      <c r="G42" s="309"/>
      <c r="H42" s="310"/>
      <c r="I42" s="302"/>
      <c r="J42" s="311"/>
      <c r="K42" s="302"/>
      <c r="M42" s="303" t="s">
        <v>1284</v>
      </c>
      <c r="O42" s="292"/>
    </row>
    <row r="43" spans="1:80" x14ac:dyDescent="0.2">
      <c r="A43" s="301"/>
      <c r="B43" s="304"/>
      <c r="C43" s="305" t="s">
        <v>1698</v>
      </c>
      <c r="D43" s="306"/>
      <c r="E43" s="307">
        <v>10.955</v>
      </c>
      <c r="F43" s="308"/>
      <c r="G43" s="309"/>
      <c r="H43" s="310"/>
      <c r="I43" s="302"/>
      <c r="J43" s="311"/>
      <c r="K43" s="302"/>
      <c r="M43" s="303" t="s">
        <v>1698</v>
      </c>
      <c r="O43" s="292"/>
    </row>
    <row r="44" spans="1:80" x14ac:dyDescent="0.2">
      <c r="A44" s="301"/>
      <c r="B44" s="304"/>
      <c r="C44" s="305" t="s">
        <v>1699</v>
      </c>
      <c r="D44" s="306"/>
      <c r="E44" s="307">
        <v>11.22</v>
      </c>
      <c r="F44" s="308"/>
      <c r="G44" s="309"/>
      <c r="H44" s="310"/>
      <c r="I44" s="302"/>
      <c r="J44" s="311"/>
      <c r="K44" s="302"/>
      <c r="M44" s="303" t="s">
        <v>1699</v>
      </c>
      <c r="O44" s="292"/>
    </row>
    <row r="45" spans="1:80" x14ac:dyDescent="0.2">
      <c r="A45" s="301"/>
      <c r="B45" s="304"/>
      <c r="C45" s="305" t="s">
        <v>1700</v>
      </c>
      <c r="D45" s="306"/>
      <c r="E45" s="307">
        <v>1.423</v>
      </c>
      <c r="F45" s="308"/>
      <c r="G45" s="309"/>
      <c r="H45" s="310"/>
      <c r="I45" s="302"/>
      <c r="J45" s="311"/>
      <c r="K45" s="302"/>
      <c r="M45" s="303" t="s">
        <v>1700</v>
      </c>
      <c r="O45" s="292"/>
    </row>
    <row r="46" spans="1:80" ht="22.5" x14ac:dyDescent="0.2">
      <c r="A46" s="301"/>
      <c r="B46" s="304"/>
      <c r="C46" s="305" t="s">
        <v>1701</v>
      </c>
      <c r="D46" s="306"/>
      <c r="E46" s="307">
        <v>16.5</v>
      </c>
      <c r="F46" s="308"/>
      <c r="G46" s="309"/>
      <c r="H46" s="310"/>
      <c r="I46" s="302"/>
      <c r="J46" s="311"/>
      <c r="K46" s="302"/>
      <c r="M46" s="303" t="s">
        <v>1701</v>
      </c>
      <c r="O46" s="292"/>
    </row>
    <row r="47" spans="1:80" x14ac:dyDescent="0.2">
      <c r="A47" s="301"/>
      <c r="B47" s="304"/>
      <c r="C47" s="305" t="s">
        <v>1702</v>
      </c>
      <c r="D47" s="306"/>
      <c r="E47" s="307">
        <v>10.8</v>
      </c>
      <c r="F47" s="308"/>
      <c r="G47" s="309"/>
      <c r="H47" s="310"/>
      <c r="I47" s="302"/>
      <c r="J47" s="311"/>
      <c r="K47" s="302"/>
      <c r="M47" s="303" t="s">
        <v>1702</v>
      </c>
      <c r="O47" s="292"/>
    </row>
    <row r="48" spans="1:80" ht="22.5" x14ac:dyDescent="0.2">
      <c r="A48" s="293">
        <v>5</v>
      </c>
      <c r="B48" s="294" t="s">
        <v>135</v>
      </c>
      <c r="C48" s="295" t="s">
        <v>136</v>
      </c>
      <c r="D48" s="296" t="s">
        <v>116</v>
      </c>
      <c r="E48" s="297">
        <v>4.2587999999999999</v>
      </c>
      <c r="F48" s="297">
        <v>0</v>
      </c>
      <c r="G48" s="298">
        <f>E48*F48</f>
        <v>0</v>
      </c>
      <c r="H48" s="299">
        <v>0</v>
      </c>
      <c r="I48" s="300">
        <f>E48*H48</f>
        <v>0</v>
      </c>
      <c r="J48" s="299"/>
      <c r="K48" s="300">
        <f>E48*J48</f>
        <v>0</v>
      </c>
      <c r="O48" s="292">
        <v>2</v>
      </c>
      <c r="AA48" s="261">
        <v>12</v>
      </c>
      <c r="AB48" s="261">
        <v>1</v>
      </c>
      <c r="AC48" s="261">
        <v>84</v>
      </c>
      <c r="AZ48" s="261">
        <v>1</v>
      </c>
      <c r="BA48" s="261">
        <f>IF(AZ48=1,G48,0)</f>
        <v>0</v>
      </c>
      <c r="BB48" s="261">
        <f>IF(AZ48=2,G48,0)</f>
        <v>0</v>
      </c>
      <c r="BC48" s="261">
        <f>IF(AZ48=3,G48,0)</f>
        <v>0</v>
      </c>
      <c r="BD48" s="261">
        <f>IF(AZ48=4,G48,0)</f>
        <v>0</v>
      </c>
      <c r="BE48" s="261">
        <f>IF(AZ48=5,G48,0)</f>
        <v>0</v>
      </c>
      <c r="CA48" s="292">
        <v>12</v>
      </c>
      <c r="CB48" s="292">
        <v>1</v>
      </c>
    </row>
    <row r="49" spans="1:80" x14ac:dyDescent="0.2">
      <c r="A49" s="301"/>
      <c r="B49" s="304"/>
      <c r="C49" s="305" t="s">
        <v>1703</v>
      </c>
      <c r="D49" s="306"/>
      <c r="E49" s="307">
        <v>0</v>
      </c>
      <c r="F49" s="308"/>
      <c r="G49" s="309"/>
      <c r="H49" s="310"/>
      <c r="I49" s="302"/>
      <c r="J49" s="311"/>
      <c r="K49" s="302"/>
      <c r="M49" s="303" t="s">
        <v>1703</v>
      </c>
      <c r="O49" s="292"/>
    </row>
    <row r="50" spans="1:80" x14ac:dyDescent="0.2">
      <c r="A50" s="301"/>
      <c r="B50" s="304"/>
      <c r="C50" s="305" t="s">
        <v>1704</v>
      </c>
      <c r="D50" s="306"/>
      <c r="E50" s="307">
        <v>0</v>
      </c>
      <c r="F50" s="308"/>
      <c r="G50" s="309"/>
      <c r="H50" s="310"/>
      <c r="I50" s="302"/>
      <c r="J50" s="311"/>
      <c r="K50" s="302"/>
      <c r="M50" s="303" t="s">
        <v>1704</v>
      </c>
      <c r="O50" s="292"/>
    </row>
    <row r="51" spans="1:80" x14ac:dyDescent="0.2">
      <c r="A51" s="301"/>
      <c r="B51" s="304"/>
      <c r="C51" s="335" t="s">
        <v>385</v>
      </c>
      <c r="D51" s="306"/>
      <c r="E51" s="334">
        <v>0</v>
      </c>
      <c r="F51" s="308"/>
      <c r="G51" s="309"/>
      <c r="H51" s="310"/>
      <c r="I51" s="302"/>
      <c r="J51" s="311"/>
      <c r="K51" s="302"/>
      <c r="M51" s="303" t="s">
        <v>385</v>
      </c>
      <c r="O51" s="292"/>
    </row>
    <row r="52" spans="1:80" x14ac:dyDescent="0.2">
      <c r="A52" s="301"/>
      <c r="B52" s="304"/>
      <c r="C52" s="335" t="s">
        <v>1705</v>
      </c>
      <c r="D52" s="306"/>
      <c r="E52" s="334">
        <v>13.138999999999999</v>
      </c>
      <c r="F52" s="308"/>
      <c r="G52" s="309"/>
      <c r="H52" s="310"/>
      <c r="I52" s="302"/>
      <c r="J52" s="311"/>
      <c r="K52" s="302"/>
      <c r="M52" s="303" t="s">
        <v>1705</v>
      </c>
      <c r="O52" s="292"/>
    </row>
    <row r="53" spans="1:80" x14ac:dyDescent="0.2">
      <c r="A53" s="301"/>
      <c r="B53" s="304"/>
      <c r="C53" s="335" t="s">
        <v>1706</v>
      </c>
      <c r="D53" s="306"/>
      <c r="E53" s="334">
        <v>1.794</v>
      </c>
      <c r="F53" s="308"/>
      <c r="G53" s="309"/>
      <c r="H53" s="310"/>
      <c r="I53" s="302"/>
      <c r="J53" s="311"/>
      <c r="K53" s="302"/>
      <c r="M53" s="303" t="s">
        <v>1706</v>
      </c>
      <c r="O53" s="292"/>
    </row>
    <row r="54" spans="1:80" x14ac:dyDescent="0.2">
      <c r="A54" s="301"/>
      <c r="B54" s="304"/>
      <c r="C54" s="335" t="s">
        <v>1707</v>
      </c>
      <c r="D54" s="306"/>
      <c r="E54" s="334">
        <v>11.22</v>
      </c>
      <c r="F54" s="308"/>
      <c r="G54" s="309"/>
      <c r="H54" s="310"/>
      <c r="I54" s="302"/>
      <c r="J54" s="311"/>
      <c r="K54" s="302"/>
      <c r="M54" s="303" t="s">
        <v>1707</v>
      </c>
      <c r="O54" s="292"/>
    </row>
    <row r="55" spans="1:80" x14ac:dyDescent="0.2">
      <c r="A55" s="301"/>
      <c r="B55" s="304"/>
      <c r="C55" s="335" t="s">
        <v>1708</v>
      </c>
      <c r="D55" s="306"/>
      <c r="E55" s="334">
        <v>1.7929999999999999</v>
      </c>
      <c r="F55" s="308"/>
      <c r="G55" s="309"/>
      <c r="H55" s="310"/>
      <c r="I55" s="302"/>
      <c r="J55" s="311"/>
      <c r="K55" s="302"/>
      <c r="M55" s="303" t="s">
        <v>1708</v>
      </c>
      <c r="O55" s="292"/>
    </row>
    <row r="56" spans="1:80" x14ac:dyDescent="0.2">
      <c r="A56" s="301"/>
      <c r="B56" s="304"/>
      <c r="C56" s="335" t="s">
        <v>1709</v>
      </c>
      <c r="D56" s="306"/>
      <c r="E56" s="334">
        <v>25.9312</v>
      </c>
      <c r="F56" s="308"/>
      <c r="G56" s="309"/>
      <c r="H56" s="310"/>
      <c r="I56" s="302"/>
      <c r="J56" s="311"/>
      <c r="K56" s="302"/>
      <c r="M56" s="303" t="s">
        <v>1709</v>
      </c>
      <c r="O56" s="292"/>
    </row>
    <row r="57" spans="1:80" x14ac:dyDescent="0.2">
      <c r="A57" s="301"/>
      <c r="B57" s="304"/>
      <c r="C57" s="335" t="s">
        <v>1710</v>
      </c>
      <c r="D57" s="306"/>
      <c r="E57" s="334">
        <v>-11.289099999999999</v>
      </c>
      <c r="F57" s="308"/>
      <c r="G57" s="309"/>
      <c r="H57" s="310"/>
      <c r="I57" s="302"/>
      <c r="J57" s="311"/>
      <c r="K57" s="302"/>
      <c r="M57" s="303" t="s">
        <v>1710</v>
      </c>
      <c r="O57" s="292"/>
    </row>
    <row r="58" spans="1:80" x14ac:dyDescent="0.2">
      <c r="A58" s="301"/>
      <c r="B58" s="304"/>
      <c r="C58" s="333" t="s">
        <v>174</v>
      </c>
      <c r="D58" s="306"/>
      <c r="E58" s="332">
        <v>0</v>
      </c>
      <c r="F58" s="308"/>
      <c r="G58" s="309"/>
      <c r="H58" s="310"/>
      <c r="I58" s="302"/>
      <c r="J58" s="311"/>
      <c r="K58" s="302"/>
      <c r="M58" s="303" t="s">
        <v>174</v>
      </c>
      <c r="O58" s="292"/>
    </row>
    <row r="59" spans="1:80" x14ac:dyDescent="0.2">
      <c r="A59" s="301"/>
      <c r="B59" s="304"/>
      <c r="C59" s="335" t="s">
        <v>391</v>
      </c>
      <c r="D59" s="306"/>
      <c r="E59" s="334">
        <v>42.588100000000004</v>
      </c>
      <c r="F59" s="308"/>
      <c r="G59" s="309"/>
      <c r="H59" s="310"/>
      <c r="I59" s="302"/>
      <c r="J59" s="311"/>
      <c r="K59" s="302"/>
      <c r="M59" s="303" t="s">
        <v>391</v>
      </c>
      <c r="O59" s="292"/>
    </row>
    <row r="60" spans="1:80" x14ac:dyDescent="0.2">
      <c r="A60" s="301"/>
      <c r="B60" s="304"/>
      <c r="C60" s="305" t="s">
        <v>1711</v>
      </c>
      <c r="D60" s="306"/>
      <c r="E60" s="307">
        <v>2.1294</v>
      </c>
      <c r="F60" s="308"/>
      <c r="G60" s="309"/>
      <c r="H60" s="310"/>
      <c r="I60" s="302"/>
      <c r="J60" s="311"/>
      <c r="K60" s="302"/>
      <c r="M60" s="303" t="s">
        <v>1711</v>
      </c>
      <c r="O60" s="292"/>
    </row>
    <row r="61" spans="1:80" x14ac:dyDescent="0.2">
      <c r="A61" s="312"/>
      <c r="B61" s="313" t="s">
        <v>101</v>
      </c>
      <c r="C61" s="314" t="s">
        <v>113</v>
      </c>
      <c r="D61" s="315"/>
      <c r="E61" s="316"/>
      <c r="F61" s="317"/>
      <c r="G61" s="318">
        <f>SUM(G34:G60)</f>
        <v>0</v>
      </c>
      <c r="H61" s="319"/>
      <c r="I61" s="320">
        <f>SUM(I34:I60)</f>
        <v>0.58349220000000002</v>
      </c>
      <c r="J61" s="319"/>
      <c r="K61" s="320">
        <f>SUM(K34:K60)</f>
        <v>0</v>
      </c>
      <c r="O61" s="292">
        <v>4</v>
      </c>
      <c r="BA61" s="321">
        <f>SUM(BA34:BA60)</f>
        <v>0</v>
      </c>
      <c r="BB61" s="321">
        <f>SUM(BB34:BB60)</f>
        <v>0</v>
      </c>
      <c r="BC61" s="321">
        <f>SUM(BC34:BC60)</f>
        <v>0</v>
      </c>
      <c r="BD61" s="321">
        <f>SUM(BD34:BD60)</f>
        <v>0</v>
      </c>
      <c r="BE61" s="321">
        <f>SUM(BE34:BE60)</f>
        <v>0</v>
      </c>
    </row>
    <row r="62" spans="1:80" x14ac:dyDescent="0.2">
      <c r="A62" s="282" t="s">
        <v>97</v>
      </c>
      <c r="B62" s="283" t="s">
        <v>148</v>
      </c>
      <c r="C62" s="284" t="s">
        <v>149</v>
      </c>
      <c r="D62" s="285"/>
      <c r="E62" s="286"/>
      <c r="F62" s="286"/>
      <c r="G62" s="287"/>
      <c r="H62" s="288"/>
      <c r="I62" s="289"/>
      <c r="J62" s="290"/>
      <c r="K62" s="291"/>
      <c r="O62" s="292">
        <v>1</v>
      </c>
    </row>
    <row r="63" spans="1:80" x14ac:dyDescent="0.2">
      <c r="A63" s="293">
        <v>6</v>
      </c>
      <c r="B63" s="294" t="s">
        <v>151</v>
      </c>
      <c r="C63" s="295" t="s">
        <v>152</v>
      </c>
      <c r="D63" s="296" t="s">
        <v>116</v>
      </c>
      <c r="E63" s="297">
        <v>175.04769999999999</v>
      </c>
      <c r="F63" s="297">
        <v>0</v>
      </c>
      <c r="G63" s="298">
        <f>E63*F63</f>
        <v>0</v>
      </c>
      <c r="H63" s="299">
        <v>6.7000000000000002E-3</v>
      </c>
      <c r="I63" s="300">
        <f>E63*H63</f>
        <v>1.17281959</v>
      </c>
      <c r="J63" s="299">
        <v>0</v>
      </c>
      <c r="K63" s="300">
        <f>E63*J63</f>
        <v>0</v>
      </c>
      <c r="O63" s="292">
        <v>2</v>
      </c>
      <c r="AA63" s="261">
        <v>1</v>
      </c>
      <c r="AB63" s="261">
        <v>1</v>
      </c>
      <c r="AC63" s="261">
        <v>1</v>
      </c>
      <c r="AZ63" s="261">
        <v>1</v>
      </c>
      <c r="BA63" s="261">
        <f>IF(AZ63=1,G63,0)</f>
        <v>0</v>
      </c>
      <c r="BB63" s="261">
        <f>IF(AZ63=2,G63,0)</f>
        <v>0</v>
      </c>
      <c r="BC63" s="261">
        <f>IF(AZ63=3,G63,0)</f>
        <v>0</v>
      </c>
      <c r="BD63" s="261">
        <f>IF(AZ63=4,G63,0)</f>
        <v>0</v>
      </c>
      <c r="BE63" s="261">
        <f>IF(AZ63=5,G63,0)</f>
        <v>0</v>
      </c>
      <c r="CA63" s="292">
        <v>1</v>
      </c>
      <c r="CB63" s="292">
        <v>1</v>
      </c>
    </row>
    <row r="64" spans="1:80" x14ac:dyDescent="0.2">
      <c r="A64" s="301"/>
      <c r="B64" s="304"/>
      <c r="C64" s="305" t="s">
        <v>153</v>
      </c>
      <c r="D64" s="306"/>
      <c r="E64" s="307">
        <v>175.04769999999999</v>
      </c>
      <c r="F64" s="308"/>
      <c r="G64" s="309"/>
      <c r="H64" s="310"/>
      <c r="I64" s="302"/>
      <c r="J64" s="311"/>
      <c r="K64" s="302"/>
      <c r="M64" s="303" t="s">
        <v>153</v>
      </c>
      <c r="O64" s="292"/>
    </row>
    <row r="65" spans="1:80" x14ac:dyDescent="0.2">
      <c r="A65" s="293">
        <v>7</v>
      </c>
      <c r="B65" s="294" t="s">
        <v>157</v>
      </c>
      <c r="C65" s="295" t="s">
        <v>158</v>
      </c>
      <c r="D65" s="296" t="s">
        <v>116</v>
      </c>
      <c r="E65" s="297">
        <v>175.04769999999999</v>
      </c>
      <c r="F65" s="297">
        <v>0</v>
      </c>
      <c r="G65" s="298">
        <f>E65*F65</f>
        <v>0</v>
      </c>
      <c r="H65" s="299">
        <v>2.8000000000000001E-2</v>
      </c>
      <c r="I65" s="300">
        <f>E65*H65</f>
        <v>4.9013355999999995</v>
      </c>
      <c r="J65" s="299">
        <v>0</v>
      </c>
      <c r="K65" s="300">
        <f>E65*J65</f>
        <v>0</v>
      </c>
      <c r="O65" s="292">
        <v>2</v>
      </c>
      <c r="AA65" s="261">
        <v>1</v>
      </c>
      <c r="AB65" s="261">
        <v>1</v>
      </c>
      <c r="AC65" s="261">
        <v>1</v>
      </c>
      <c r="AZ65" s="261">
        <v>1</v>
      </c>
      <c r="BA65" s="261">
        <f>IF(AZ65=1,G65,0)</f>
        <v>0</v>
      </c>
      <c r="BB65" s="261">
        <f>IF(AZ65=2,G65,0)</f>
        <v>0</v>
      </c>
      <c r="BC65" s="261">
        <f>IF(AZ65=3,G65,0)</f>
        <v>0</v>
      </c>
      <c r="BD65" s="261">
        <f>IF(AZ65=4,G65,0)</f>
        <v>0</v>
      </c>
      <c r="BE65" s="261">
        <f>IF(AZ65=5,G65,0)</f>
        <v>0</v>
      </c>
      <c r="CA65" s="292">
        <v>1</v>
      </c>
      <c r="CB65" s="292">
        <v>1</v>
      </c>
    </row>
    <row r="66" spans="1:80" x14ac:dyDescent="0.2">
      <c r="A66" s="301"/>
      <c r="B66" s="304"/>
      <c r="C66" s="305" t="s">
        <v>153</v>
      </c>
      <c r="D66" s="306"/>
      <c r="E66" s="307">
        <v>175.04769999999999</v>
      </c>
      <c r="F66" s="308"/>
      <c r="G66" s="309"/>
      <c r="H66" s="310"/>
      <c r="I66" s="302"/>
      <c r="J66" s="311"/>
      <c r="K66" s="302"/>
      <c r="M66" s="303" t="s">
        <v>153</v>
      </c>
      <c r="O66" s="292"/>
    </row>
    <row r="67" spans="1:80" x14ac:dyDescent="0.2">
      <c r="A67" s="312"/>
      <c r="B67" s="313" t="s">
        <v>101</v>
      </c>
      <c r="C67" s="314" t="s">
        <v>150</v>
      </c>
      <c r="D67" s="315"/>
      <c r="E67" s="316"/>
      <c r="F67" s="317"/>
      <c r="G67" s="318">
        <f>SUM(G62:G66)</f>
        <v>0</v>
      </c>
      <c r="H67" s="319"/>
      <c r="I67" s="320">
        <f>SUM(I62:I66)</f>
        <v>6.074155189999999</v>
      </c>
      <c r="J67" s="319"/>
      <c r="K67" s="320">
        <f>SUM(K62:K66)</f>
        <v>0</v>
      </c>
      <c r="O67" s="292">
        <v>4</v>
      </c>
      <c r="BA67" s="321">
        <f>SUM(BA62:BA66)</f>
        <v>0</v>
      </c>
      <c r="BB67" s="321">
        <f>SUM(BB62:BB66)</f>
        <v>0</v>
      </c>
      <c r="BC67" s="321">
        <f>SUM(BC62:BC66)</f>
        <v>0</v>
      </c>
      <c r="BD67" s="321">
        <f>SUM(BD62:BD66)</f>
        <v>0</v>
      </c>
      <c r="BE67" s="321">
        <f>SUM(BE62:BE66)</f>
        <v>0</v>
      </c>
    </row>
    <row r="68" spans="1:80" x14ac:dyDescent="0.2">
      <c r="A68" s="282" t="s">
        <v>97</v>
      </c>
      <c r="B68" s="283" t="s">
        <v>159</v>
      </c>
      <c r="C68" s="284" t="s">
        <v>160</v>
      </c>
      <c r="D68" s="285"/>
      <c r="E68" s="286"/>
      <c r="F68" s="286"/>
      <c r="G68" s="287"/>
      <c r="H68" s="288"/>
      <c r="I68" s="289"/>
      <c r="J68" s="290"/>
      <c r="K68" s="291"/>
      <c r="O68" s="292">
        <v>1</v>
      </c>
    </row>
    <row r="69" spans="1:80" x14ac:dyDescent="0.2">
      <c r="A69" s="293">
        <v>8</v>
      </c>
      <c r="B69" s="294" t="s">
        <v>162</v>
      </c>
      <c r="C69" s="295" t="s">
        <v>163</v>
      </c>
      <c r="D69" s="296" t="s">
        <v>116</v>
      </c>
      <c r="E69" s="297">
        <v>583.49220000000003</v>
      </c>
      <c r="F69" s="297">
        <v>0</v>
      </c>
      <c r="G69" s="298">
        <f>E69*F69</f>
        <v>0</v>
      </c>
      <c r="H69" s="299">
        <v>2.0000000000000002E-5</v>
      </c>
      <c r="I69" s="300">
        <f>E69*H69</f>
        <v>1.1669844000000002E-2</v>
      </c>
      <c r="J69" s="299">
        <v>0</v>
      </c>
      <c r="K69" s="300">
        <f>E69*J69</f>
        <v>0</v>
      </c>
      <c r="O69" s="292">
        <v>2</v>
      </c>
      <c r="AA69" s="261">
        <v>1</v>
      </c>
      <c r="AB69" s="261">
        <v>1</v>
      </c>
      <c r="AC69" s="261">
        <v>1</v>
      </c>
      <c r="AZ69" s="261">
        <v>1</v>
      </c>
      <c r="BA69" s="261">
        <f>IF(AZ69=1,G69,0)</f>
        <v>0</v>
      </c>
      <c r="BB69" s="261">
        <f>IF(AZ69=2,G69,0)</f>
        <v>0</v>
      </c>
      <c r="BC69" s="261">
        <f>IF(AZ69=3,G69,0)</f>
        <v>0</v>
      </c>
      <c r="BD69" s="261">
        <f>IF(AZ69=4,G69,0)</f>
        <v>0</v>
      </c>
      <c r="BE69" s="261">
        <f>IF(AZ69=5,G69,0)</f>
        <v>0</v>
      </c>
      <c r="CA69" s="292">
        <v>1</v>
      </c>
      <c r="CB69" s="292">
        <v>1</v>
      </c>
    </row>
    <row r="70" spans="1:80" x14ac:dyDescent="0.2">
      <c r="A70" s="301"/>
      <c r="B70" s="304"/>
      <c r="C70" s="305" t="s">
        <v>164</v>
      </c>
      <c r="D70" s="306"/>
      <c r="E70" s="307">
        <v>583.49220000000003</v>
      </c>
      <c r="F70" s="308"/>
      <c r="G70" s="309"/>
      <c r="H70" s="310"/>
      <c r="I70" s="302"/>
      <c r="J70" s="311"/>
      <c r="K70" s="302"/>
      <c r="M70" s="303" t="s">
        <v>164</v>
      </c>
      <c r="O70" s="292"/>
    </row>
    <row r="71" spans="1:80" x14ac:dyDescent="0.2">
      <c r="A71" s="312"/>
      <c r="B71" s="313" t="s">
        <v>101</v>
      </c>
      <c r="C71" s="314" t="s">
        <v>161</v>
      </c>
      <c r="D71" s="315"/>
      <c r="E71" s="316"/>
      <c r="F71" s="317"/>
      <c r="G71" s="318">
        <f>SUM(G68:G70)</f>
        <v>0</v>
      </c>
      <c r="H71" s="319"/>
      <c r="I71" s="320">
        <f>SUM(I68:I70)</f>
        <v>1.1669844000000002E-2</v>
      </c>
      <c r="J71" s="319"/>
      <c r="K71" s="320">
        <f>SUM(K68:K70)</f>
        <v>0</v>
      </c>
      <c r="O71" s="292">
        <v>4</v>
      </c>
      <c r="BA71" s="321">
        <f>SUM(BA68:BA70)</f>
        <v>0</v>
      </c>
      <c r="BB71" s="321">
        <f>SUM(BB68:BB70)</f>
        <v>0</v>
      </c>
      <c r="BC71" s="321">
        <f>SUM(BC68:BC70)</f>
        <v>0</v>
      </c>
      <c r="BD71" s="321">
        <f>SUM(BD68:BD70)</f>
        <v>0</v>
      </c>
      <c r="BE71" s="321">
        <f>SUM(BE68:BE70)</f>
        <v>0</v>
      </c>
    </row>
    <row r="72" spans="1:80" x14ac:dyDescent="0.2">
      <c r="A72" s="282" t="s">
        <v>97</v>
      </c>
      <c r="B72" s="283" t="s">
        <v>165</v>
      </c>
      <c r="C72" s="284" t="s">
        <v>166</v>
      </c>
      <c r="D72" s="285"/>
      <c r="E72" s="286"/>
      <c r="F72" s="286"/>
      <c r="G72" s="287"/>
      <c r="H72" s="288"/>
      <c r="I72" s="289"/>
      <c r="J72" s="290"/>
      <c r="K72" s="291"/>
      <c r="O72" s="292">
        <v>1</v>
      </c>
    </row>
    <row r="73" spans="1:80" x14ac:dyDescent="0.2">
      <c r="A73" s="293">
        <v>9</v>
      </c>
      <c r="B73" s="294" t="s">
        <v>168</v>
      </c>
      <c r="C73" s="295" t="s">
        <v>169</v>
      </c>
      <c r="D73" s="296" t="s">
        <v>170</v>
      </c>
      <c r="E73" s="297">
        <v>215.05500000000001</v>
      </c>
      <c r="F73" s="297">
        <v>0</v>
      </c>
      <c r="G73" s="298">
        <f>E73*F73</f>
        <v>0</v>
      </c>
      <c r="H73" s="299">
        <v>2.9999999999999997E-4</v>
      </c>
      <c r="I73" s="300">
        <f>E73*H73</f>
        <v>6.4516499999999991E-2</v>
      </c>
      <c r="J73" s="299">
        <v>0</v>
      </c>
      <c r="K73" s="300">
        <f>E73*J73</f>
        <v>0</v>
      </c>
      <c r="O73" s="292">
        <v>2</v>
      </c>
      <c r="AA73" s="261">
        <v>1</v>
      </c>
      <c r="AB73" s="261">
        <v>0</v>
      </c>
      <c r="AC73" s="261">
        <v>0</v>
      </c>
      <c r="AZ73" s="261">
        <v>1</v>
      </c>
      <c r="BA73" s="261">
        <f>IF(AZ73=1,G73,0)</f>
        <v>0</v>
      </c>
      <c r="BB73" s="261">
        <f>IF(AZ73=2,G73,0)</f>
        <v>0</v>
      </c>
      <c r="BC73" s="261">
        <f>IF(AZ73=3,G73,0)</f>
        <v>0</v>
      </c>
      <c r="BD73" s="261">
        <f>IF(AZ73=4,G73,0)</f>
        <v>0</v>
      </c>
      <c r="BE73" s="261">
        <f>IF(AZ73=5,G73,0)</f>
        <v>0</v>
      </c>
      <c r="CA73" s="292">
        <v>1</v>
      </c>
      <c r="CB73" s="292">
        <v>0</v>
      </c>
    </row>
    <row r="74" spans="1:80" x14ac:dyDescent="0.2">
      <c r="A74" s="301"/>
      <c r="B74" s="304"/>
      <c r="C74" s="305" t="s">
        <v>1689</v>
      </c>
      <c r="D74" s="306"/>
      <c r="E74" s="307">
        <v>0</v>
      </c>
      <c r="F74" s="308"/>
      <c r="G74" s="309"/>
      <c r="H74" s="310"/>
      <c r="I74" s="302"/>
      <c r="J74" s="311"/>
      <c r="K74" s="302"/>
      <c r="M74" s="303" t="s">
        <v>1689</v>
      </c>
      <c r="O74" s="292"/>
    </row>
    <row r="75" spans="1:80" x14ac:dyDescent="0.2">
      <c r="A75" s="301"/>
      <c r="B75" s="304"/>
      <c r="C75" s="305" t="s">
        <v>1712</v>
      </c>
      <c r="D75" s="306"/>
      <c r="E75" s="307">
        <v>14.4</v>
      </c>
      <c r="F75" s="308"/>
      <c r="G75" s="309"/>
      <c r="H75" s="310"/>
      <c r="I75" s="302"/>
      <c r="J75" s="311"/>
      <c r="K75" s="302"/>
      <c r="M75" s="303" t="s">
        <v>1712</v>
      </c>
      <c r="O75" s="292"/>
    </row>
    <row r="76" spans="1:80" x14ac:dyDescent="0.2">
      <c r="A76" s="301"/>
      <c r="B76" s="304"/>
      <c r="C76" s="305" t="s">
        <v>1713</v>
      </c>
      <c r="D76" s="306"/>
      <c r="E76" s="307">
        <v>5.2249999999999996</v>
      </c>
      <c r="F76" s="308"/>
      <c r="G76" s="309"/>
      <c r="H76" s="310"/>
      <c r="I76" s="302"/>
      <c r="J76" s="311"/>
      <c r="K76" s="302"/>
      <c r="M76" s="303" t="s">
        <v>1713</v>
      </c>
      <c r="O76" s="292"/>
    </row>
    <row r="77" spans="1:80" x14ac:dyDescent="0.2">
      <c r="A77" s="301"/>
      <c r="B77" s="304"/>
      <c r="C77" s="305" t="s">
        <v>1714</v>
      </c>
      <c r="D77" s="306"/>
      <c r="E77" s="307">
        <v>4.2</v>
      </c>
      <c r="F77" s="308"/>
      <c r="G77" s="309"/>
      <c r="H77" s="310"/>
      <c r="I77" s="302"/>
      <c r="J77" s="311"/>
      <c r="K77" s="302"/>
      <c r="M77" s="303" t="s">
        <v>1714</v>
      </c>
      <c r="O77" s="292"/>
    </row>
    <row r="78" spans="1:80" x14ac:dyDescent="0.2">
      <c r="A78" s="301"/>
      <c r="B78" s="304"/>
      <c r="C78" s="305" t="s">
        <v>1715</v>
      </c>
      <c r="D78" s="306"/>
      <c r="E78" s="307">
        <v>3.6</v>
      </c>
      <c r="F78" s="308"/>
      <c r="G78" s="309"/>
      <c r="H78" s="310"/>
      <c r="I78" s="302"/>
      <c r="J78" s="311"/>
      <c r="K78" s="302"/>
      <c r="M78" s="303" t="s">
        <v>1715</v>
      </c>
      <c r="O78" s="292"/>
    </row>
    <row r="79" spans="1:80" x14ac:dyDescent="0.2">
      <c r="A79" s="301"/>
      <c r="B79" s="304"/>
      <c r="C79" s="305" t="s">
        <v>1716</v>
      </c>
      <c r="D79" s="306"/>
      <c r="E79" s="307">
        <v>3.6</v>
      </c>
      <c r="F79" s="308"/>
      <c r="G79" s="309"/>
      <c r="H79" s="310"/>
      <c r="I79" s="302"/>
      <c r="J79" s="311"/>
      <c r="K79" s="302"/>
      <c r="M79" s="303" t="s">
        <v>1716</v>
      </c>
      <c r="O79" s="292"/>
    </row>
    <row r="80" spans="1:80" x14ac:dyDescent="0.2">
      <c r="A80" s="301"/>
      <c r="B80" s="304"/>
      <c r="C80" s="305" t="s">
        <v>1717</v>
      </c>
      <c r="D80" s="306"/>
      <c r="E80" s="307">
        <v>1.8</v>
      </c>
      <c r="F80" s="308"/>
      <c r="G80" s="309"/>
      <c r="H80" s="310"/>
      <c r="I80" s="302"/>
      <c r="J80" s="311"/>
      <c r="K80" s="302"/>
      <c r="M80" s="303" t="s">
        <v>1717</v>
      </c>
      <c r="O80" s="292"/>
    </row>
    <row r="81" spans="1:80" x14ac:dyDescent="0.2">
      <c r="A81" s="301"/>
      <c r="B81" s="304"/>
      <c r="C81" s="305" t="s">
        <v>1718</v>
      </c>
      <c r="D81" s="306"/>
      <c r="E81" s="307">
        <v>7</v>
      </c>
      <c r="F81" s="308"/>
      <c r="G81" s="309"/>
      <c r="H81" s="310"/>
      <c r="I81" s="302"/>
      <c r="J81" s="311"/>
      <c r="K81" s="302"/>
      <c r="M81" s="303" t="s">
        <v>1718</v>
      </c>
      <c r="O81" s="292"/>
    </row>
    <row r="82" spans="1:80" x14ac:dyDescent="0.2">
      <c r="A82" s="301"/>
      <c r="B82" s="304"/>
      <c r="C82" s="305" t="s">
        <v>1719</v>
      </c>
      <c r="D82" s="306"/>
      <c r="E82" s="307">
        <v>31.6</v>
      </c>
      <c r="F82" s="308"/>
      <c r="G82" s="309"/>
      <c r="H82" s="310"/>
      <c r="I82" s="302"/>
      <c r="J82" s="311"/>
      <c r="K82" s="302"/>
      <c r="M82" s="303" t="s">
        <v>1719</v>
      </c>
      <c r="O82" s="292"/>
    </row>
    <row r="83" spans="1:80" x14ac:dyDescent="0.2">
      <c r="A83" s="301"/>
      <c r="B83" s="304"/>
      <c r="C83" s="305" t="s">
        <v>1306</v>
      </c>
      <c r="D83" s="306"/>
      <c r="E83" s="307">
        <v>5.03</v>
      </c>
      <c r="F83" s="308"/>
      <c r="G83" s="309"/>
      <c r="H83" s="310"/>
      <c r="I83" s="302"/>
      <c r="J83" s="311"/>
      <c r="K83" s="302"/>
      <c r="M83" s="303" t="s">
        <v>1306</v>
      </c>
      <c r="O83" s="292"/>
    </row>
    <row r="84" spans="1:80" x14ac:dyDescent="0.2">
      <c r="A84" s="301"/>
      <c r="B84" s="304"/>
      <c r="C84" s="305" t="s">
        <v>1720</v>
      </c>
      <c r="D84" s="306"/>
      <c r="E84" s="307">
        <v>10.5</v>
      </c>
      <c r="F84" s="308"/>
      <c r="G84" s="309"/>
      <c r="H84" s="310"/>
      <c r="I84" s="302"/>
      <c r="J84" s="311"/>
      <c r="K84" s="302"/>
      <c r="M84" s="303" t="s">
        <v>1720</v>
      </c>
      <c r="O84" s="292"/>
    </row>
    <row r="85" spans="1:80" x14ac:dyDescent="0.2">
      <c r="A85" s="301"/>
      <c r="B85" s="304"/>
      <c r="C85" s="305" t="s">
        <v>1721</v>
      </c>
      <c r="D85" s="306"/>
      <c r="E85" s="307">
        <v>41.5</v>
      </c>
      <c r="F85" s="308"/>
      <c r="G85" s="309"/>
      <c r="H85" s="310"/>
      <c r="I85" s="302"/>
      <c r="J85" s="311"/>
      <c r="K85" s="302"/>
      <c r="M85" s="303" t="s">
        <v>1721</v>
      </c>
      <c r="O85" s="292"/>
    </row>
    <row r="86" spans="1:80" x14ac:dyDescent="0.2">
      <c r="A86" s="301"/>
      <c r="B86" s="304"/>
      <c r="C86" s="305" t="s">
        <v>1722</v>
      </c>
      <c r="D86" s="306"/>
      <c r="E86" s="307">
        <v>4.8</v>
      </c>
      <c r="F86" s="308"/>
      <c r="G86" s="309"/>
      <c r="H86" s="310"/>
      <c r="I86" s="302"/>
      <c r="J86" s="311"/>
      <c r="K86" s="302"/>
      <c r="M86" s="303" t="s">
        <v>1722</v>
      </c>
      <c r="O86" s="292"/>
    </row>
    <row r="87" spans="1:80" x14ac:dyDescent="0.2">
      <c r="A87" s="301"/>
      <c r="B87" s="304"/>
      <c r="C87" s="305" t="s">
        <v>1723</v>
      </c>
      <c r="D87" s="306"/>
      <c r="E87" s="307">
        <v>40.299999999999997</v>
      </c>
      <c r="F87" s="308"/>
      <c r="G87" s="309"/>
      <c r="H87" s="310"/>
      <c r="I87" s="302"/>
      <c r="J87" s="311"/>
      <c r="K87" s="302"/>
      <c r="M87" s="303" t="s">
        <v>1723</v>
      </c>
      <c r="O87" s="292"/>
    </row>
    <row r="88" spans="1:80" x14ac:dyDescent="0.2">
      <c r="A88" s="301"/>
      <c r="B88" s="304"/>
      <c r="C88" s="305" t="s">
        <v>1724</v>
      </c>
      <c r="D88" s="306"/>
      <c r="E88" s="307">
        <v>41.5</v>
      </c>
      <c r="F88" s="308"/>
      <c r="G88" s="309"/>
      <c r="H88" s="310"/>
      <c r="I88" s="302"/>
      <c r="J88" s="311"/>
      <c r="K88" s="302"/>
      <c r="M88" s="303" t="s">
        <v>1724</v>
      </c>
      <c r="O88" s="292"/>
    </row>
    <row r="89" spans="1:80" x14ac:dyDescent="0.2">
      <c r="A89" s="293">
        <v>10</v>
      </c>
      <c r="B89" s="294" t="s">
        <v>178</v>
      </c>
      <c r="C89" s="295" t="s">
        <v>179</v>
      </c>
      <c r="D89" s="296" t="s">
        <v>170</v>
      </c>
      <c r="E89" s="297">
        <v>153.72999999999999</v>
      </c>
      <c r="F89" s="297">
        <v>0</v>
      </c>
      <c r="G89" s="298">
        <f>E89*F89</f>
        <v>0</v>
      </c>
      <c r="H89" s="299">
        <v>0</v>
      </c>
      <c r="I89" s="300">
        <f>E89*H89</f>
        <v>0</v>
      </c>
      <c r="J89" s="299"/>
      <c r="K89" s="300">
        <f>E89*J89</f>
        <v>0</v>
      </c>
      <c r="O89" s="292">
        <v>2</v>
      </c>
      <c r="AA89" s="261">
        <v>12</v>
      </c>
      <c r="AB89" s="261">
        <v>0</v>
      </c>
      <c r="AC89" s="261">
        <v>2</v>
      </c>
      <c r="AZ89" s="261">
        <v>1</v>
      </c>
      <c r="BA89" s="261">
        <f>IF(AZ89=1,G89,0)</f>
        <v>0</v>
      </c>
      <c r="BB89" s="261">
        <f>IF(AZ89=2,G89,0)</f>
        <v>0</v>
      </c>
      <c r="BC89" s="261">
        <f>IF(AZ89=3,G89,0)</f>
        <v>0</v>
      </c>
      <c r="BD89" s="261">
        <f>IF(AZ89=4,G89,0)</f>
        <v>0</v>
      </c>
      <c r="BE89" s="261">
        <f>IF(AZ89=5,G89,0)</f>
        <v>0</v>
      </c>
      <c r="CA89" s="292">
        <v>12</v>
      </c>
      <c r="CB89" s="292">
        <v>0</v>
      </c>
    </row>
    <row r="90" spans="1:80" x14ac:dyDescent="0.2">
      <c r="A90" s="301"/>
      <c r="B90" s="304"/>
      <c r="C90" s="305" t="s">
        <v>180</v>
      </c>
      <c r="D90" s="306"/>
      <c r="E90" s="307">
        <v>0</v>
      </c>
      <c r="F90" s="308"/>
      <c r="G90" s="309"/>
      <c r="H90" s="310"/>
      <c r="I90" s="302"/>
      <c r="J90" s="311"/>
      <c r="K90" s="302"/>
      <c r="M90" s="303" t="s">
        <v>180</v>
      </c>
      <c r="O90" s="292"/>
    </row>
    <row r="91" spans="1:80" ht="33.75" x14ac:dyDescent="0.2">
      <c r="A91" s="301"/>
      <c r="B91" s="304"/>
      <c r="C91" s="305" t="s">
        <v>1725</v>
      </c>
      <c r="D91" s="306"/>
      <c r="E91" s="307">
        <v>144.13</v>
      </c>
      <c r="F91" s="308"/>
      <c r="G91" s="309"/>
      <c r="H91" s="310"/>
      <c r="I91" s="302"/>
      <c r="J91" s="311"/>
      <c r="K91" s="302"/>
      <c r="M91" s="303" t="s">
        <v>1725</v>
      </c>
      <c r="O91" s="292"/>
    </row>
    <row r="92" spans="1:80" ht="22.5" x14ac:dyDescent="0.2">
      <c r="A92" s="301"/>
      <c r="B92" s="304"/>
      <c r="C92" s="305" t="s">
        <v>1726</v>
      </c>
      <c r="D92" s="306"/>
      <c r="E92" s="307">
        <v>9.6</v>
      </c>
      <c r="F92" s="308"/>
      <c r="G92" s="309"/>
      <c r="H92" s="310"/>
      <c r="I92" s="302"/>
      <c r="J92" s="311"/>
      <c r="K92" s="302"/>
      <c r="M92" s="303" t="s">
        <v>1726</v>
      </c>
      <c r="O92" s="292"/>
    </row>
    <row r="93" spans="1:80" x14ac:dyDescent="0.2">
      <c r="A93" s="301"/>
      <c r="B93" s="304"/>
      <c r="C93" s="305" t="s">
        <v>130</v>
      </c>
      <c r="D93" s="306"/>
      <c r="E93" s="307">
        <v>0</v>
      </c>
      <c r="F93" s="308"/>
      <c r="G93" s="309"/>
      <c r="H93" s="310"/>
      <c r="I93" s="302"/>
      <c r="J93" s="311"/>
      <c r="K93" s="302"/>
      <c r="M93" s="303">
        <v>0</v>
      </c>
      <c r="O93" s="292"/>
    </row>
    <row r="94" spans="1:80" x14ac:dyDescent="0.2">
      <c r="A94" s="301"/>
      <c r="B94" s="304"/>
      <c r="C94" s="333" t="s">
        <v>174</v>
      </c>
      <c r="D94" s="306"/>
      <c r="E94" s="332">
        <v>153.72999999999999</v>
      </c>
      <c r="F94" s="308"/>
      <c r="G94" s="309"/>
      <c r="H94" s="310"/>
      <c r="I94" s="302"/>
      <c r="J94" s="311"/>
      <c r="K94" s="302"/>
      <c r="M94" s="303" t="s">
        <v>174</v>
      </c>
      <c r="O94" s="292"/>
    </row>
    <row r="95" spans="1:80" x14ac:dyDescent="0.2">
      <c r="A95" s="293">
        <v>11</v>
      </c>
      <c r="B95" s="294" t="s">
        <v>183</v>
      </c>
      <c r="C95" s="295" t="s">
        <v>184</v>
      </c>
      <c r="D95" s="296" t="s">
        <v>170</v>
      </c>
      <c r="E95" s="297">
        <v>118.595</v>
      </c>
      <c r="F95" s="297">
        <v>0</v>
      </c>
      <c r="G95" s="298">
        <f>E95*F95</f>
        <v>0</v>
      </c>
      <c r="H95" s="299">
        <v>0</v>
      </c>
      <c r="I95" s="300">
        <f>E95*H95</f>
        <v>0</v>
      </c>
      <c r="J95" s="299"/>
      <c r="K95" s="300">
        <f>E95*J95</f>
        <v>0</v>
      </c>
      <c r="O95" s="292">
        <v>2</v>
      </c>
      <c r="AA95" s="261">
        <v>12</v>
      </c>
      <c r="AB95" s="261">
        <v>0</v>
      </c>
      <c r="AC95" s="261">
        <v>3</v>
      </c>
      <c r="AZ95" s="261">
        <v>1</v>
      </c>
      <c r="BA95" s="261">
        <f>IF(AZ95=1,G95,0)</f>
        <v>0</v>
      </c>
      <c r="BB95" s="261">
        <f>IF(AZ95=2,G95,0)</f>
        <v>0</v>
      </c>
      <c r="BC95" s="261">
        <f>IF(AZ95=3,G95,0)</f>
        <v>0</v>
      </c>
      <c r="BD95" s="261">
        <f>IF(AZ95=4,G95,0)</f>
        <v>0</v>
      </c>
      <c r="BE95" s="261">
        <f>IF(AZ95=5,G95,0)</f>
        <v>0</v>
      </c>
      <c r="CA95" s="292">
        <v>12</v>
      </c>
      <c r="CB95" s="292">
        <v>0</v>
      </c>
    </row>
    <row r="96" spans="1:80" x14ac:dyDescent="0.2">
      <c r="A96" s="301"/>
      <c r="B96" s="304"/>
      <c r="C96" s="305" t="s">
        <v>185</v>
      </c>
      <c r="D96" s="306"/>
      <c r="E96" s="307">
        <v>118.595</v>
      </c>
      <c r="F96" s="308"/>
      <c r="G96" s="309"/>
      <c r="H96" s="310"/>
      <c r="I96" s="302"/>
      <c r="J96" s="311"/>
      <c r="K96" s="302"/>
      <c r="M96" s="303" t="s">
        <v>185</v>
      </c>
      <c r="O96" s="292"/>
    </row>
    <row r="97" spans="1:80" ht="22.5" x14ac:dyDescent="0.2">
      <c r="A97" s="293">
        <v>12</v>
      </c>
      <c r="B97" s="294" t="s">
        <v>186</v>
      </c>
      <c r="C97" s="295" t="s">
        <v>187</v>
      </c>
      <c r="D97" s="296" t="s">
        <v>116</v>
      </c>
      <c r="E97" s="297">
        <v>601.44489999999996</v>
      </c>
      <c r="F97" s="297">
        <v>0</v>
      </c>
      <c r="G97" s="298">
        <f>E97*F97</f>
        <v>0</v>
      </c>
      <c r="H97" s="299">
        <v>0</v>
      </c>
      <c r="I97" s="300">
        <f>E97*H97</f>
        <v>0</v>
      </c>
      <c r="J97" s="299"/>
      <c r="K97" s="300">
        <f>E97*J97</f>
        <v>0</v>
      </c>
      <c r="O97" s="292">
        <v>2</v>
      </c>
      <c r="AA97" s="261">
        <v>12</v>
      </c>
      <c r="AB97" s="261">
        <v>0</v>
      </c>
      <c r="AC97" s="261">
        <v>4</v>
      </c>
      <c r="AZ97" s="261">
        <v>1</v>
      </c>
      <c r="BA97" s="261">
        <f>IF(AZ97=1,G97,0)</f>
        <v>0</v>
      </c>
      <c r="BB97" s="261">
        <f>IF(AZ97=2,G97,0)</f>
        <v>0</v>
      </c>
      <c r="BC97" s="261">
        <f>IF(AZ97=3,G97,0)</f>
        <v>0</v>
      </c>
      <c r="BD97" s="261">
        <f>IF(AZ97=4,G97,0)</f>
        <v>0</v>
      </c>
      <c r="BE97" s="261">
        <f>IF(AZ97=5,G97,0)</f>
        <v>0</v>
      </c>
      <c r="CA97" s="292">
        <v>12</v>
      </c>
      <c r="CB97" s="292">
        <v>0</v>
      </c>
    </row>
    <row r="98" spans="1:80" x14ac:dyDescent="0.2">
      <c r="A98" s="301"/>
      <c r="B98" s="304"/>
      <c r="C98" s="305" t="s">
        <v>1011</v>
      </c>
      <c r="D98" s="306"/>
      <c r="E98" s="307">
        <v>476.46890000000002</v>
      </c>
      <c r="F98" s="308"/>
      <c r="G98" s="309"/>
      <c r="H98" s="310"/>
      <c r="I98" s="302"/>
      <c r="J98" s="311"/>
      <c r="K98" s="302"/>
      <c r="M98" s="303" t="s">
        <v>1011</v>
      </c>
      <c r="O98" s="292"/>
    </row>
    <row r="99" spans="1:80" ht="22.5" x14ac:dyDescent="0.2">
      <c r="A99" s="301"/>
      <c r="B99" s="304"/>
      <c r="C99" s="305" t="s">
        <v>1727</v>
      </c>
      <c r="D99" s="306"/>
      <c r="E99" s="307">
        <v>29.266500000000001</v>
      </c>
      <c r="F99" s="308"/>
      <c r="G99" s="309"/>
      <c r="H99" s="310"/>
      <c r="I99" s="302"/>
      <c r="J99" s="311"/>
      <c r="K99" s="302"/>
      <c r="M99" s="303" t="s">
        <v>1727</v>
      </c>
      <c r="O99" s="292"/>
    </row>
    <row r="100" spans="1:80" ht="22.5" x14ac:dyDescent="0.2">
      <c r="A100" s="301"/>
      <c r="B100" s="304"/>
      <c r="C100" s="305" t="s">
        <v>1728</v>
      </c>
      <c r="D100" s="306"/>
      <c r="E100" s="307">
        <v>42.588000000000001</v>
      </c>
      <c r="F100" s="308"/>
      <c r="G100" s="309"/>
      <c r="H100" s="310"/>
      <c r="I100" s="302"/>
      <c r="J100" s="311"/>
      <c r="K100" s="302"/>
      <c r="M100" s="303" t="s">
        <v>1728</v>
      </c>
      <c r="O100" s="292"/>
    </row>
    <row r="101" spans="1:80" ht="22.5" x14ac:dyDescent="0.2">
      <c r="A101" s="301"/>
      <c r="B101" s="304"/>
      <c r="C101" s="305" t="s">
        <v>1729</v>
      </c>
      <c r="D101" s="306"/>
      <c r="E101" s="307">
        <v>34.4527</v>
      </c>
      <c r="F101" s="308"/>
      <c r="G101" s="309"/>
      <c r="H101" s="310"/>
      <c r="I101" s="302"/>
      <c r="J101" s="311"/>
      <c r="K101" s="302"/>
      <c r="M101" s="303" t="s">
        <v>1729</v>
      </c>
      <c r="O101" s="292"/>
    </row>
    <row r="102" spans="1:80" x14ac:dyDescent="0.2">
      <c r="A102" s="301"/>
      <c r="B102" s="304"/>
      <c r="C102" s="305" t="s">
        <v>1730</v>
      </c>
      <c r="D102" s="306"/>
      <c r="E102" s="307">
        <v>7.8688000000000002</v>
      </c>
      <c r="F102" s="308"/>
      <c r="G102" s="309"/>
      <c r="H102" s="310"/>
      <c r="I102" s="302"/>
      <c r="J102" s="311"/>
      <c r="K102" s="302"/>
      <c r="M102" s="303" t="s">
        <v>1730</v>
      </c>
      <c r="O102" s="292"/>
    </row>
    <row r="103" spans="1:80" x14ac:dyDescent="0.2">
      <c r="A103" s="301"/>
      <c r="B103" s="304"/>
      <c r="C103" s="305" t="s">
        <v>1702</v>
      </c>
      <c r="D103" s="306"/>
      <c r="E103" s="307">
        <v>10.8</v>
      </c>
      <c r="F103" s="308"/>
      <c r="G103" s="309"/>
      <c r="H103" s="310"/>
      <c r="I103" s="302"/>
      <c r="J103" s="311"/>
      <c r="K103" s="302"/>
      <c r="M103" s="303" t="s">
        <v>1702</v>
      </c>
      <c r="O103" s="292"/>
    </row>
    <row r="104" spans="1:80" ht="22.5" x14ac:dyDescent="0.2">
      <c r="A104" s="293">
        <v>13</v>
      </c>
      <c r="B104" s="294" t="s">
        <v>195</v>
      </c>
      <c r="C104" s="295" t="s">
        <v>1731</v>
      </c>
      <c r="D104" s="296" t="s">
        <v>116</v>
      </c>
      <c r="E104" s="297">
        <v>16.5</v>
      </c>
      <c r="F104" s="297">
        <v>0</v>
      </c>
      <c r="G104" s="298">
        <f>E104*F104</f>
        <v>0</v>
      </c>
      <c r="H104" s="299">
        <v>0</v>
      </c>
      <c r="I104" s="300">
        <f>E104*H104</f>
        <v>0</v>
      </c>
      <c r="J104" s="299"/>
      <c r="K104" s="300">
        <f>E104*J104</f>
        <v>0</v>
      </c>
      <c r="O104" s="292">
        <v>2</v>
      </c>
      <c r="AA104" s="261">
        <v>12</v>
      </c>
      <c r="AB104" s="261">
        <v>0</v>
      </c>
      <c r="AC104" s="261">
        <v>72</v>
      </c>
      <c r="AZ104" s="261">
        <v>1</v>
      </c>
      <c r="BA104" s="261">
        <f>IF(AZ104=1,G104,0)</f>
        <v>0</v>
      </c>
      <c r="BB104" s="261">
        <f>IF(AZ104=2,G104,0)</f>
        <v>0</v>
      </c>
      <c r="BC104" s="261">
        <f>IF(AZ104=3,G104,0)</f>
        <v>0</v>
      </c>
      <c r="BD104" s="261">
        <f>IF(AZ104=4,G104,0)</f>
        <v>0</v>
      </c>
      <c r="BE104" s="261">
        <f>IF(AZ104=5,G104,0)</f>
        <v>0</v>
      </c>
      <c r="CA104" s="292">
        <v>12</v>
      </c>
      <c r="CB104" s="292">
        <v>0</v>
      </c>
    </row>
    <row r="105" spans="1:80" ht="22.5" x14ac:dyDescent="0.2">
      <c r="A105" s="301"/>
      <c r="B105" s="304"/>
      <c r="C105" s="305" t="s">
        <v>1701</v>
      </c>
      <c r="D105" s="306"/>
      <c r="E105" s="307">
        <v>16.5</v>
      </c>
      <c r="F105" s="308"/>
      <c r="G105" s="309"/>
      <c r="H105" s="310"/>
      <c r="I105" s="302"/>
      <c r="J105" s="311"/>
      <c r="K105" s="302"/>
      <c r="M105" s="303" t="s">
        <v>1701</v>
      </c>
      <c r="O105" s="292"/>
    </row>
    <row r="106" spans="1:80" x14ac:dyDescent="0.2">
      <c r="A106" s="293">
        <v>14</v>
      </c>
      <c r="B106" s="294" t="s">
        <v>198</v>
      </c>
      <c r="C106" s="295" t="s">
        <v>199</v>
      </c>
      <c r="D106" s="296" t="s">
        <v>116</v>
      </c>
      <c r="E106" s="297">
        <v>524.72540000000004</v>
      </c>
      <c r="F106" s="297">
        <v>0</v>
      </c>
      <c r="G106" s="298">
        <f>E106*F106</f>
        <v>0</v>
      </c>
      <c r="H106" s="299">
        <v>0</v>
      </c>
      <c r="I106" s="300">
        <f>E106*H106</f>
        <v>0</v>
      </c>
      <c r="J106" s="299"/>
      <c r="K106" s="300">
        <f>E106*J106</f>
        <v>0</v>
      </c>
      <c r="O106" s="292">
        <v>2</v>
      </c>
      <c r="AA106" s="261">
        <v>12</v>
      </c>
      <c r="AB106" s="261">
        <v>0</v>
      </c>
      <c r="AC106" s="261">
        <v>5</v>
      </c>
      <c r="AZ106" s="261">
        <v>1</v>
      </c>
      <c r="BA106" s="261">
        <f>IF(AZ106=1,G106,0)</f>
        <v>0</v>
      </c>
      <c r="BB106" s="261">
        <f>IF(AZ106=2,G106,0)</f>
        <v>0</v>
      </c>
      <c r="BC106" s="261">
        <f>IF(AZ106=3,G106,0)</f>
        <v>0</v>
      </c>
      <c r="BD106" s="261">
        <f>IF(AZ106=4,G106,0)</f>
        <v>0</v>
      </c>
      <c r="BE106" s="261">
        <f>IF(AZ106=5,G106,0)</f>
        <v>0</v>
      </c>
      <c r="CA106" s="292">
        <v>12</v>
      </c>
      <c r="CB106" s="292">
        <v>0</v>
      </c>
    </row>
    <row r="107" spans="1:80" x14ac:dyDescent="0.2">
      <c r="A107" s="301"/>
      <c r="B107" s="304"/>
      <c r="C107" s="305" t="s">
        <v>1011</v>
      </c>
      <c r="D107" s="306"/>
      <c r="E107" s="307">
        <v>476.46890000000002</v>
      </c>
      <c r="F107" s="308"/>
      <c r="G107" s="309"/>
      <c r="H107" s="310"/>
      <c r="I107" s="302"/>
      <c r="J107" s="311"/>
      <c r="K107" s="302"/>
      <c r="M107" s="303" t="s">
        <v>1011</v>
      </c>
      <c r="O107" s="292"/>
    </row>
    <row r="108" spans="1:80" ht="22.5" x14ac:dyDescent="0.2">
      <c r="A108" s="301"/>
      <c r="B108" s="304"/>
      <c r="C108" s="305" t="s">
        <v>1728</v>
      </c>
      <c r="D108" s="306"/>
      <c r="E108" s="307">
        <v>42.588000000000001</v>
      </c>
      <c r="F108" s="308"/>
      <c r="G108" s="309"/>
      <c r="H108" s="310"/>
      <c r="I108" s="302"/>
      <c r="J108" s="311"/>
      <c r="K108" s="302"/>
      <c r="M108" s="303" t="s">
        <v>1728</v>
      </c>
      <c r="O108" s="292"/>
    </row>
    <row r="109" spans="1:80" ht="22.5" x14ac:dyDescent="0.2">
      <c r="A109" s="301"/>
      <c r="B109" s="304"/>
      <c r="C109" s="305" t="s">
        <v>1732</v>
      </c>
      <c r="D109" s="306"/>
      <c r="E109" s="307">
        <v>5.6684999999999999</v>
      </c>
      <c r="F109" s="308"/>
      <c r="G109" s="309"/>
      <c r="H109" s="310"/>
      <c r="I109" s="302"/>
      <c r="J109" s="311"/>
      <c r="K109" s="302"/>
      <c r="M109" s="303" t="s">
        <v>1732</v>
      </c>
      <c r="O109" s="292"/>
    </row>
    <row r="110" spans="1:80" x14ac:dyDescent="0.2">
      <c r="A110" s="293">
        <v>15</v>
      </c>
      <c r="B110" s="294" t="s">
        <v>200</v>
      </c>
      <c r="C110" s="295" t="s">
        <v>201</v>
      </c>
      <c r="D110" s="296" t="s">
        <v>170</v>
      </c>
      <c r="E110" s="297">
        <v>315.185</v>
      </c>
      <c r="F110" s="297">
        <v>0</v>
      </c>
      <c r="G110" s="298">
        <f>E110*F110</f>
        <v>0</v>
      </c>
      <c r="H110" s="299">
        <v>0</v>
      </c>
      <c r="I110" s="300">
        <f>E110*H110</f>
        <v>0</v>
      </c>
      <c r="J110" s="299"/>
      <c r="K110" s="300">
        <f>E110*J110</f>
        <v>0</v>
      </c>
      <c r="O110" s="292">
        <v>2</v>
      </c>
      <c r="AA110" s="261">
        <v>12</v>
      </c>
      <c r="AB110" s="261">
        <v>0</v>
      </c>
      <c r="AC110" s="261">
        <v>6</v>
      </c>
      <c r="AZ110" s="261">
        <v>1</v>
      </c>
      <c r="BA110" s="261">
        <f>IF(AZ110=1,G110,0)</f>
        <v>0</v>
      </c>
      <c r="BB110" s="261">
        <f>IF(AZ110=2,G110,0)</f>
        <v>0</v>
      </c>
      <c r="BC110" s="261">
        <f>IF(AZ110=3,G110,0)</f>
        <v>0</v>
      </c>
      <c r="BD110" s="261">
        <f>IF(AZ110=4,G110,0)</f>
        <v>0</v>
      </c>
      <c r="BE110" s="261">
        <f>IF(AZ110=5,G110,0)</f>
        <v>0</v>
      </c>
      <c r="CA110" s="292">
        <v>12</v>
      </c>
      <c r="CB110" s="292">
        <v>0</v>
      </c>
    </row>
    <row r="111" spans="1:80" x14ac:dyDescent="0.2">
      <c r="A111" s="301"/>
      <c r="B111" s="304"/>
      <c r="C111" s="305" t="s">
        <v>202</v>
      </c>
      <c r="D111" s="306"/>
      <c r="E111" s="307">
        <v>77.95</v>
      </c>
      <c r="F111" s="308"/>
      <c r="G111" s="309"/>
      <c r="H111" s="310"/>
      <c r="I111" s="302"/>
      <c r="J111" s="311"/>
      <c r="K111" s="302"/>
      <c r="M111" s="303" t="s">
        <v>202</v>
      </c>
      <c r="O111" s="292"/>
    </row>
    <row r="112" spans="1:80" x14ac:dyDescent="0.2">
      <c r="A112" s="301"/>
      <c r="B112" s="304"/>
      <c r="C112" s="305" t="s">
        <v>203</v>
      </c>
      <c r="D112" s="306"/>
      <c r="E112" s="307">
        <v>233.435</v>
      </c>
      <c r="F112" s="308"/>
      <c r="G112" s="309"/>
      <c r="H112" s="310"/>
      <c r="I112" s="302"/>
      <c r="J112" s="311"/>
      <c r="K112" s="302"/>
      <c r="M112" s="303" t="s">
        <v>203</v>
      </c>
      <c r="O112" s="292"/>
    </row>
    <row r="113" spans="1:80" x14ac:dyDescent="0.2">
      <c r="A113" s="301"/>
      <c r="B113" s="304"/>
      <c r="C113" s="305" t="s">
        <v>204</v>
      </c>
      <c r="D113" s="306"/>
      <c r="E113" s="307">
        <v>3.8</v>
      </c>
      <c r="F113" s="308"/>
      <c r="G113" s="309"/>
      <c r="H113" s="310"/>
      <c r="I113" s="302"/>
      <c r="J113" s="311"/>
      <c r="K113" s="302"/>
      <c r="M113" s="303" t="s">
        <v>204</v>
      </c>
      <c r="O113" s="292"/>
    </row>
    <row r="114" spans="1:80" x14ac:dyDescent="0.2">
      <c r="A114" s="293">
        <v>16</v>
      </c>
      <c r="B114" s="294" t="s">
        <v>205</v>
      </c>
      <c r="C114" s="295" t="s">
        <v>206</v>
      </c>
      <c r="D114" s="296" t="s">
        <v>116</v>
      </c>
      <c r="E114" s="297">
        <v>607.08029999999997</v>
      </c>
      <c r="F114" s="297">
        <v>0</v>
      </c>
      <c r="G114" s="298">
        <f>E114*F114</f>
        <v>0</v>
      </c>
      <c r="H114" s="299">
        <v>0</v>
      </c>
      <c r="I114" s="300">
        <f>E114*H114</f>
        <v>0</v>
      </c>
      <c r="J114" s="299"/>
      <c r="K114" s="300">
        <f>E114*J114</f>
        <v>0</v>
      </c>
      <c r="O114" s="292">
        <v>2</v>
      </c>
      <c r="AA114" s="261">
        <v>12</v>
      </c>
      <c r="AB114" s="261">
        <v>0</v>
      </c>
      <c r="AC114" s="261">
        <v>7</v>
      </c>
      <c r="AZ114" s="261">
        <v>1</v>
      </c>
      <c r="BA114" s="261">
        <f>IF(AZ114=1,G114,0)</f>
        <v>0</v>
      </c>
      <c r="BB114" s="261">
        <f>IF(AZ114=2,G114,0)</f>
        <v>0</v>
      </c>
      <c r="BC114" s="261">
        <f>IF(AZ114=3,G114,0)</f>
        <v>0</v>
      </c>
      <c r="BD114" s="261">
        <f>IF(AZ114=4,G114,0)</f>
        <v>0</v>
      </c>
      <c r="BE114" s="261">
        <f>IF(AZ114=5,G114,0)</f>
        <v>0</v>
      </c>
      <c r="CA114" s="292">
        <v>12</v>
      </c>
      <c r="CB114" s="292">
        <v>0</v>
      </c>
    </row>
    <row r="115" spans="1:80" x14ac:dyDescent="0.2">
      <c r="A115" s="301"/>
      <c r="B115" s="304"/>
      <c r="C115" s="305" t="s">
        <v>1011</v>
      </c>
      <c r="D115" s="306"/>
      <c r="E115" s="307">
        <v>476.46890000000002</v>
      </c>
      <c r="F115" s="308"/>
      <c r="G115" s="309"/>
      <c r="H115" s="310"/>
      <c r="I115" s="302"/>
      <c r="J115" s="311"/>
      <c r="K115" s="302"/>
      <c r="M115" s="303" t="s">
        <v>1011</v>
      </c>
      <c r="O115" s="292"/>
    </row>
    <row r="116" spans="1:80" ht="22.5" x14ac:dyDescent="0.2">
      <c r="A116" s="301"/>
      <c r="B116" s="304"/>
      <c r="C116" s="305" t="s">
        <v>1728</v>
      </c>
      <c r="D116" s="306"/>
      <c r="E116" s="307">
        <v>42.588000000000001</v>
      </c>
      <c r="F116" s="308"/>
      <c r="G116" s="309"/>
      <c r="H116" s="310"/>
      <c r="I116" s="302"/>
      <c r="J116" s="311"/>
      <c r="K116" s="302"/>
      <c r="M116" s="303" t="s">
        <v>1728</v>
      </c>
      <c r="O116" s="292"/>
    </row>
    <row r="117" spans="1:80" ht="22.5" x14ac:dyDescent="0.2">
      <c r="A117" s="301"/>
      <c r="B117" s="304"/>
      <c r="C117" s="305" t="s">
        <v>1729</v>
      </c>
      <c r="D117" s="306"/>
      <c r="E117" s="307">
        <v>34.4527</v>
      </c>
      <c r="F117" s="308"/>
      <c r="G117" s="309"/>
      <c r="H117" s="310"/>
      <c r="I117" s="302"/>
      <c r="J117" s="311"/>
      <c r="K117" s="302"/>
      <c r="M117" s="303" t="s">
        <v>1729</v>
      </c>
      <c r="O117" s="292"/>
    </row>
    <row r="118" spans="1:80" x14ac:dyDescent="0.2">
      <c r="A118" s="301"/>
      <c r="B118" s="304"/>
      <c r="C118" s="305" t="s">
        <v>1730</v>
      </c>
      <c r="D118" s="306"/>
      <c r="E118" s="307">
        <v>7.8688000000000002</v>
      </c>
      <c r="F118" s="308"/>
      <c r="G118" s="309"/>
      <c r="H118" s="310"/>
      <c r="I118" s="302"/>
      <c r="J118" s="311"/>
      <c r="K118" s="302"/>
      <c r="M118" s="303" t="s">
        <v>1730</v>
      </c>
      <c r="O118" s="292"/>
    </row>
    <row r="119" spans="1:80" ht="22.5" x14ac:dyDescent="0.2">
      <c r="A119" s="301"/>
      <c r="B119" s="304"/>
      <c r="C119" s="305" t="s">
        <v>1324</v>
      </c>
      <c r="D119" s="306"/>
      <c r="E119" s="307">
        <v>45.701900000000002</v>
      </c>
      <c r="F119" s="308"/>
      <c r="G119" s="309"/>
      <c r="H119" s="310"/>
      <c r="I119" s="302"/>
      <c r="J119" s="311"/>
      <c r="K119" s="302"/>
      <c r="M119" s="303" t="s">
        <v>1324</v>
      </c>
      <c r="O119" s="292"/>
    </row>
    <row r="120" spans="1:80" x14ac:dyDescent="0.2">
      <c r="A120" s="293">
        <v>17</v>
      </c>
      <c r="B120" s="294" t="s">
        <v>210</v>
      </c>
      <c r="C120" s="295" t="s">
        <v>211</v>
      </c>
      <c r="D120" s="296" t="s">
        <v>116</v>
      </c>
      <c r="E120" s="297">
        <v>16.5</v>
      </c>
      <c r="F120" s="297">
        <v>0</v>
      </c>
      <c r="G120" s="298">
        <f>E120*F120</f>
        <v>0</v>
      </c>
      <c r="H120" s="299">
        <v>0</v>
      </c>
      <c r="I120" s="300">
        <f>E120*H120</f>
        <v>0</v>
      </c>
      <c r="J120" s="299"/>
      <c r="K120" s="300">
        <f>E120*J120</f>
        <v>0</v>
      </c>
      <c r="O120" s="292">
        <v>2</v>
      </c>
      <c r="AA120" s="261">
        <v>12</v>
      </c>
      <c r="AB120" s="261">
        <v>0</v>
      </c>
      <c r="AC120" s="261">
        <v>73</v>
      </c>
      <c r="AZ120" s="261">
        <v>1</v>
      </c>
      <c r="BA120" s="261">
        <f>IF(AZ120=1,G120,0)</f>
        <v>0</v>
      </c>
      <c r="BB120" s="261">
        <f>IF(AZ120=2,G120,0)</f>
        <v>0</v>
      </c>
      <c r="BC120" s="261">
        <f>IF(AZ120=3,G120,0)</f>
        <v>0</v>
      </c>
      <c r="BD120" s="261">
        <f>IF(AZ120=4,G120,0)</f>
        <v>0</v>
      </c>
      <c r="BE120" s="261">
        <f>IF(AZ120=5,G120,0)</f>
        <v>0</v>
      </c>
      <c r="CA120" s="292">
        <v>12</v>
      </c>
      <c r="CB120" s="292">
        <v>0</v>
      </c>
    </row>
    <row r="121" spans="1:80" ht="22.5" x14ac:dyDescent="0.2">
      <c r="A121" s="301"/>
      <c r="B121" s="304"/>
      <c r="C121" s="305" t="s">
        <v>1701</v>
      </c>
      <c r="D121" s="306"/>
      <c r="E121" s="307">
        <v>16.5</v>
      </c>
      <c r="F121" s="308"/>
      <c r="G121" s="309"/>
      <c r="H121" s="310"/>
      <c r="I121" s="302"/>
      <c r="J121" s="311"/>
      <c r="K121" s="302"/>
      <c r="M121" s="303" t="s">
        <v>1701</v>
      </c>
      <c r="O121" s="292"/>
    </row>
    <row r="122" spans="1:80" x14ac:dyDescent="0.2">
      <c r="A122" s="293">
        <v>18</v>
      </c>
      <c r="B122" s="294" t="s">
        <v>212</v>
      </c>
      <c r="C122" s="295" t="s">
        <v>213</v>
      </c>
      <c r="D122" s="296" t="s">
        <v>116</v>
      </c>
      <c r="E122" s="297">
        <v>573.12350000000004</v>
      </c>
      <c r="F122" s="297">
        <v>0</v>
      </c>
      <c r="G122" s="298">
        <f>E122*F122</f>
        <v>0</v>
      </c>
      <c r="H122" s="299">
        <v>0</v>
      </c>
      <c r="I122" s="300">
        <f>E122*H122</f>
        <v>0</v>
      </c>
      <c r="J122" s="299"/>
      <c r="K122" s="300">
        <f>E122*J122</f>
        <v>0</v>
      </c>
      <c r="O122" s="292">
        <v>2</v>
      </c>
      <c r="AA122" s="261">
        <v>12</v>
      </c>
      <c r="AB122" s="261">
        <v>0</v>
      </c>
      <c r="AC122" s="261">
        <v>8</v>
      </c>
      <c r="AZ122" s="261">
        <v>1</v>
      </c>
      <c r="BA122" s="261">
        <f>IF(AZ122=1,G122,0)</f>
        <v>0</v>
      </c>
      <c r="BB122" s="261">
        <f>IF(AZ122=2,G122,0)</f>
        <v>0</v>
      </c>
      <c r="BC122" s="261">
        <f>IF(AZ122=3,G122,0)</f>
        <v>0</v>
      </c>
      <c r="BD122" s="261">
        <f>IF(AZ122=4,G122,0)</f>
        <v>0</v>
      </c>
      <c r="BE122" s="261">
        <f>IF(AZ122=5,G122,0)</f>
        <v>0</v>
      </c>
      <c r="CA122" s="292">
        <v>12</v>
      </c>
      <c r="CB122" s="292">
        <v>0</v>
      </c>
    </row>
    <row r="123" spans="1:80" x14ac:dyDescent="0.2">
      <c r="A123" s="301"/>
      <c r="B123" s="304"/>
      <c r="C123" s="305" t="s">
        <v>1011</v>
      </c>
      <c r="D123" s="306"/>
      <c r="E123" s="307">
        <v>476.46890000000002</v>
      </c>
      <c r="F123" s="308"/>
      <c r="G123" s="309"/>
      <c r="H123" s="310"/>
      <c r="I123" s="302"/>
      <c r="J123" s="311"/>
      <c r="K123" s="302"/>
      <c r="M123" s="303" t="s">
        <v>1011</v>
      </c>
      <c r="O123" s="292"/>
    </row>
    <row r="124" spans="1:80" ht="22.5" x14ac:dyDescent="0.2">
      <c r="A124" s="301"/>
      <c r="B124" s="304"/>
      <c r="C124" s="305" t="s">
        <v>1729</v>
      </c>
      <c r="D124" s="306"/>
      <c r="E124" s="307">
        <v>34.4527</v>
      </c>
      <c r="F124" s="308"/>
      <c r="G124" s="309"/>
      <c r="H124" s="310"/>
      <c r="I124" s="302"/>
      <c r="J124" s="311"/>
      <c r="K124" s="302"/>
      <c r="M124" s="303" t="s">
        <v>1729</v>
      </c>
      <c r="O124" s="292"/>
    </row>
    <row r="125" spans="1:80" ht="22.5" x14ac:dyDescent="0.2">
      <c r="A125" s="301"/>
      <c r="B125" s="304"/>
      <c r="C125" s="305" t="s">
        <v>1701</v>
      </c>
      <c r="D125" s="306"/>
      <c r="E125" s="307">
        <v>16.5</v>
      </c>
      <c r="F125" s="308"/>
      <c r="G125" s="309"/>
      <c r="H125" s="310"/>
      <c r="I125" s="302"/>
      <c r="J125" s="311"/>
      <c r="K125" s="302"/>
      <c r="M125" s="303" t="s">
        <v>1701</v>
      </c>
      <c r="O125" s="292"/>
    </row>
    <row r="126" spans="1:80" ht="22.5" x14ac:dyDescent="0.2">
      <c r="A126" s="301"/>
      <c r="B126" s="304"/>
      <c r="C126" s="305" t="s">
        <v>1324</v>
      </c>
      <c r="D126" s="306"/>
      <c r="E126" s="307">
        <v>45.701900000000002</v>
      </c>
      <c r="F126" s="308"/>
      <c r="G126" s="309"/>
      <c r="H126" s="310"/>
      <c r="I126" s="302"/>
      <c r="J126" s="311"/>
      <c r="K126" s="302"/>
      <c r="M126" s="303" t="s">
        <v>1324</v>
      </c>
      <c r="O126" s="292"/>
    </row>
    <row r="127" spans="1:80" x14ac:dyDescent="0.2">
      <c r="A127" s="293">
        <v>19</v>
      </c>
      <c r="B127" s="294" t="s">
        <v>214</v>
      </c>
      <c r="C127" s="295" t="s">
        <v>215</v>
      </c>
      <c r="D127" s="296" t="s">
        <v>116</v>
      </c>
      <c r="E127" s="297">
        <v>573.12350000000004</v>
      </c>
      <c r="F127" s="297">
        <v>0</v>
      </c>
      <c r="G127" s="298">
        <f>E127*F127</f>
        <v>0</v>
      </c>
      <c r="H127" s="299">
        <v>0</v>
      </c>
      <c r="I127" s="300">
        <f>E127*H127</f>
        <v>0</v>
      </c>
      <c r="J127" s="299"/>
      <c r="K127" s="300">
        <f>E127*J127</f>
        <v>0</v>
      </c>
      <c r="O127" s="292">
        <v>2</v>
      </c>
      <c r="AA127" s="261">
        <v>12</v>
      </c>
      <c r="AB127" s="261">
        <v>0</v>
      </c>
      <c r="AC127" s="261">
        <v>9</v>
      </c>
      <c r="AZ127" s="261">
        <v>1</v>
      </c>
      <c r="BA127" s="261">
        <f>IF(AZ127=1,G127,0)</f>
        <v>0</v>
      </c>
      <c r="BB127" s="261">
        <f>IF(AZ127=2,G127,0)</f>
        <v>0</v>
      </c>
      <c r="BC127" s="261">
        <f>IF(AZ127=3,G127,0)</f>
        <v>0</v>
      </c>
      <c r="BD127" s="261">
        <f>IF(AZ127=4,G127,0)</f>
        <v>0</v>
      </c>
      <c r="BE127" s="261">
        <f>IF(AZ127=5,G127,0)</f>
        <v>0</v>
      </c>
      <c r="CA127" s="292">
        <v>12</v>
      </c>
      <c r="CB127" s="292">
        <v>0</v>
      </c>
    </row>
    <row r="128" spans="1:80" x14ac:dyDescent="0.2">
      <c r="A128" s="301"/>
      <c r="B128" s="304"/>
      <c r="C128" s="305" t="s">
        <v>1011</v>
      </c>
      <c r="D128" s="306"/>
      <c r="E128" s="307">
        <v>476.46890000000002</v>
      </c>
      <c r="F128" s="308"/>
      <c r="G128" s="309"/>
      <c r="H128" s="310"/>
      <c r="I128" s="302"/>
      <c r="J128" s="311"/>
      <c r="K128" s="302"/>
      <c r="M128" s="303" t="s">
        <v>1011</v>
      </c>
      <c r="O128" s="292"/>
    </row>
    <row r="129" spans="1:80" ht="22.5" x14ac:dyDescent="0.2">
      <c r="A129" s="301"/>
      <c r="B129" s="304"/>
      <c r="C129" s="305" t="s">
        <v>1729</v>
      </c>
      <c r="D129" s="306"/>
      <c r="E129" s="307">
        <v>34.4527</v>
      </c>
      <c r="F129" s="308"/>
      <c r="G129" s="309"/>
      <c r="H129" s="310"/>
      <c r="I129" s="302"/>
      <c r="J129" s="311"/>
      <c r="K129" s="302"/>
      <c r="M129" s="303" t="s">
        <v>1729</v>
      </c>
      <c r="O129" s="292"/>
    </row>
    <row r="130" spans="1:80" ht="22.5" x14ac:dyDescent="0.2">
      <c r="A130" s="301"/>
      <c r="B130" s="304"/>
      <c r="C130" s="305" t="s">
        <v>1701</v>
      </c>
      <c r="D130" s="306"/>
      <c r="E130" s="307">
        <v>16.5</v>
      </c>
      <c r="F130" s="308"/>
      <c r="G130" s="309"/>
      <c r="H130" s="310"/>
      <c r="I130" s="302"/>
      <c r="J130" s="311"/>
      <c r="K130" s="302"/>
      <c r="M130" s="303" t="s">
        <v>1701</v>
      </c>
      <c r="O130" s="292"/>
    </row>
    <row r="131" spans="1:80" ht="22.5" x14ac:dyDescent="0.2">
      <c r="A131" s="301"/>
      <c r="B131" s="304"/>
      <c r="C131" s="305" t="s">
        <v>1324</v>
      </c>
      <c r="D131" s="306"/>
      <c r="E131" s="307">
        <v>45.701900000000002</v>
      </c>
      <c r="F131" s="308"/>
      <c r="G131" s="309"/>
      <c r="H131" s="310"/>
      <c r="I131" s="302"/>
      <c r="J131" s="311"/>
      <c r="K131" s="302"/>
      <c r="M131" s="303" t="s">
        <v>1324</v>
      </c>
      <c r="O131" s="292"/>
    </row>
    <row r="132" spans="1:80" x14ac:dyDescent="0.2">
      <c r="A132" s="293">
        <v>20</v>
      </c>
      <c r="B132" s="294" t="s">
        <v>216</v>
      </c>
      <c r="C132" s="295" t="s">
        <v>217</v>
      </c>
      <c r="D132" s="296" t="s">
        <v>116</v>
      </c>
      <c r="E132" s="297">
        <v>573.12350000000004</v>
      </c>
      <c r="F132" s="297">
        <v>0</v>
      </c>
      <c r="G132" s="298">
        <f>E132*F132</f>
        <v>0</v>
      </c>
      <c r="H132" s="299">
        <v>0</v>
      </c>
      <c r="I132" s="300">
        <f>E132*H132</f>
        <v>0</v>
      </c>
      <c r="J132" s="299"/>
      <c r="K132" s="300">
        <f>E132*J132</f>
        <v>0</v>
      </c>
      <c r="O132" s="292">
        <v>2</v>
      </c>
      <c r="AA132" s="261">
        <v>12</v>
      </c>
      <c r="AB132" s="261">
        <v>0</v>
      </c>
      <c r="AC132" s="261">
        <v>10</v>
      </c>
      <c r="AZ132" s="261">
        <v>1</v>
      </c>
      <c r="BA132" s="261">
        <f>IF(AZ132=1,G132,0)</f>
        <v>0</v>
      </c>
      <c r="BB132" s="261">
        <f>IF(AZ132=2,G132,0)</f>
        <v>0</v>
      </c>
      <c r="BC132" s="261">
        <f>IF(AZ132=3,G132,0)</f>
        <v>0</v>
      </c>
      <c r="BD132" s="261">
        <f>IF(AZ132=4,G132,0)</f>
        <v>0</v>
      </c>
      <c r="BE132" s="261">
        <f>IF(AZ132=5,G132,0)</f>
        <v>0</v>
      </c>
      <c r="CA132" s="292">
        <v>12</v>
      </c>
      <c r="CB132" s="292">
        <v>0</v>
      </c>
    </row>
    <row r="133" spans="1:80" x14ac:dyDescent="0.2">
      <c r="A133" s="301"/>
      <c r="B133" s="304"/>
      <c r="C133" s="305" t="s">
        <v>1011</v>
      </c>
      <c r="D133" s="306"/>
      <c r="E133" s="307">
        <v>476.46890000000002</v>
      </c>
      <c r="F133" s="308"/>
      <c r="G133" s="309"/>
      <c r="H133" s="310"/>
      <c r="I133" s="302"/>
      <c r="J133" s="311"/>
      <c r="K133" s="302"/>
      <c r="M133" s="303" t="s">
        <v>1011</v>
      </c>
      <c r="O133" s="292"/>
    </row>
    <row r="134" spans="1:80" ht="22.5" x14ac:dyDescent="0.2">
      <c r="A134" s="301"/>
      <c r="B134" s="304"/>
      <c r="C134" s="305" t="s">
        <v>1729</v>
      </c>
      <c r="D134" s="306"/>
      <c r="E134" s="307">
        <v>34.4527</v>
      </c>
      <c r="F134" s="308"/>
      <c r="G134" s="309"/>
      <c r="H134" s="310"/>
      <c r="I134" s="302"/>
      <c r="J134" s="311"/>
      <c r="K134" s="302"/>
      <c r="M134" s="303" t="s">
        <v>1729</v>
      </c>
      <c r="O134" s="292"/>
    </row>
    <row r="135" spans="1:80" ht="22.5" x14ac:dyDescent="0.2">
      <c r="A135" s="301"/>
      <c r="B135" s="304"/>
      <c r="C135" s="305" t="s">
        <v>1701</v>
      </c>
      <c r="D135" s="306"/>
      <c r="E135" s="307">
        <v>16.5</v>
      </c>
      <c r="F135" s="308"/>
      <c r="G135" s="309"/>
      <c r="H135" s="310"/>
      <c r="I135" s="302"/>
      <c r="J135" s="311"/>
      <c r="K135" s="302"/>
      <c r="M135" s="303" t="s">
        <v>1701</v>
      </c>
      <c r="O135" s="292"/>
    </row>
    <row r="136" spans="1:80" ht="22.5" x14ac:dyDescent="0.2">
      <c r="A136" s="301"/>
      <c r="B136" s="304"/>
      <c r="C136" s="305" t="s">
        <v>1324</v>
      </c>
      <c r="D136" s="306"/>
      <c r="E136" s="307">
        <v>45.701900000000002</v>
      </c>
      <c r="F136" s="308"/>
      <c r="G136" s="309"/>
      <c r="H136" s="310"/>
      <c r="I136" s="302"/>
      <c r="J136" s="311"/>
      <c r="K136" s="302"/>
      <c r="M136" s="303" t="s">
        <v>1324</v>
      </c>
      <c r="O136" s="292"/>
    </row>
    <row r="137" spans="1:80" x14ac:dyDescent="0.2">
      <c r="A137" s="293">
        <v>21</v>
      </c>
      <c r="B137" s="294" t="s">
        <v>1733</v>
      </c>
      <c r="C137" s="295" t="s">
        <v>1734</v>
      </c>
      <c r="D137" s="296" t="s">
        <v>116</v>
      </c>
      <c r="E137" s="297">
        <v>16.5</v>
      </c>
      <c r="F137" s="297">
        <v>0</v>
      </c>
      <c r="G137" s="298">
        <f>E137*F137</f>
        <v>0</v>
      </c>
      <c r="H137" s="299">
        <v>0</v>
      </c>
      <c r="I137" s="300">
        <f>E137*H137</f>
        <v>0</v>
      </c>
      <c r="J137" s="299"/>
      <c r="K137" s="300">
        <f>E137*J137</f>
        <v>0</v>
      </c>
      <c r="O137" s="292">
        <v>2</v>
      </c>
      <c r="AA137" s="261">
        <v>12</v>
      </c>
      <c r="AB137" s="261">
        <v>0</v>
      </c>
      <c r="AC137" s="261">
        <v>71</v>
      </c>
      <c r="AZ137" s="261">
        <v>1</v>
      </c>
      <c r="BA137" s="261">
        <f>IF(AZ137=1,G137,0)</f>
        <v>0</v>
      </c>
      <c r="BB137" s="261">
        <f>IF(AZ137=2,G137,0)</f>
        <v>0</v>
      </c>
      <c r="BC137" s="261">
        <f>IF(AZ137=3,G137,0)</f>
        <v>0</v>
      </c>
      <c r="BD137" s="261">
        <f>IF(AZ137=4,G137,0)</f>
        <v>0</v>
      </c>
      <c r="BE137" s="261">
        <f>IF(AZ137=5,G137,0)</f>
        <v>0</v>
      </c>
      <c r="CA137" s="292">
        <v>12</v>
      </c>
      <c r="CB137" s="292">
        <v>0</v>
      </c>
    </row>
    <row r="138" spans="1:80" x14ac:dyDescent="0.2">
      <c r="A138" s="301"/>
      <c r="B138" s="304"/>
      <c r="C138" s="305" t="s">
        <v>1735</v>
      </c>
      <c r="D138" s="306"/>
      <c r="E138" s="307">
        <v>0</v>
      </c>
      <c r="F138" s="308"/>
      <c r="G138" s="309"/>
      <c r="H138" s="310"/>
      <c r="I138" s="302"/>
      <c r="J138" s="311"/>
      <c r="K138" s="302"/>
      <c r="M138" s="303" t="s">
        <v>1735</v>
      </c>
      <c r="O138" s="292"/>
    </row>
    <row r="139" spans="1:80" x14ac:dyDescent="0.2">
      <c r="A139" s="301"/>
      <c r="B139" s="304"/>
      <c r="C139" s="305" t="s">
        <v>1736</v>
      </c>
      <c r="D139" s="306"/>
      <c r="E139" s="307">
        <v>10.8</v>
      </c>
      <c r="F139" s="308"/>
      <c r="G139" s="309"/>
      <c r="H139" s="310"/>
      <c r="I139" s="302"/>
      <c r="J139" s="311"/>
      <c r="K139" s="302"/>
      <c r="M139" s="303" t="s">
        <v>1736</v>
      </c>
      <c r="O139" s="292"/>
    </row>
    <row r="140" spans="1:80" x14ac:dyDescent="0.2">
      <c r="A140" s="301"/>
      <c r="B140" s="304"/>
      <c r="C140" s="305" t="s">
        <v>1737</v>
      </c>
      <c r="D140" s="306"/>
      <c r="E140" s="307">
        <v>5.7</v>
      </c>
      <c r="F140" s="308"/>
      <c r="G140" s="309"/>
      <c r="H140" s="310"/>
      <c r="I140" s="302"/>
      <c r="J140" s="311"/>
      <c r="K140" s="302"/>
      <c r="M140" s="303" t="s">
        <v>1737</v>
      </c>
      <c r="O140" s="292"/>
    </row>
    <row r="141" spans="1:80" ht="22.5" x14ac:dyDescent="0.2">
      <c r="A141" s="293">
        <v>22</v>
      </c>
      <c r="B141" s="294" t="s">
        <v>223</v>
      </c>
      <c r="C141" s="295" t="s">
        <v>224</v>
      </c>
      <c r="D141" s="296" t="s">
        <v>116</v>
      </c>
      <c r="E141" s="297">
        <v>42.588000000000001</v>
      </c>
      <c r="F141" s="297">
        <v>0</v>
      </c>
      <c r="G141" s="298">
        <f>E141*F141</f>
        <v>0</v>
      </c>
      <c r="H141" s="299">
        <v>0</v>
      </c>
      <c r="I141" s="300">
        <f>E141*H141</f>
        <v>0</v>
      </c>
      <c r="J141" s="299"/>
      <c r="K141" s="300">
        <f>E141*J141</f>
        <v>0</v>
      </c>
      <c r="O141" s="292">
        <v>2</v>
      </c>
      <c r="AA141" s="261">
        <v>12</v>
      </c>
      <c r="AB141" s="261">
        <v>0</v>
      </c>
      <c r="AC141" s="261">
        <v>11</v>
      </c>
      <c r="AZ141" s="261">
        <v>1</v>
      </c>
      <c r="BA141" s="261">
        <f>IF(AZ141=1,G141,0)</f>
        <v>0</v>
      </c>
      <c r="BB141" s="261">
        <f>IF(AZ141=2,G141,0)</f>
        <v>0</v>
      </c>
      <c r="BC141" s="261">
        <f>IF(AZ141=3,G141,0)</f>
        <v>0</v>
      </c>
      <c r="BD141" s="261">
        <f>IF(AZ141=4,G141,0)</f>
        <v>0</v>
      </c>
      <c r="BE141" s="261">
        <f>IF(AZ141=5,G141,0)</f>
        <v>0</v>
      </c>
      <c r="CA141" s="292">
        <v>12</v>
      </c>
      <c r="CB141" s="292">
        <v>0</v>
      </c>
    </row>
    <row r="142" spans="1:80" x14ac:dyDescent="0.2">
      <c r="A142" s="301"/>
      <c r="B142" s="304"/>
      <c r="C142" s="305" t="s">
        <v>1704</v>
      </c>
      <c r="D142" s="306"/>
      <c r="E142" s="307">
        <v>0</v>
      </c>
      <c r="F142" s="308"/>
      <c r="G142" s="309"/>
      <c r="H142" s="310"/>
      <c r="I142" s="302"/>
      <c r="J142" s="311"/>
      <c r="K142" s="302"/>
      <c r="M142" s="303" t="s">
        <v>1704</v>
      </c>
      <c r="O142" s="292"/>
    </row>
    <row r="143" spans="1:80" x14ac:dyDescent="0.2">
      <c r="A143" s="301"/>
      <c r="B143" s="304"/>
      <c r="C143" s="305" t="s">
        <v>1705</v>
      </c>
      <c r="D143" s="306"/>
      <c r="E143" s="307">
        <v>13.138999999999999</v>
      </c>
      <c r="F143" s="308"/>
      <c r="G143" s="309"/>
      <c r="H143" s="310"/>
      <c r="I143" s="302"/>
      <c r="J143" s="311"/>
      <c r="K143" s="302"/>
      <c r="M143" s="303" t="s">
        <v>1705</v>
      </c>
      <c r="O143" s="292"/>
    </row>
    <row r="144" spans="1:80" x14ac:dyDescent="0.2">
      <c r="A144" s="301"/>
      <c r="B144" s="304"/>
      <c r="C144" s="305" t="s">
        <v>1706</v>
      </c>
      <c r="D144" s="306"/>
      <c r="E144" s="307">
        <v>1.794</v>
      </c>
      <c r="F144" s="308"/>
      <c r="G144" s="309"/>
      <c r="H144" s="310"/>
      <c r="I144" s="302"/>
      <c r="J144" s="311"/>
      <c r="K144" s="302"/>
      <c r="M144" s="303" t="s">
        <v>1706</v>
      </c>
      <c r="O144" s="292"/>
    </row>
    <row r="145" spans="1:80" x14ac:dyDescent="0.2">
      <c r="A145" s="301"/>
      <c r="B145" s="304"/>
      <c r="C145" s="305" t="s">
        <v>1707</v>
      </c>
      <c r="D145" s="306"/>
      <c r="E145" s="307">
        <v>11.22</v>
      </c>
      <c r="F145" s="308"/>
      <c r="G145" s="309"/>
      <c r="H145" s="310"/>
      <c r="I145" s="302"/>
      <c r="J145" s="311"/>
      <c r="K145" s="302"/>
      <c r="M145" s="303" t="s">
        <v>1707</v>
      </c>
      <c r="O145" s="292"/>
    </row>
    <row r="146" spans="1:80" x14ac:dyDescent="0.2">
      <c r="A146" s="301"/>
      <c r="B146" s="304"/>
      <c r="C146" s="305" t="s">
        <v>1708</v>
      </c>
      <c r="D146" s="306"/>
      <c r="E146" s="307">
        <v>1.7929999999999999</v>
      </c>
      <c r="F146" s="308"/>
      <c r="G146" s="309"/>
      <c r="H146" s="310"/>
      <c r="I146" s="302"/>
      <c r="J146" s="311"/>
      <c r="K146" s="302"/>
      <c r="M146" s="303" t="s">
        <v>1708</v>
      </c>
      <c r="O146" s="292"/>
    </row>
    <row r="147" spans="1:80" x14ac:dyDescent="0.2">
      <c r="A147" s="301"/>
      <c r="B147" s="304"/>
      <c r="C147" s="305" t="s">
        <v>1709</v>
      </c>
      <c r="D147" s="306"/>
      <c r="E147" s="307">
        <v>25.9312</v>
      </c>
      <c r="F147" s="308"/>
      <c r="G147" s="309"/>
      <c r="H147" s="310"/>
      <c r="I147" s="302"/>
      <c r="J147" s="311"/>
      <c r="K147" s="302"/>
      <c r="M147" s="303" t="s">
        <v>1709</v>
      </c>
      <c r="O147" s="292"/>
    </row>
    <row r="148" spans="1:80" x14ac:dyDescent="0.2">
      <c r="A148" s="301"/>
      <c r="B148" s="304"/>
      <c r="C148" s="305" t="s">
        <v>1710</v>
      </c>
      <c r="D148" s="306"/>
      <c r="E148" s="307">
        <v>-11.289099999999999</v>
      </c>
      <c r="F148" s="308"/>
      <c r="G148" s="309"/>
      <c r="H148" s="310"/>
      <c r="I148" s="302"/>
      <c r="J148" s="311"/>
      <c r="K148" s="302"/>
      <c r="M148" s="303" t="s">
        <v>1710</v>
      </c>
      <c r="O148" s="292"/>
    </row>
    <row r="149" spans="1:80" ht="22.5" x14ac:dyDescent="0.2">
      <c r="A149" s="293">
        <v>23</v>
      </c>
      <c r="B149" s="294" t="s">
        <v>228</v>
      </c>
      <c r="C149" s="295" t="s">
        <v>229</v>
      </c>
      <c r="D149" s="296" t="s">
        <v>116</v>
      </c>
      <c r="E149" s="297">
        <v>476.46890000000002</v>
      </c>
      <c r="F149" s="297">
        <v>0</v>
      </c>
      <c r="G149" s="298">
        <f>E149*F149</f>
        <v>0</v>
      </c>
      <c r="H149" s="299">
        <v>0</v>
      </c>
      <c r="I149" s="300">
        <f>E149*H149</f>
        <v>0</v>
      </c>
      <c r="J149" s="299"/>
      <c r="K149" s="300">
        <f>E149*J149</f>
        <v>0</v>
      </c>
      <c r="O149" s="292">
        <v>2</v>
      </c>
      <c r="AA149" s="261">
        <v>12</v>
      </c>
      <c r="AB149" s="261">
        <v>1</v>
      </c>
      <c r="AC149" s="261">
        <v>12</v>
      </c>
      <c r="AZ149" s="261">
        <v>1</v>
      </c>
      <c r="BA149" s="261">
        <f>IF(AZ149=1,G149,0)</f>
        <v>0</v>
      </c>
      <c r="BB149" s="261">
        <f>IF(AZ149=2,G149,0)</f>
        <v>0</v>
      </c>
      <c r="BC149" s="261">
        <f>IF(AZ149=3,G149,0)</f>
        <v>0</v>
      </c>
      <c r="BD149" s="261">
        <f>IF(AZ149=4,G149,0)</f>
        <v>0</v>
      </c>
      <c r="BE149" s="261">
        <f>IF(AZ149=5,G149,0)</f>
        <v>0</v>
      </c>
      <c r="CA149" s="292">
        <v>12</v>
      </c>
      <c r="CB149" s="292">
        <v>1</v>
      </c>
    </row>
    <row r="150" spans="1:80" x14ac:dyDescent="0.2">
      <c r="A150" s="301"/>
      <c r="B150" s="304"/>
      <c r="C150" s="305" t="s">
        <v>1689</v>
      </c>
      <c r="D150" s="306"/>
      <c r="E150" s="307">
        <v>0</v>
      </c>
      <c r="F150" s="308"/>
      <c r="G150" s="309"/>
      <c r="H150" s="310"/>
      <c r="I150" s="302"/>
      <c r="J150" s="311"/>
      <c r="K150" s="302"/>
      <c r="M150" s="303" t="s">
        <v>1689</v>
      </c>
      <c r="O150" s="292"/>
    </row>
    <row r="151" spans="1:80" x14ac:dyDescent="0.2">
      <c r="A151" s="301"/>
      <c r="B151" s="304"/>
      <c r="C151" s="305" t="s">
        <v>1738</v>
      </c>
      <c r="D151" s="306"/>
      <c r="E151" s="307">
        <v>149.61519999999999</v>
      </c>
      <c r="F151" s="308"/>
      <c r="G151" s="309"/>
      <c r="H151" s="310"/>
      <c r="I151" s="302"/>
      <c r="J151" s="311"/>
      <c r="K151" s="302"/>
      <c r="M151" s="303" t="s">
        <v>1738</v>
      </c>
      <c r="O151" s="292"/>
    </row>
    <row r="152" spans="1:80" ht="22.5" x14ac:dyDescent="0.2">
      <c r="A152" s="301"/>
      <c r="B152" s="304"/>
      <c r="C152" s="305" t="s">
        <v>1739</v>
      </c>
      <c r="D152" s="306"/>
      <c r="E152" s="307">
        <v>-25.9312</v>
      </c>
      <c r="F152" s="308"/>
      <c r="G152" s="309"/>
      <c r="H152" s="310"/>
      <c r="I152" s="302"/>
      <c r="J152" s="311"/>
      <c r="K152" s="302"/>
      <c r="M152" s="303" t="s">
        <v>1739</v>
      </c>
      <c r="O152" s="292"/>
    </row>
    <row r="153" spans="1:80" x14ac:dyDescent="0.2">
      <c r="A153" s="301"/>
      <c r="B153" s="304"/>
      <c r="C153" s="305" t="s">
        <v>1740</v>
      </c>
      <c r="D153" s="306"/>
      <c r="E153" s="307">
        <v>-2.5575000000000001</v>
      </c>
      <c r="F153" s="308"/>
      <c r="G153" s="309"/>
      <c r="H153" s="310"/>
      <c r="I153" s="302"/>
      <c r="J153" s="311"/>
      <c r="K153" s="302"/>
      <c r="M153" s="303" t="s">
        <v>1740</v>
      </c>
      <c r="O153" s="292"/>
    </row>
    <row r="154" spans="1:80" ht="22.5" x14ac:dyDescent="0.2">
      <c r="A154" s="301"/>
      <c r="B154" s="304"/>
      <c r="C154" s="305" t="s">
        <v>1741</v>
      </c>
      <c r="D154" s="306"/>
      <c r="E154" s="307">
        <v>-19.862300000000001</v>
      </c>
      <c r="F154" s="308"/>
      <c r="G154" s="309"/>
      <c r="H154" s="310"/>
      <c r="I154" s="302"/>
      <c r="J154" s="311"/>
      <c r="K154" s="302"/>
      <c r="M154" s="303" t="s">
        <v>1741</v>
      </c>
      <c r="O154" s="292"/>
    </row>
    <row r="155" spans="1:80" x14ac:dyDescent="0.2">
      <c r="A155" s="301"/>
      <c r="B155" s="304"/>
      <c r="C155" s="333" t="s">
        <v>174</v>
      </c>
      <c r="D155" s="306"/>
      <c r="E155" s="332">
        <v>101.26419999999997</v>
      </c>
      <c r="F155" s="308"/>
      <c r="G155" s="309"/>
      <c r="H155" s="310"/>
      <c r="I155" s="302"/>
      <c r="J155" s="311"/>
      <c r="K155" s="302"/>
      <c r="M155" s="303" t="s">
        <v>174</v>
      </c>
      <c r="O155" s="292"/>
    </row>
    <row r="156" spans="1:80" x14ac:dyDescent="0.2">
      <c r="A156" s="301"/>
      <c r="B156" s="304"/>
      <c r="C156" s="305" t="s">
        <v>1742</v>
      </c>
      <c r="D156" s="306"/>
      <c r="E156" s="307">
        <v>286.11</v>
      </c>
      <c r="F156" s="308"/>
      <c r="G156" s="309"/>
      <c r="H156" s="310"/>
      <c r="I156" s="302"/>
      <c r="J156" s="311"/>
      <c r="K156" s="302"/>
      <c r="M156" s="303" t="s">
        <v>1742</v>
      </c>
      <c r="O156" s="292"/>
    </row>
    <row r="157" spans="1:80" x14ac:dyDescent="0.2">
      <c r="A157" s="301"/>
      <c r="B157" s="304"/>
      <c r="C157" s="305" t="s">
        <v>1743</v>
      </c>
      <c r="D157" s="306"/>
      <c r="E157" s="307">
        <v>-115.30289999999999</v>
      </c>
      <c r="F157" s="308"/>
      <c r="G157" s="309"/>
      <c r="H157" s="310"/>
      <c r="I157" s="302"/>
      <c r="J157" s="311"/>
      <c r="K157" s="302"/>
      <c r="M157" s="303" t="s">
        <v>1743</v>
      </c>
      <c r="O157" s="292"/>
    </row>
    <row r="158" spans="1:80" x14ac:dyDescent="0.2">
      <c r="A158" s="301"/>
      <c r="B158" s="304"/>
      <c r="C158" s="333" t="s">
        <v>174</v>
      </c>
      <c r="D158" s="306"/>
      <c r="E158" s="332">
        <v>170.80710000000002</v>
      </c>
      <c r="F158" s="308"/>
      <c r="G158" s="309"/>
      <c r="H158" s="310"/>
      <c r="I158" s="302"/>
      <c r="J158" s="311"/>
      <c r="K158" s="302"/>
      <c r="M158" s="303" t="s">
        <v>174</v>
      </c>
      <c r="O158" s="292"/>
    </row>
    <row r="159" spans="1:80" x14ac:dyDescent="0.2">
      <c r="A159" s="301"/>
      <c r="B159" s="304"/>
      <c r="C159" s="305" t="s">
        <v>1744</v>
      </c>
      <c r="D159" s="306"/>
      <c r="E159" s="307">
        <v>83.947999999999993</v>
      </c>
      <c r="F159" s="308"/>
      <c r="G159" s="309"/>
      <c r="H159" s="310"/>
      <c r="I159" s="302"/>
      <c r="J159" s="311"/>
      <c r="K159" s="302"/>
      <c r="M159" s="303" t="s">
        <v>1744</v>
      </c>
      <c r="O159" s="292"/>
    </row>
    <row r="160" spans="1:80" ht="22.5" x14ac:dyDescent="0.2">
      <c r="A160" s="301"/>
      <c r="B160" s="304"/>
      <c r="C160" s="305" t="s">
        <v>1745</v>
      </c>
      <c r="D160" s="306"/>
      <c r="E160" s="307">
        <v>-1.0369999999999999</v>
      </c>
      <c r="F160" s="308"/>
      <c r="G160" s="309"/>
      <c r="H160" s="310"/>
      <c r="I160" s="302"/>
      <c r="J160" s="311"/>
      <c r="K160" s="302"/>
      <c r="M160" s="303" t="s">
        <v>1745</v>
      </c>
      <c r="O160" s="292"/>
    </row>
    <row r="161" spans="1:80" x14ac:dyDescent="0.2">
      <c r="A161" s="301"/>
      <c r="B161" s="304"/>
      <c r="C161" s="305" t="s">
        <v>1746</v>
      </c>
      <c r="D161" s="306"/>
      <c r="E161" s="307">
        <v>-2.7378</v>
      </c>
      <c r="F161" s="308"/>
      <c r="G161" s="309"/>
      <c r="H161" s="310"/>
      <c r="I161" s="302"/>
      <c r="J161" s="311"/>
      <c r="K161" s="302"/>
      <c r="M161" s="303" t="s">
        <v>1746</v>
      </c>
      <c r="O161" s="292"/>
    </row>
    <row r="162" spans="1:80" x14ac:dyDescent="0.2">
      <c r="A162" s="301"/>
      <c r="B162" s="304"/>
      <c r="C162" s="333" t="s">
        <v>174</v>
      </c>
      <c r="D162" s="306"/>
      <c r="E162" s="332">
        <v>80.17319999999998</v>
      </c>
      <c r="F162" s="308"/>
      <c r="G162" s="309"/>
      <c r="H162" s="310"/>
      <c r="I162" s="302"/>
      <c r="J162" s="311"/>
      <c r="K162" s="302"/>
      <c r="M162" s="303" t="s">
        <v>174</v>
      </c>
      <c r="O162" s="292"/>
    </row>
    <row r="163" spans="1:80" x14ac:dyDescent="0.2">
      <c r="A163" s="301"/>
      <c r="B163" s="304"/>
      <c r="C163" s="305" t="s">
        <v>1747</v>
      </c>
      <c r="D163" s="306"/>
      <c r="E163" s="307">
        <v>287.18099999999998</v>
      </c>
      <c r="F163" s="308"/>
      <c r="G163" s="309"/>
      <c r="H163" s="310"/>
      <c r="I163" s="302"/>
      <c r="J163" s="311"/>
      <c r="K163" s="302"/>
      <c r="M163" s="303" t="s">
        <v>1747</v>
      </c>
      <c r="O163" s="292"/>
    </row>
    <row r="164" spans="1:80" ht="22.5" x14ac:dyDescent="0.2">
      <c r="A164" s="301"/>
      <c r="B164" s="304"/>
      <c r="C164" s="305" t="s">
        <v>1748</v>
      </c>
      <c r="D164" s="306"/>
      <c r="E164" s="307">
        <v>-162.95650000000001</v>
      </c>
      <c r="F164" s="308"/>
      <c r="G164" s="309"/>
      <c r="H164" s="310"/>
      <c r="I164" s="302"/>
      <c r="J164" s="311"/>
      <c r="K164" s="302"/>
      <c r="M164" s="303" t="s">
        <v>1748</v>
      </c>
      <c r="O164" s="292"/>
    </row>
    <row r="165" spans="1:80" x14ac:dyDescent="0.2">
      <c r="A165" s="301"/>
      <c r="B165" s="304"/>
      <c r="C165" s="333" t="s">
        <v>174</v>
      </c>
      <c r="D165" s="306"/>
      <c r="E165" s="332">
        <v>124.22449999999998</v>
      </c>
      <c r="F165" s="308"/>
      <c r="G165" s="309"/>
      <c r="H165" s="310"/>
      <c r="I165" s="302"/>
      <c r="J165" s="311"/>
      <c r="K165" s="302"/>
      <c r="M165" s="303" t="s">
        <v>174</v>
      </c>
      <c r="O165" s="292"/>
    </row>
    <row r="166" spans="1:80" ht="22.5" x14ac:dyDescent="0.2">
      <c r="A166" s="293">
        <v>24</v>
      </c>
      <c r="B166" s="294" t="s">
        <v>1749</v>
      </c>
      <c r="C166" s="295" t="s">
        <v>1750</v>
      </c>
      <c r="D166" s="296" t="s">
        <v>100</v>
      </c>
      <c r="E166" s="297">
        <v>15</v>
      </c>
      <c r="F166" s="297">
        <v>0</v>
      </c>
      <c r="G166" s="298">
        <f>E166*F166</f>
        <v>0</v>
      </c>
      <c r="H166" s="299">
        <v>0</v>
      </c>
      <c r="I166" s="300">
        <f>E166*H166</f>
        <v>0</v>
      </c>
      <c r="J166" s="299"/>
      <c r="K166" s="300">
        <f>E166*J166</f>
        <v>0</v>
      </c>
      <c r="O166" s="292">
        <v>2</v>
      </c>
      <c r="AA166" s="261">
        <v>12</v>
      </c>
      <c r="AB166" s="261">
        <v>1</v>
      </c>
      <c r="AC166" s="261">
        <v>74</v>
      </c>
      <c r="AZ166" s="261">
        <v>1</v>
      </c>
      <c r="BA166" s="261">
        <f>IF(AZ166=1,G166,0)</f>
        <v>0</v>
      </c>
      <c r="BB166" s="261">
        <f>IF(AZ166=2,G166,0)</f>
        <v>0</v>
      </c>
      <c r="BC166" s="261">
        <f>IF(AZ166=3,G166,0)</f>
        <v>0</v>
      </c>
      <c r="BD166" s="261">
        <f>IF(AZ166=4,G166,0)</f>
        <v>0</v>
      </c>
      <c r="BE166" s="261">
        <f>IF(AZ166=5,G166,0)</f>
        <v>0</v>
      </c>
      <c r="CA166" s="292">
        <v>12</v>
      </c>
      <c r="CB166" s="292">
        <v>1</v>
      </c>
    </row>
    <row r="167" spans="1:80" x14ac:dyDescent="0.2">
      <c r="A167" s="301"/>
      <c r="B167" s="304"/>
      <c r="C167" s="305" t="s">
        <v>1689</v>
      </c>
      <c r="D167" s="306"/>
      <c r="E167" s="307">
        <v>0</v>
      </c>
      <c r="F167" s="308"/>
      <c r="G167" s="309"/>
      <c r="H167" s="310"/>
      <c r="I167" s="302"/>
      <c r="J167" s="311"/>
      <c r="K167" s="302"/>
      <c r="M167" s="303" t="s">
        <v>1689</v>
      </c>
      <c r="O167" s="292"/>
    </row>
    <row r="168" spans="1:80" x14ac:dyDescent="0.2">
      <c r="A168" s="301"/>
      <c r="B168" s="304"/>
      <c r="C168" s="305" t="s">
        <v>1751</v>
      </c>
      <c r="D168" s="306"/>
      <c r="E168" s="307">
        <v>15</v>
      </c>
      <c r="F168" s="308"/>
      <c r="G168" s="309"/>
      <c r="H168" s="310"/>
      <c r="I168" s="302"/>
      <c r="J168" s="311"/>
      <c r="K168" s="302"/>
      <c r="M168" s="303" t="s">
        <v>1751</v>
      </c>
      <c r="O168" s="292"/>
    </row>
    <row r="169" spans="1:80" x14ac:dyDescent="0.2">
      <c r="A169" s="293">
        <v>25</v>
      </c>
      <c r="B169" s="294" t="s">
        <v>246</v>
      </c>
      <c r="C169" s="295" t="s">
        <v>247</v>
      </c>
      <c r="D169" s="296" t="s">
        <v>116</v>
      </c>
      <c r="E169" s="297">
        <v>29.266500000000001</v>
      </c>
      <c r="F169" s="297">
        <v>0</v>
      </c>
      <c r="G169" s="298">
        <f>E169*F169</f>
        <v>0</v>
      </c>
      <c r="H169" s="299">
        <v>0</v>
      </c>
      <c r="I169" s="300">
        <f>E169*H169</f>
        <v>0</v>
      </c>
      <c r="J169" s="299"/>
      <c r="K169" s="300">
        <f>E169*J169</f>
        <v>0</v>
      </c>
      <c r="O169" s="292">
        <v>2</v>
      </c>
      <c r="AA169" s="261">
        <v>12</v>
      </c>
      <c r="AB169" s="261">
        <v>1</v>
      </c>
      <c r="AC169" s="261">
        <v>14</v>
      </c>
      <c r="AZ169" s="261">
        <v>1</v>
      </c>
      <c r="BA169" s="261">
        <f>IF(AZ169=1,G169,0)</f>
        <v>0</v>
      </c>
      <c r="BB169" s="261">
        <f>IF(AZ169=2,G169,0)</f>
        <v>0</v>
      </c>
      <c r="BC169" s="261">
        <f>IF(AZ169=3,G169,0)</f>
        <v>0</v>
      </c>
      <c r="BD169" s="261">
        <f>IF(AZ169=4,G169,0)</f>
        <v>0</v>
      </c>
      <c r="BE169" s="261">
        <f>IF(AZ169=5,G169,0)</f>
        <v>0</v>
      </c>
      <c r="CA169" s="292">
        <v>12</v>
      </c>
      <c r="CB169" s="292">
        <v>1</v>
      </c>
    </row>
    <row r="170" spans="1:80" ht="22.5" x14ac:dyDescent="0.2">
      <c r="A170" s="301"/>
      <c r="B170" s="304"/>
      <c r="C170" s="305" t="s">
        <v>1752</v>
      </c>
      <c r="D170" s="306"/>
      <c r="E170" s="307">
        <v>0</v>
      </c>
      <c r="F170" s="308"/>
      <c r="G170" s="309"/>
      <c r="H170" s="310"/>
      <c r="I170" s="302"/>
      <c r="J170" s="311"/>
      <c r="K170" s="302"/>
      <c r="M170" s="303" t="s">
        <v>1752</v>
      </c>
      <c r="O170" s="292"/>
    </row>
    <row r="171" spans="1:80" x14ac:dyDescent="0.2">
      <c r="A171" s="301"/>
      <c r="B171" s="304"/>
      <c r="C171" s="305" t="s">
        <v>1753</v>
      </c>
      <c r="D171" s="306"/>
      <c r="E171" s="307">
        <v>10.955</v>
      </c>
      <c r="F171" s="308"/>
      <c r="G171" s="309"/>
      <c r="H171" s="310"/>
      <c r="I171" s="302"/>
      <c r="J171" s="311"/>
      <c r="K171" s="302"/>
      <c r="M171" s="303" t="s">
        <v>1753</v>
      </c>
      <c r="O171" s="292"/>
    </row>
    <row r="172" spans="1:80" x14ac:dyDescent="0.2">
      <c r="A172" s="301"/>
      <c r="B172" s="304"/>
      <c r="C172" s="305" t="s">
        <v>1707</v>
      </c>
      <c r="D172" s="306"/>
      <c r="E172" s="307">
        <v>11.22</v>
      </c>
      <c r="F172" s="308"/>
      <c r="G172" s="309"/>
      <c r="H172" s="310"/>
      <c r="I172" s="302"/>
      <c r="J172" s="311"/>
      <c r="K172" s="302"/>
      <c r="M172" s="303" t="s">
        <v>1707</v>
      </c>
      <c r="O172" s="292"/>
    </row>
    <row r="173" spans="1:80" x14ac:dyDescent="0.2">
      <c r="A173" s="301"/>
      <c r="B173" s="304"/>
      <c r="C173" s="305" t="s">
        <v>1754</v>
      </c>
      <c r="D173" s="306"/>
      <c r="E173" s="307">
        <v>1.423</v>
      </c>
      <c r="F173" s="308"/>
      <c r="G173" s="309"/>
      <c r="H173" s="310"/>
      <c r="I173" s="302"/>
      <c r="J173" s="311"/>
      <c r="K173" s="302"/>
      <c r="M173" s="303" t="s">
        <v>1754</v>
      </c>
      <c r="O173" s="292"/>
    </row>
    <row r="174" spans="1:80" x14ac:dyDescent="0.2">
      <c r="A174" s="301"/>
      <c r="B174" s="304"/>
      <c r="C174" s="305" t="s">
        <v>130</v>
      </c>
      <c r="D174" s="306"/>
      <c r="E174" s="307">
        <v>0</v>
      </c>
      <c r="F174" s="308"/>
      <c r="G174" s="309"/>
      <c r="H174" s="310"/>
      <c r="I174" s="302"/>
      <c r="J174" s="311"/>
      <c r="K174" s="302"/>
      <c r="M174" s="303">
        <v>0</v>
      </c>
      <c r="O174" s="292"/>
    </row>
    <row r="175" spans="1:80" x14ac:dyDescent="0.2">
      <c r="A175" s="301"/>
      <c r="B175" s="304"/>
      <c r="C175" s="305" t="s">
        <v>1355</v>
      </c>
      <c r="D175" s="306"/>
      <c r="E175" s="307">
        <v>0</v>
      </c>
      <c r="F175" s="308"/>
      <c r="G175" s="309"/>
      <c r="H175" s="310"/>
      <c r="I175" s="302"/>
      <c r="J175" s="311"/>
      <c r="K175" s="302"/>
      <c r="M175" s="303" t="s">
        <v>1355</v>
      </c>
      <c r="O175" s="292"/>
    </row>
    <row r="176" spans="1:80" x14ac:dyDescent="0.2">
      <c r="A176" s="301"/>
      <c r="B176" s="304"/>
      <c r="C176" s="305" t="s">
        <v>1755</v>
      </c>
      <c r="D176" s="306"/>
      <c r="E176" s="307">
        <v>2.5575000000000001</v>
      </c>
      <c r="F176" s="308"/>
      <c r="G176" s="309"/>
      <c r="H176" s="310"/>
      <c r="I176" s="302"/>
      <c r="J176" s="311"/>
      <c r="K176" s="302"/>
      <c r="M176" s="303" t="s">
        <v>1755</v>
      </c>
      <c r="O176" s="292"/>
    </row>
    <row r="177" spans="1:80" x14ac:dyDescent="0.2">
      <c r="A177" s="301"/>
      <c r="B177" s="304"/>
      <c r="C177" s="305" t="s">
        <v>1756</v>
      </c>
      <c r="D177" s="306"/>
      <c r="E177" s="307">
        <v>3.1110000000000002</v>
      </c>
      <c r="F177" s="308"/>
      <c r="G177" s="309"/>
      <c r="H177" s="310"/>
      <c r="I177" s="302"/>
      <c r="J177" s="311"/>
      <c r="K177" s="302"/>
      <c r="M177" s="303" t="s">
        <v>1756</v>
      </c>
      <c r="O177" s="292"/>
    </row>
    <row r="178" spans="1:80" ht="22.5" x14ac:dyDescent="0.2">
      <c r="A178" s="293">
        <v>26</v>
      </c>
      <c r="B178" s="294" t="s">
        <v>249</v>
      </c>
      <c r="C178" s="295" t="s">
        <v>250</v>
      </c>
      <c r="D178" s="296" t="s">
        <v>116</v>
      </c>
      <c r="E178" s="297">
        <v>34.4527</v>
      </c>
      <c r="F178" s="297">
        <v>0</v>
      </c>
      <c r="G178" s="298">
        <f>E178*F178</f>
        <v>0</v>
      </c>
      <c r="H178" s="299">
        <v>0</v>
      </c>
      <c r="I178" s="300">
        <f>E178*H178</f>
        <v>0</v>
      </c>
      <c r="J178" s="299"/>
      <c r="K178" s="300">
        <f>E178*J178</f>
        <v>0</v>
      </c>
      <c r="O178" s="292">
        <v>2</v>
      </c>
      <c r="AA178" s="261">
        <v>12</v>
      </c>
      <c r="AB178" s="261">
        <v>1</v>
      </c>
      <c r="AC178" s="261">
        <v>15</v>
      </c>
      <c r="AZ178" s="261">
        <v>1</v>
      </c>
      <c r="BA178" s="261">
        <f>IF(AZ178=1,G178,0)</f>
        <v>0</v>
      </c>
      <c r="BB178" s="261">
        <f>IF(AZ178=2,G178,0)</f>
        <v>0</v>
      </c>
      <c r="BC178" s="261">
        <f>IF(AZ178=3,G178,0)</f>
        <v>0</v>
      </c>
      <c r="BD178" s="261">
        <f>IF(AZ178=4,G178,0)</f>
        <v>0</v>
      </c>
      <c r="BE178" s="261">
        <f>IF(AZ178=5,G178,0)</f>
        <v>0</v>
      </c>
      <c r="CA178" s="292">
        <v>12</v>
      </c>
      <c r="CB178" s="292">
        <v>1</v>
      </c>
    </row>
    <row r="179" spans="1:80" x14ac:dyDescent="0.2">
      <c r="A179" s="301"/>
      <c r="B179" s="304"/>
      <c r="C179" s="305" t="s">
        <v>1689</v>
      </c>
      <c r="D179" s="306"/>
      <c r="E179" s="307">
        <v>0</v>
      </c>
      <c r="F179" s="308"/>
      <c r="G179" s="309"/>
      <c r="H179" s="310"/>
      <c r="I179" s="302"/>
      <c r="J179" s="311"/>
      <c r="K179" s="302"/>
      <c r="M179" s="303" t="s">
        <v>1689</v>
      </c>
      <c r="O179" s="292"/>
    </row>
    <row r="180" spans="1:80" x14ac:dyDescent="0.2">
      <c r="A180" s="301"/>
      <c r="B180" s="304"/>
      <c r="C180" s="305" t="s">
        <v>1757</v>
      </c>
      <c r="D180" s="306"/>
      <c r="E180" s="307">
        <v>0.79800000000000004</v>
      </c>
      <c r="F180" s="308"/>
      <c r="G180" s="309"/>
      <c r="H180" s="310"/>
      <c r="I180" s="302"/>
      <c r="J180" s="311"/>
      <c r="K180" s="302"/>
      <c r="M180" s="303" t="s">
        <v>1757</v>
      </c>
      <c r="O180" s="292"/>
    </row>
    <row r="181" spans="1:80" x14ac:dyDescent="0.2">
      <c r="A181" s="301"/>
      <c r="B181" s="304"/>
      <c r="C181" s="305" t="s">
        <v>1758</v>
      </c>
      <c r="D181" s="306"/>
      <c r="E181" s="307">
        <v>0.68400000000000005</v>
      </c>
      <c r="F181" s="308"/>
      <c r="G181" s="309"/>
      <c r="H181" s="310"/>
      <c r="I181" s="302"/>
      <c r="J181" s="311"/>
      <c r="K181" s="302"/>
      <c r="M181" s="303" t="s">
        <v>1758</v>
      </c>
      <c r="O181" s="292"/>
    </row>
    <row r="182" spans="1:80" x14ac:dyDescent="0.2">
      <c r="A182" s="301"/>
      <c r="B182" s="304"/>
      <c r="C182" s="305" t="s">
        <v>1759</v>
      </c>
      <c r="D182" s="306"/>
      <c r="E182" s="307">
        <v>0.34200000000000003</v>
      </c>
      <c r="F182" s="308"/>
      <c r="G182" s="309"/>
      <c r="H182" s="310"/>
      <c r="I182" s="302"/>
      <c r="J182" s="311"/>
      <c r="K182" s="302"/>
      <c r="M182" s="303" t="s">
        <v>1759</v>
      </c>
      <c r="O182" s="292"/>
    </row>
    <row r="183" spans="1:80" x14ac:dyDescent="0.2">
      <c r="A183" s="301"/>
      <c r="B183" s="304"/>
      <c r="C183" s="305" t="s">
        <v>1760</v>
      </c>
      <c r="D183" s="306"/>
      <c r="E183" s="307">
        <v>1.33</v>
      </c>
      <c r="F183" s="308"/>
      <c r="G183" s="309"/>
      <c r="H183" s="310"/>
      <c r="I183" s="302"/>
      <c r="J183" s="311"/>
      <c r="K183" s="302"/>
      <c r="M183" s="303" t="s">
        <v>1760</v>
      </c>
      <c r="O183" s="292"/>
    </row>
    <row r="184" spans="1:80" x14ac:dyDescent="0.2">
      <c r="A184" s="301"/>
      <c r="B184" s="304"/>
      <c r="C184" s="305" t="s">
        <v>1761</v>
      </c>
      <c r="D184" s="306"/>
      <c r="E184" s="307">
        <v>6.0039999999999996</v>
      </c>
      <c r="F184" s="308"/>
      <c r="G184" s="309"/>
      <c r="H184" s="310"/>
      <c r="I184" s="302"/>
      <c r="J184" s="311"/>
      <c r="K184" s="302"/>
      <c r="M184" s="303" t="s">
        <v>1761</v>
      </c>
      <c r="O184" s="292"/>
    </row>
    <row r="185" spans="1:80" x14ac:dyDescent="0.2">
      <c r="A185" s="301"/>
      <c r="B185" s="304"/>
      <c r="C185" s="305" t="s">
        <v>1370</v>
      </c>
      <c r="D185" s="306"/>
      <c r="E185" s="307">
        <v>0.95569999999999999</v>
      </c>
      <c r="F185" s="308"/>
      <c r="G185" s="309"/>
      <c r="H185" s="310"/>
      <c r="I185" s="302"/>
      <c r="J185" s="311"/>
      <c r="K185" s="302"/>
      <c r="M185" s="303" t="s">
        <v>1370</v>
      </c>
      <c r="O185" s="292"/>
    </row>
    <row r="186" spans="1:80" x14ac:dyDescent="0.2">
      <c r="A186" s="301"/>
      <c r="B186" s="304"/>
      <c r="C186" s="305" t="s">
        <v>1762</v>
      </c>
      <c r="D186" s="306"/>
      <c r="E186" s="307">
        <v>7.8849999999999998</v>
      </c>
      <c r="F186" s="308"/>
      <c r="G186" s="309"/>
      <c r="H186" s="310"/>
      <c r="I186" s="302"/>
      <c r="J186" s="311"/>
      <c r="K186" s="302"/>
      <c r="M186" s="303" t="s">
        <v>1762</v>
      </c>
      <c r="O186" s="292"/>
    </row>
    <row r="187" spans="1:80" x14ac:dyDescent="0.2">
      <c r="A187" s="301"/>
      <c r="B187" s="304"/>
      <c r="C187" s="305" t="s">
        <v>1763</v>
      </c>
      <c r="D187" s="306"/>
      <c r="E187" s="307">
        <v>0.91200000000000003</v>
      </c>
      <c r="F187" s="308"/>
      <c r="G187" s="309"/>
      <c r="H187" s="310"/>
      <c r="I187" s="302"/>
      <c r="J187" s="311"/>
      <c r="K187" s="302"/>
      <c r="M187" s="303" t="s">
        <v>1763</v>
      </c>
      <c r="O187" s="292"/>
    </row>
    <row r="188" spans="1:80" x14ac:dyDescent="0.2">
      <c r="A188" s="301"/>
      <c r="B188" s="304"/>
      <c r="C188" s="305" t="s">
        <v>1764</v>
      </c>
      <c r="D188" s="306"/>
      <c r="E188" s="307">
        <v>7.657</v>
      </c>
      <c r="F188" s="308"/>
      <c r="G188" s="309"/>
      <c r="H188" s="310"/>
      <c r="I188" s="302"/>
      <c r="J188" s="311"/>
      <c r="K188" s="302"/>
      <c r="M188" s="303" t="s">
        <v>1764</v>
      </c>
      <c r="O188" s="292"/>
    </row>
    <row r="189" spans="1:80" x14ac:dyDescent="0.2">
      <c r="A189" s="301"/>
      <c r="B189" s="304"/>
      <c r="C189" s="305" t="s">
        <v>1765</v>
      </c>
      <c r="D189" s="306"/>
      <c r="E189" s="307">
        <v>7.8849999999999998</v>
      </c>
      <c r="F189" s="308"/>
      <c r="G189" s="309"/>
      <c r="H189" s="310"/>
      <c r="I189" s="302"/>
      <c r="J189" s="311"/>
      <c r="K189" s="302"/>
      <c r="M189" s="303" t="s">
        <v>1765</v>
      </c>
      <c r="O189" s="292"/>
    </row>
    <row r="190" spans="1:80" ht="22.5" x14ac:dyDescent="0.2">
      <c r="A190" s="293">
        <v>27</v>
      </c>
      <c r="B190" s="294" t="s">
        <v>258</v>
      </c>
      <c r="C190" s="295" t="s">
        <v>1766</v>
      </c>
      <c r="D190" s="296" t="s">
        <v>116</v>
      </c>
      <c r="E190" s="297">
        <v>7.8688000000000002</v>
      </c>
      <c r="F190" s="297">
        <v>0</v>
      </c>
      <c r="G190" s="298">
        <f>E190*F190</f>
        <v>0</v>
      </c>
      <c r="H190" s="299">
        <v>0</v>
      </c>
      <c r="I190" s="300">
        <f>E190*H190</f>
        <v>0</v>
      </c>
      <c r="J190" s="299"/>
      <c r="K190" s="300">
        <f>E190*J190</f>
        <v>0</v>
      </c>
      <c r="O190" s="292">
        <v>2</v>
      </c>
      <c r="AA190" s="261">
        <v>12</v>
      </c>
      <c r="AB190" s="261">
        <v>1</v>
      </c>
      <c r="AC190" s="261">
        <v>65</v>
      </c>
      <c r="AZ190" s="261">
        <v>1</v>
      </c>
      <c r="BA190" s="261">
        <f>IF(AZ190=1,G190,0)</f>
        <v>0</v>
      </c>
      <c r="BB190" s="261">
        <f>IF(AZ190=2,G190,0)</f>
        <v>0</v>
      </c>
      <c r="BC190" s="261">
        <f>IF(AZ190=3,G190,0)</f>
        <v>0</v>
      </c>
      <c r="BD190" s="261">
        <f>IF(AZ190=4,G190,0)</f>
        <v>0</v>
      </c>
      <c r="BE190" s="261">
        <f>IF(AZ190=5,G190,0)</f>
        <v>0</v>
      </c>
      <c r="CA190" s="292">
        <v>12</v>
      </c>
      <c r="CB190" s="292">
        <v>1</v>
      </c>
    </row>
    <row r="191" spans="1:80" x14ac:dyDescent="0.2">
      <c r="A191" s="301"/>
      <c r="B191" s="304"/>
      <c r="C191" s="305" t="s">
        <v>1689</v>
      </c>
      <c r="D191" s="306"/>
      <c r="E191" s="307">
        <v>0</v>
      </c>
      <c r="F191" s="308"/>
      <c r="G191" s="309"/>
      <c r="H191" s="310"/>
      <c r="I191" s="302"/>
      <c r="J191" s="311"/>
      <c r="K191" s="302"/>
      <c r="M191" s="303" t="s">
        <v>1689</v>
      </c>
      <c r="O191" s="292"/>
    </row>
    <row r="192" spans="1:80" ht="22.5" x14ac:dyDescent="0.2">
      <c r="A192" s="301"/>
      <c r="B192" s="304"/>
      <c r="C192" s="305" t="s">
        <v>1767</v>
      </c>
      <c r="D192" s="306"/>
      <c r="E192" s="307">
        <v>5.508</v>
      </c>
      <c r="F192" s="308"/>
      <c r="G192" s="309"/>
      <c r="H192" s="310"/>
      <c r="I192" s="302"/>
      <c r="J192" s="311"/>
      <c r="K192" s="302"/>
      <c r="M192" s="303" t="s">
        <v>1767</v>
      </c>
      <c r="O192" s="292"/>
    </row>
    <row r="193" spans="1:80" x14ac:dyDescent="0.2">
      <c r="A193" s="301"/>
      <c r="B193" s="304"/>
      <c r="C193" s="305" t="s">
        <v>1768</v>
      </c>
      <c r="D193" s="306"/>
      <c r="E193" s="307">
        <v>1.3680000000000001</v>
      </c>
      <c r="F193" s="308"/>
      <c r="G193" s="309"/>
      <c r="H193" s="310"/>
      <c r="I193" s="302"/>
      <c r="J193" s="311"/>
      <c r="K193" s="302"/>
      <c r="M193" s="303" t="s">
        <v>1768</v>
      </c>
      <c r="O193" s="292"/>
    </row>
    <row r="194" spans="1:80" x14ac:dyDescent="0.2">
      <c r="A194" s="301"/>
      <c r="B194" s="304"/>
      <c r="C194" s="305" t="s">
        <v>1769</v>
      </c>
      <c r="D194" s="306"/>
      <c r="E194" s="307">
        <v>0.99270000000000003</v>
      </c>
      <c r="F194" s="308"/>
      <c r="G194" s="309"/>
      <c r="H194" s="310"/>
      <c r="I194" s="302"/>
      <c r="J194" s="311"/>
      <c r="K194" s="302"/>
      <c r="M194" s="303" t="s">
        <v>1769</v>
      </c>
      <c r="O194" s="292"/>
    </row>
    <row r="195" spans="1:80" x14ac:dyDescent="0.2">
      <c r="A195" s="293">
        <v>28</v>
      </c>
      <c r="B195" s="294" t="s">
        <v>266</v>
      </c>
      <c r="C195" s="295" t="s">
        <v>267</v>
      </c>
      <c r="D195" s="296" t="s">
        <v>170</v>
      </c>
      <c r="E195" s="297">
        <v>118.595</v>
      </c>
      <c r="F195" s="297">
        <v>0</v>
      </c>
      <c r="G195" s="298">
        <f>E195*F195</f>
        <v>0</v>
      </c>
      <c r="H195" s="299">
        <v>0</v>
      </c>
      <c r="I195" s="300">
        <f>E195*H195</f>
        <v>0</v>
      </c>
      <c r="J195" s="299"/>
      <c r="K195" s="300">
        <f>E195*J195</f>
        <v>0</v>
      </c>
      <c r="O195" s="292">
        <v>2</v>
      </c>
      <c r="AA195" s="261">
        <v>12</v>
      </c>
      <c r="AB195" s="261">
        <v>1</v>
      </c>
      <c r="AC195" s="261">
        <v>16</v>
      </c>
      <c r="AZ195" s="261">
        <v>1</v>
      </c>
      <c r="BA195" s="261">
        <f>IF(AZ195=1,G195,0)</f>
        <v>0</v>
      </c>
      <c r="BB195" s="261">
        <f>IF(AZ195=2,G195,0)</f>
        <v>0</v>
      </c>
      <c r="BC195" s="261">
        <f>IF(AZ195=3,G195,0)</f>
        <v>0</v>
      </c>
      <c r="BD195" s="261">
        <f>IF(AZ195=4,G195,0)</f>
        <v>0</v>
      </c>
      <c r="BE195" s="261">
        <f>IF(AZ195=5,G195,0)</f>
        <v>0</v>
      </c>
      <c r="CA195" s="292">
        <v>12</v>
      </c>
      <c r="CB195" s="292">
        <v>1</v>
      </c>
    </row>
    <row r="196" spans="1:80" x14ac:dyDescent="0.2">
      <c r="A196" s="301"/>
      <c r="B196" s="304"/>
      <c r="C196" s="305" t="s">
        <v>1689</v>
      </c>
      <c r="D196" s="306"/>
      <c r="E196" s="307">
        <v>0</v>
      </c>
      <c r="F196" s="308"/>
      <c r="G196" s="309"/>
      <c r="H196" s="310"/>
      <c r="I196" s="302"/>
      <c r="J196" s="311"/>
      <c r="K196" s="302"/>
      <c r="M196" s="303" t="s">
        <v>1689</v>
      </c>
      <c r="O196" s="292"/>
    </row>
    <row r="197" spans="1:80" x14ac:dyDescent="0.2">
      <c r="A197" s="301"/>
      <c r="B197" s="304"/>
      <c r="C197" s="305" t="s">
        <v>1770</v>
      </c>
      <c r="D197" s="306"/>
      <c r="E197" s="307">
        <v>99.7</v>
      </c>
      <c r="F197" s="308"/>
      <c r="G197" s="309"/>
      <c r="H197" s="310"/>
      <c r="I197" s="302"/>
      <c r="J197" s="311"/>
      <c r="K197" s="302"/>
      <c r="M197" s="303" t="s">
        <v>1770</v>
      </c>
      <c r="O197" s="292"/>
    </row>
    <row r="198" spans="1:80" x14ac:dyDescent="0.2">
      <c r="A198" s="301"/>
      <c r="B198" s="304"/>
      <c r="C198" s="305" t="s">
        <v>130</v>
      </c>
      <c r="D198" s="306"/>
      <c r="E198" s="307">
        <v>0</v>
      </c>
      <c r="F198" s="308"/>
      <c r="G198" s="309"/>
      <c r="H198" s="310"/>
      <c r="I198" s="302"/>
      <c r="J198" s="311"/>
      <c r="K198" s="302"/>
      <c r="M198" s="303">
        <v>0</v>
      </c>
      <c r="O198" s="292"/>
    </row>
    <row r="199" spans="1:80" x14ac:dyDescent="0.2">
      <c r="A199" s="301"/>
      <c r="B199" s="304"/>
      <c r="C199" s="305" t="s">
        <v>1771</v>
      </c>
      <c r="D199" s="306"/>
      <c r="E199" s="307">
        <v>0</v>
      </c>
      <c r="F199" s="308"/>
      <c r="G199" s="309"/>
      <c r="H199" s="310"/>
      <c r="I199" s="302"/>
      <c r="J199" s="311"/>
      <c r="K199" s="302"/>
      <c r="M199" s="303" t="s">
        <v>1771</v>
      </c>
      <c r="O199" s="292"/>
    </row>
    <row r="200" spans="1:80" x14ac:dyDescent="0.2">
      <c r="A200" s="301"/>
      <c r="B200" s="304"/>
      <c r="C200" s="305" t="s">
        <v>1772</v>
      </c>
      <c r="D200" s="306"/>
      <c r="E200" s="307">
        <v>8.5250000000000004</v>
      </c>
      <c r="F200" s="308"/>
      <c r="G200" s="309"/>
      <c r="H200" s="310"/>
      <c r="I200" s="302"/>
      <c r="J200" s="311"/>
      <c r="K200" s="302"/>
      <c r="M200" s="303" t="s">
        <v>1772</v>
      </c>
      <c r="O200" s="292"/>
    </row>
    <row r="201" spans="1:80" x14ac:dyDescent="0.2">
      <c r="A201" s="301"/>
      <c r="B201" s="304"/>
      <c r="C201" s="305" t="s">
        <v>1773</v>
      </c>
      <c r="D201" s="306"/>
      <c r="E201" s="307">
        <v>10.37</v>
      </c>
      <c r="F201" s="308"/>
      <c r="G201" s="309"/>
      <c r="H201" s="310"/>
      <c r="I201" s="302"/>
      <c r="J201" s="311"/>
      <c r="K201" s="302"/>
      <c r="M201" s="303" t="s">
        <v>1773</v>
      </c>
      <c r="O201" s="292"/>
    </row>
    <row r="202" spans="1:80" x14ac:dyDescent="0.2">
      <c r="A202" s="293">
        <v>29</v>
      </c>
      <c r="B202" s="294" t="s">
        <v>269</v>
      </c>
      <c r="C202" s="295" t="s">
        <v>270</v>
      </c>
      <c r="D202" s="296" t="s">
        <v>170</v>
      </c>
      <c r="E202" s="297">
        <v>233.435</v>
      </c>
      <c r="F202" s="297">
        <v>0</v>
      </c>
      <c r="G202" s="298">
        <f>E202*F202</f>
        <v>0</v>
      </c>
      <c r="H202" s="299">
        <v>0</v>
      </c>
      <c r="I202" s="300">
        <f>E202*H202</f>
        <v>0</v>
      </c>
      <c r="J202" s="299"/>
      <c r="K202" s="300">
        <f>E202*J202</f>
        <v>0</v>
      </c>
      <c r="O202" s="292">
        <v>2</v>
      </c>
      <c r="AA202" s="261">
        <v>12</v>
      </c>
      <c r="AB202" s="261">
        <v>1</v>
      </c>
      <c r="AC202" s="261">
        <v>17</v>
      </c>
      <c r="AZ202" s="261">
        <v>1</v>
      </c>
      <c r="BA202" s="261">
        <f>IF(AZ202=1,G202,0)</f>
        <v>0</v>
      </c>
      <c r="BB202" s="261">
        <f>IF(AZ202=2,G202,0)</f>
        <v>0</v>
      </c>
      <c r="BC202" s="261">
        <f>IF(AZ202=3,G202,0)</f>
        <v>0</v>
      </c>
      <c r="BD202" s="261">
        <f>IF(AZ202=4,G202,0)</f>
        <v>0</v>
      </c>
      <c r="BE202" s="261">
        <f>IF(AZ202=5,G202,0)</f>
        <v>0</v>
      </c>
      <c r="CA202" s="292">
        <v>12</v>
      </c>
      <c r="CB202" s="292">
        <v>1</v>
      </c>
    </row>
    <row r="203" spans="1:80" x14ac:dyDescent="0.2">
      <c r="A203" s="301"/>
      <c r="B203" s="304"/>
      <c r="C203" s="305" t="s">
        <v>1689</v>
      </c>
      <c r="D203" s="306"/>
      <c r="E203" s="307">
        <v>0</v>
      </c>
      <c r="F203" s="308"/>
      <c r="G203" s="309"/>
      <c r="H203" s="310"/>
      <c r="I203" s="302"/>
      <c r="J203" s="311"/>
      <c r="K203" s="302"/>
      <c r="M203" s="303" t="s">
        <v>1689</v>
      </c>
      <c r="O203" s="292"/>
    </row>
    <row r="204" spans="1:80" x14ac:dyDescent="0.2">
      <c r="A204" s="301"/>
      <c r="B204" s="304"/>
      <c r="C204" s="305" t="s">
        <v>1774</v>
      </c>
      <c r="D204" s="306"/>
      <c r="E204" s="307">
        <v>1.8</v>
      </c>
      <c r="F204" s="308"/>
      <c r="G204" s="309"/>
      <c r="H204" s="310"/>
      <c r="I204" s="302"/>
      <c r="J204" s="311"/>
      <c r="K204" s="302"/>
      <c r="M204" s="303" t="s">
        <v>1774</v>
      </c>
      <c r="O204" s="292"/>
    </row>
    <row r="205" spans="1:80" x14ac:dyDescent="0.2">
      <c r="A205" s="301"/>
      <c r="B205" s="304"/>
      <c r="C205" s="305" t="s">
        <v>1775</v>
      </c>
      <c r="D205" s="306"/>
      <c r="E205" s="307">
        <v>1.0249999999999999</v>
      </c>
      <c r="F205" s="308"/>
      <c r="G205" s="309"/>
      <c r="H205" s="310"/>
      <c r="I205" s="302"/>
      <c r="J205" s="311"/>
      <c r="K205" s="302"/>
      <c r="M205" s="303" t="s">
        <v>1775</v>
      </c>
      <c r="O205" s="292"/>
    </row>
    <row r="206" spans="1:80" x14ac:dyDescent="0.2">
      <c r="A206" s="301"/>
      <c r="B206" s="304"/>
      <c r="C206" s="305" t="s">
        <v>1776</v>
      </c>
      <c r="D206" s="306"/>
      <c r="E206" s="307">
        <v>1.8</v>
      </c>
      <c r="F206" s="308"/>
      <c r="G206" s="309"/>
      <c r="H206" s="310"/>
      <c r="I206" s="302"/>
      <c r="J206" s="311"/>
      <c r="K206" s="302"/>
      <c r="M206" s="303" t="s">
        <v>1776</v>
      </c>
      <c r="O206" s="292"/>
    </row>
    <row r="207" spans="1:80" x14ac:dyDescent="0.2">
      <c r="A207" s="301"/>
      <c r="B207" s="304"/>
      <c r="C207" s="305" t="s">
        <v>1777</v>
      </c>
      <c r="D207" s="306"/>
      <c r="E207" s="307">
        <v>1.2</v>
      </c>
      <c r="F207" s="308"/>
      <c r="G207" s="309"/>
      <c r="H207" s="310"/>
      <c r="I207" s="302"/>
      <c r="J207" s="311"/>
      <c r="K207" s="302"/>
      <c r="M207" s="303" t="s">
        <v>1777</v>
      </c>
      <c r="O207" s="292"/>
    </row>
    <row r="208" spans="1:80" x14ac:dyDescent="0.2">
      <c r="A208" s="301"/>
      <c r="B208" s="304"/>
      <c r="C208" s="305" t="s">
        <v>1778</v>
      </c>
      <c r="D208" s="306"/>
      <c r="E208" s="307">
        <v>0.6</v>
      </c>
      <c r="F208" s="308"/>
      <c r="G208" s="309"/>
      <c r="H208" s="310"/>
      <c r="I208" s="302"/>
      <c r="J208" s="311"/>
      <c r="K208" s="302"/>
      <c r="M208" s="303" t="s">
        <v>1778</v>
      </c>
      <c r="O208" s="292"/>
    </row>
    <row r="209" spans="1:80" x14ac:dyDescent="0.2">
      <c r="A209" s="301"/>
      <c r="B209" s="304"/>
      <c r="C209" s="305" t="s">
        <v>1779</v>
      </c>
      <c r="D209" s="306"/>
      <c r="E209" s="307">
        <v>4.5999999999999996</v>
      </c>
      <c r="F209" s="308"/>
      <c r="G209" s="309"/>
      <c r="H209" s="310"/>
      <c r="I209" s="302"/>
      <c r="J209" s="311"/>
      <c r="K209" s="302"/>
      <c r="M209" s="303" t="s">
        <v>1779</v>
      </c>
      <c r="O209" s="292"/>
    </row>
    <row r="210" spans="1:80" x14ac:dyDescent="0.2">
      <c r="A210" s="301"/>
      <c r="B210" s="304"/>
      <c r="C210" s="305" t="s">
        <v>1780</v>
      </c>
      <c r="D210" s="306"/>
      <c r="E210" s="307">
        <v>22</v>
      </c>
      <c r="F210" s="308"/>
      <c r="G210" s="309"/>
      <c r="H210" s="310"/>
      <c r="I210" s="302"/>
      <c r="J210" s="311"/>
      <c r="K210" s="302"/>
      <c r="M210" s="303" t="s">
        <v>1780</v>
      </c>
      <c r="O210" s="292"/>
    </row>
    <row r="211" spans="1:80" x14ac:dyDescent="0.2">
      <c r="A211" s="301"/>
      <c r="B211" s="304"/>
      <c r="C211" s="305" t="s">
        <v>1397</v>
      </c>
      <c r="D211" s="306"/>
      <c r="E211" s="307">
        <v>2.63</v>
      </c>
      <c r="F211" s="308"/>
      <c r="G211" s="309"/>
      <c r="H211" s="310"/>
      <c r="I211" s="302"/>
      <c r="J211" s="311"/>
      <c r="K211" s="302"/>
      <c r="M211" s="303" t="s">
        <v>1397</v>
      </c>
      <c r="O211" s="292"/>
    </row>
    <row r="212" spans="1:80" x14ac:dyDescent="0.2">
      <c r="A212" s="301"/>
      <c r="B212" s="304"/>
      <c r="C212" s="305" t="s">
        <v>1781</v>
      </c>
      <c r="D212" s="306"/>
      <c r="E212" s="307">
        <v>36.700000000000003</v>
      </c>
      <c r="F212" s="308"/>
      <c r="G212" s="309"/>
      <c r="H212" s="310"/>
      <c r="I212" s="302"/>
      <c r="J212" s="311"/>
      <c r="K212" s="302"/>
      <c r="M212" s="303" t="s">
        <v>1781</v>
      </c>
      <c r="O212" s="292"/>
    </row>
    <row r="213" spans="1:80" x14ac:dyDescent="0.2">
      <c r="A213" s="301"/>
      <c r="B213" s="304"/>
      <c r="C213" s="305" t="s">
        <v>1782</v>
      </c>
      <c r="D213" s="306"/>
      <c r="E213" s="307">
        <v>2.4</v>
      </c>
      <c r="F213" s="308"/>
      <c r="G213" s="309"/>
      <c r="H213" s="310"/>
      <c r="I213" s="302"/>
      <c r="J213" s="311"/>
      <c r="K213" s="302"/>
      <c r="M213" s="303" t="s">
        <v>1782</v>
      </c>
      <c r="O213" s="292"/>
    </row>
    <row r="214" spans="1:80" x14ac:dyDescent="0.2">
      <c r="A214" s="301"/>
      <c r="B214" s="304"/>
      <c r="C214" s="305" t="s">
        <v>1783</v>
      </c>
      <c r="D214" s="306"/>
      <c r="E214" s="307">
        <v>35.5</v>
      </c>
      <c r="F214" s="308"/>
      <c r="G214" s="309"/>
      <c r="H214" s="310"/>
      <c r="I214" s="302"/>
      <c r="J214" s="311"/>
      <c r="K214" s="302"/>
      <c r="M214" s="303" t="s">
        <v>1783</v>
      </c>
      <c r="O214" s="292"/>
    </row>
    <row r="215" spans="1:80" x14ac:dyDescent="0.2">
      <c r="A215" s="301"/>
      <c r="B215" s="304"/>
      <c r="C215" s="305" t="s">
        <v>1784</v>
      </c>
      <c r="D215" s="306"/>
      <c r="E215" s="307">
        <v>36.700000000000003</v>
      </c>
      <c r="F215" s="308"/>
      <c r="G215" s="309"/>
      <c r="H215" s="310"/>
      <c r="I215" s="302"/>
      <c r="J215" s="311"/>
      <c r="K215" s="302"/>
      <c r="M215" s="303" t="s">
        <v>1784</v>
      </c>
      <c r="O215" s="292"/>
    </row>
    <row r="216" spans="1:80" x14ac:dyDescent="0.2">
      <c r="A216" s="301"/>
      <c r="B216" s="304"/>
      <c r="C216" s="305" t="s">
        <v>130</v>
      </c>
      <c r="D216" s="306"/>
      <c r="E216" s="307">
        <v>0</v>
      </c>
      <c r="F216" s="308"/>
      <c r="G216" s="309"/>
      <c r="H216" s="310"/>
      <c r="I216" s="302"/>
      <c r="J216" s="311"/>
      <c r="K216" s="302"/>
      <c r="M216" s="303">
        <v>0</v>
      </c>
      <c r="O216" s="292"/>
    </row>
    <row r="217" spans="1:80" x14ac:dyDescent="0.2">
      <c r="A217" s="301"/>
      <c r="B217" s="304"/>
      <c r="C217" s="305" t="s">
        <v>1785</v>
      </c>
      <c r="D217" s="306"/>
      <c r="E217" s="307">
        <v>75.08</v>
      </c>
      <c r="F217" s="308"/>
      <c r="G217" s="309"/>
      <c r="H217" s="310"/>
      <c r="I217" s="302"/>
      <c r="J217" s="311"/>
      <c r="K217" s="302"/>
      <c r="M217" s="303" t="s">
        <v>1785</v>
      </c>
      <c r="O217" s="292"/>
    </row>
    <row r="218" spans="1:80" x14ac:dyDescent="0.2">
      <c r="A218" s="301"/>
      <c r="B218" s="304"/>
      <c r="C218" s="305" t="s">
        <v>1786</v>
      </c>
      <c r="D218" s="306"/>
      <c r="E218" s="307">
        <v>11.4</v>
      </c>
      <c r="F218" s="308"/>
      <c r="G218" s="309"/>
      <c r="H218" s="310"/>
      <c r="I218" s="302"/>
      <c r="J218" s="311"/>
      <c r="K218" s="302"/>
      <c r="M218" s="303" t="s">
        <v>1786</v>
      </c>
      <c r="O218" s="292"/>
    </row>
    <row r="219" spans="1:80" x14ac:dyDescent="0.2">
      <c r="A219" s="293">
        <v>30</v>
      </c>
      <c r="B219" s="294" t="s">
        <v>277</v>
      </c>
      <c r="C219" s="295" t="s">
        <v>278</v>
      </c>
      <c r="D219" s="296" t="s">
        <v>170</v>
      </c>
      <c r="E219" s="297">
        <v>77.95</v>
      </c>
      <c r="F219" s="297">
        <v>0</v>
      </c>
      <c r="G219" s="298">
        <f>E219*F219</f>
        <v>0</v>
      </c>
      <c r="H219" s="299">
        <v>0</v>
      </c>
      <c r="I219" s="300">
        <f>E219*H219</f>
        <v>0</v>
      </c>
      <c r="J219" s="299"/>
      <c r="K219" s="300">
        <f>E219*J219</f>
        <v>0</v>
      </c>
      <c r="O219" s="292">
        <v>2</v>
      </c>
      <c r="AA219" s="261">
        <v>12</v>
      </c>
      <c r="AB219" s="261">
        <v>1</v>
      </c>
      <c r="AC219" s="261">
        <v>18</v>
      </c>
      <c r="AZ219" s="261">
        <v>1</v>
      </c>
      <c r="BA219" s="261">
        <f>IF(AZ219=1,G219,0)</f>
        <v>0</v>
      </c>
      <c r="BB219" s="261">
        <f>IF(AZ219=2,G219,0)</f>
        <v>0</v>
      </c>
      <c r="BC219" s="261">
        <f>IF(AZ219=3,G219,0)</f>
        <v>0</v>
      </c>
      <c r="BD219" s="261">
        <f>IF(AZ219=4,G219,0)</f>
        <v>0</v>
      </c>
      <c r="BE219" s="261">
        <f>IF(AZ219=5,G219,0)</f>
        <v>0</v>
      </c>
      <c r="CA219" s="292">
        <v>12</v>
      </c>
      <c r="CB219" s="292">
        <v>1</v>
      </c>
    </row>
    <row r="220" spans="1:80" ht="22.5" x14ac:dyDescent="0.2">
      <c r="A220" s="301"/>
      <c r="B220" s="304"/>
      <c r="C220" s="305" t="s">
        <v>279</v>
      </c>
      <c r="D220" s="306"/>
      <c r="E220" s="307">
        <v>0</v>
      </c>
      <c r="F220" s="308"/>
      <c r="G220" s="309"/>
      <c r="H220" s="310"/>
      <c r="I220" s="302"/>
      <c r="J220" s="311"/>
      <c r="K220" s="302"/>
      <c r="M220" s="303" t="s">
        <v>279</v>
      </c>
      <c r="O220" s="292"/>
    </row>
    <row r="221" spans="1:80" x14ac:dyDescent="0.2">
      <c r="A221" s="301"/>
      <c r="B221" s="304"/>
      <c r="C221" s="305" t="s">
        <v>1689</v>
      </c>
      <c r="D221" s="306"/>
      <c r="E221" s="307">
        <v>0</v>
      </c>
      <c r="F221" s="308"/>
      <c r="G221" s="309"/>
      <c r="H221" s="310"/>
      <c r="I221" s="302"/>
      <c r="J221" s="311"/>
      <c r="K221" s="302"/>
      <c r="M221" s="303" t="s">
        <v>1689</v>
      </c>
      <c r="O221" s="292"/>
    </row>
    <row r="222" spans="1:80" x14ac:dyDescent="0.2">
      <c r="A222" s="301"/>
      <c r="B222" s="304"/>
      <c r="C222" s="305" t="s">
        <v>1787</v>
      </c>
      <c r="D222" s="306"/>
      <c r="E222" s="307">
        <v>12.6</v>
      </c>
      <c r="F222" s="308"/>
      <c r="G222" s="309"/>
      <c r="H222" s="310"/>
      <c r="I222" s="302"/>
      <c r="J222" s="311"/>
      <c r="K222" s="302"/>
      <c r="M222" s="303" t="s">
        <v>1787</v>
      </c>
      <c r="O222" s="292"/>
    </row>
    <row r="223" spans="1:80" x14ac:dyDescent="0.2">
      <c r="A223" s="301"/>
      <c r="B223" s="304"/>
      <c r="C223" s="305" t="s">
        <v>1788</v>
      </c>
      <c r="D223" s="306"/>
      <c r="E223" s="307">
        <v>4.2</v>
      </c>
      <c r="F223" s="308"/>
      <c r="G223" s="309"/>
      <c r="H223" s="310"/>
      <c r="I223" s="302"/>
      <c r="J223" s="311"/>
      <c r="K223" s="302"/>
      <c r="M223" s="303" t="s">
        <v>1788</v>
      </c>
      <c r="O223" s="292"/>
    </row>
    <row r="224" spans="1:80" x14ac:dyDescent="0.2">
      <c r="A224" s="301"/>
      <c r="B224" s="304"/>
      <c r="C224" s="305" t="s">
        <v>1789</v>
      </c>
      <c r="D224" s="306"/>
      <c r="E224" s="307">
        <v>2.4</v>
      </c>
      <c r="F224" s="308"/>
      <c r="G224" s="309"/>
      <c r="H224" s="310"/>
      <c r="I224" s="302"/>
      <c r="J224" s="311"/>
      <c r="K224" s="302"/>
      <c r="M224" s="303" t="s">
        <v>1789</v>
      </c>
      <c r="O224" s="292"/>
    </row>
    <row r="225" spans="1:80" x14ac:dyDescent="0.2">
      <c r="A225" s="301"/>
      <c r="B225" s="304"/>
      <c r="C225" s="305" t="s">
        <v>1790</v>
      </c>
      <c r="D225" s="306"/>
      <c r="E225" s="307">
        <v>2.4</v>
      </c>
      <c r="F225" s="308"/>
      <c r="G225" s="309"/>
      <c r="H225" s="310"/>
      <c r="I225" s="302"/>
      <c r="J225" s="311"/>
      <c r="K225" s="302"/>
      <c r="M225" s="303" t="s">
        <v>1790</v>
      </c>
      <c r="O225" s="292"/>
    </row>
    <row r="226" spans="1:80" x14ac:dyDescent="0.2">
      <c r="A226" s="301"/>
      <c r="B226" s="304"/>
      <c r="C226" s="305" t="s">
        <v>1791</v>
      </c>
      <c r="D226" s="306"/>
      <c r="E226" s="307">
        <v>1.2</v>
      </c>
      <c r="F226" s="308"/>
      <c r="G226" s="309"/>
      <c r="H226" s="310"/>
      <c r="I226" s="302"/>
      <c r="J226" s="311"/>
      <c r="K226" s="302"/>
      <c r="M226" s="303" t="s">
        <v>1791</v>
      </c>
      <c r="O226" s="292"/>
    </row>
    <row r="227" spans="1:80" x14ac:dyDescent="0.2">
      <c r="A227" s="301"/>
      <c r="B227" s="304"/>
      <c r="C227" s="305" t="s">
        <v>1792</v>
      </c>
      <c r="D227" s="306"/>
      <c r="E227" s="307">
        <v>2.4</v>
      </c>
      <c r="F227" s="308"/>
      <c r="G227" s="309"/>
      <c r="H227" s="310"/>
      <c r="I227" s="302"/>
      <c r="J227" s="311"/>
      <c r="K227" s="302"/>
      <c r="M227" s="303" t="s">
        <v>1792</v>
      </c>
      <c r="O227" s="292"/>
    </row>
    <row r="228" spans="1:80" x14ac:dyDescent="0.2">
      <c r="A228" s="301"/>
      <c r="B228" s="304"/>
      <c r="C228" s="305" t="s">
        <v>1793</v>
      </c>
      <c r="D228" s="306"/>
      <c r="E228" s="307">
        <v>9.6</v>
      </c>
      <c r="F228" s="308"/>
      <c r="G228" s="309"/>
      <c r="H228" s="310"/>
      <c r="I228" s="302"/>
      <c r="J228" s="311"/>
      <c r="K228" s="302"/>
      <c r="M228" s="303" t="s">
        <v>1793</v>
      </c>
      <c r="O228" s="292"/>
    </row>
    <row r="229" spans="1:80" x14ac:dyDescent="0.2">
      <c r="A229" s="301"/>
      <c r="B229" s="304"/>
      <c r="C229" s="305" t="s">
        <v>1421</v>
      </c>
      <c r="D229" s="306"/>
      <c r="E229" s="307">
        <v>2.4</v>
      </c>
      <c r="F229" s="308"/>
      <c r="G229" s="309"/>
      <c r="H229" s="310"/>
      <c r="I229" s="302"/>
      <c r="J229" s="311"/>
      <c r="K229" s="302"/>
      <c r="M229" s="303" t="s">
        <v>1421</v>
      </c>
      <c r="O229" s="292"/>
    </row>
    <row r="230" spans="1:80" x14ac:dyDescent="0.2">
      <c r="A230" s="301"/>
      <c r="B230" s="304"/>
      <c r="C230" s="305" t="s">
        <v>1794</v>
      </c>
      <c r="D230" s="306"/>
      <c r="E230" s="307">
        <v>4.8</v>
      </c>
      <c r="F230" s="308"/>
      <c r="G230" s="309"/>
      <c r="H230" s="310"/>
      <c r="I230" s="302"/>
      <c r="J230" s="311"/>
      <c r="K230" s="302"/>
      <c r="M230" s="303" t="s">
        <v>1794</v>
      </c>
      <c r="O230" s="292"/>
    </row>
    <row r="231" spans="1:80" x14ac:dyDescent="0.2">
      <c r="A231" s="301"/>
      <c r="B231" s="304"/>
      <c r="C231" s="305" t="s">
        <v>1795</v>
      </c>
      <c r="D231" s="306"/>
      <c r="E231" s="307">
        <v>2.4</v>
      </c>
      <c r="F231" s="308"/>
      <c r="G231" s="309"/>
      <c r="H231" s="310"/>
      <c r="I231" s="302"/>
      <c r="J231" s="311"/>
      <c r="K231" s="302"/>
      <c r="M231" s="303" t="s">
        <v>1795</v>
      </c>
      <c r="O231" s="292"/>
    </row>
    <row r="232" spans="1:80" x14ac:dyDescent="0.2">
      <c r="A232" s="301"/>
      <c r="B232" s="304"/>
      <c r="C232" s="305" t="s">
        <v>1796</v>
      </c>
      <c r="D232" s="306"/>
      <c r="E232" s="307">
        <v>4.8</v>
      </c>
      <c r="F232" s="308"/>
      <c r="G232" s="309"/>
      <c r="H232" s="310"/>
      <c r="I232" s="302"/>
      <c r="J232" s="311"/>
      <c r="K232" s="302"/>
      <c r="M232" s="303" t="s">
        <v>1796</v>
      </c>
      <c r="O232" s="292"/>
    </row>
    <row r="233" spans="1:80" x14ac:dyDescent="0.2">
      <c r="A233" s="301"/>
      <c r="B233" s="304"/>
      <c r="C233" s="305" t="s">
        <v>1797</v>
      </c>
      <c r="D233" s="306"/>
      <c r="E233" s="307">
        <v>4.8</v>
      </c>
      <c r="F233" s="308"/>
      <c r="G233" s="309"/>
      <c r="H233" s="310"/>
      <c r="I233" s="302"/>
      <c r="J233" s="311"/>
      <c r="K233" s="302"/>
      <c r="M233" s="303" t="s">
        <v>1797</v>
      </c>
      <c r="O233" s="292"/>
    </row>
    <row r="234" spans="1:80" x14ac:dyDescent="0.2">
      <c r="A234" s="301"/>
      <c r="B234" s="304"/>
      <c r="C234" s="305" t="s">
        <v>130</v>
      </c>
      <c r="D234" s="306"/>
      <c r="E234" s="307">
        <v>0</v>
      </c>
      <c r="F234" s="308"/>
      <c r="G234" s="309"/>
      <c r="H234" s="310"/>
      <c r="I234" s="302"/>
      <c r="J234" s="311"/>
      <c r="K234" s="302"/>
      <c r="M234" s="303">
        <v>0</v>
      </c>
      <c r="O234" s="292"/>
    </row>
    <row r="235" spans="1:80" x14ac:dyDescent="0.2">
      <c r="A235" s="301"/>
      <c r="B235" s="304"/>
      <c r="C235" s="305" t="s">
        <v>1798</v>
      </c>
      <c r="D235" s="306"/>
      <c r="E235" s="307">
        <v>23.95</v>
      </c>
      <c r="F235" s="308"/>
      <c r="G235" s="309"/>
      <c r="H235" s="310"/>
      <c r="I235" s="302"/>
      <c r="J235" s="311"/>
      <c r="K235" s="302"/>
      <c r="M235" s="303" t="s">
        <v>1798</v>
      </c>
      <c r="O235" s="292"/>
    </row>
    <row r="236" spans="1:80" x14ac:dyDescent="0.2">
      <c r="A236" s="293">
        <v>31</v>
      </c>
      <c r="B236" s="294" t="s">
        <v>287</v>
      </c>
      <c r="C236" s="295" t="s">
        <v>288</v>
      </c>
      <c r="D236" s="296" t="s">
        <v>170</v>
      </c>
      <c r="E236" s="297">
        <v>3.8</v>
      </c>
      <c r="F236" s="297">
        <v>0</v>
      </c>
      <c r="G236" s="298">
        <f>E236*F236</f>
        <v>0</v>
      </c>
      <c r="H236" s="299">
        <v>0</v>
      </c>
      <c r="I236" s="300">
        <f>E236*H236</f>
        <v>0</v>
      </c>
      <c r="J236" s="299"/>
      <c r="K236" s="300">
        <f>E236*J236</f>
        <v>0</v>
      </c>
      <c r="O236" s="292">
        <v>2</v>
      </c>
      <c r="AA236" s="261">
        <v>12</v>
      </c>
      <c r="AB236" s="261">
        <v>1</v>
      </c>
      <c r="AC236" s="261">
        <v>19</v>
      </c>
      <c r="AZ236" s="261">
        <v>1</v>
      </c>
      <c r="BA236" s="261">
        <f>IF(AZ236=1,G236,0)</f>
        <v>0</v>
      </c>
      <c r="BB236" s="261">
        <f>IF(AZ236=2,G236,0)</f>
        <v>0</v>
      </c>
      <c r="BC236" s="261">
        <f>IF(AZ236=3,G236,0)</f>
        <v>0</v>
      </c>
      <c r="BD236" s="261">
        <f>IF(AZ236=4,G236,0)</f>
        <v>0</v>
      </c>
      <c r="BE236" s="261">
        <f>IF(AZ236=5,G236,0)</f>
        <v>0</v>
      </c>
      <c r="CA236" s="292">
        <v>12</v>
      </c>
      <c r="CB236" s="292">
        <v>1</v>
      </c>
    </row>
    <row r="237" spans="1:80" ht="22.5" x14ac:dyDescent="0.2">
      <c r="A237" s="301"/>
      <c r="B237" s="304"/>
      <c r="C237" s="305" t="s">
        <v>1799</v>
      </c>
      <c r="D237" s="306"/>
      <c r="E237" s="307">
        <v>0</v>
      </c>
      <c r="F237" s="308"/>
      <c r="G237" s="309"/>
      <c r="H237" s="310"/>
      <c r="I237" s="302"/>
      <c r="J237" s="311"/>
      <c r="K237" s="302"/>
      <c r="M237" s="303" t="s">
        <v>1799</v>
      </c>
      <c r="O237" s="292"/>
    </row>
    <row r="238" spans="1:80" x14ac:dyDescent="0.2">
      <c r="A238" s="301"/>
      <c r="B238" s="304"/>
      <c r="C238" s="305" t="s">
        <v>1800</v>
      </c>
      <c r="D238" s="306"/>
      <c r="E238" s="307">
        <v>3.8</v>
      </c>
      <c r="F238" s="308"/>
      <c r="G238" s="309"/>
      <c r="H238" s="310"/>
      <c r="I238" s="302"/>
      <c r="J238" s="311"/>
      <c r="K238" s="302"/>
      <c r="M238" s="303" t="s">
        <v>1800</v>
      </c>
      <c r="O238" s="292"/>
    </row>
    <row r="239" spans="1:80" ht="22.5" x14ac:dyDescent="0.2">
      <c r="A239" s="293">
        <v>32</v>
      </c>
      <c r="B239" s="294" t="s">
        <v>291</v>
      </c>
      <c r="C239" s="295" t="s">
        <v>292</v>
      </c>
      <c r="D239" s="296" t="s">
        <v>116</v>
      </c>
      <c r="E239" s="297">
        <v>55.964799999999997</v>
      </c>
      <c r="F239" s="297">
        <v>0</v>
      </c>
      <c r="G239" s="298">
        <f>E239*F239</f>
        <v>0</v>
      </c>
      <c r="H239" s="299">
        <v>0</v>
      </c>
      <c r="I239" s="300">
        <f>E239*H239</f>
        <v>0</v>
      </c>
      <c r="J239" s="299"/>
      <c r="K239" s="300">
        <f>E239*J239</f>
        <v>0</v>
      </c>
      <c r="O239" s="292">
        <v>2</v>
      </c>
      <c r="AA239" s="261">
        <v>12</v>
      </c>
      <c r="AB239" s="261">
        <v>1</v>
      </c>
      <c r="AC239" s="261">
        <v>20</v>
      </c>
      <c r="AZ239" s="261">
        <v>1</v>
      </c>
      <c r="BA239" s="261">
        <f>IF(AZ239=1,G239,0)</f>
        <v>0</v>
      </c>
      <c r="BB239" s="261">
        <f>IF(AZ239=2,G239,0)</f>
        <v>0</v>
      </c>
      <c r="BC239" s="261">
        <f>IF(AZ239=3,G239,0)</f>
        <v>0</v>
      </c>
      <c r="BD239" s="261">
        <f>IF(AZ239=4,G239,0)</f>
        <v>0</v>
      </c>
      <c r="BE239" s="261">
        <f>IF(AZ239=5,G239,0)</f>
        <v>0</v>
      </c>
      <c r="CA239" s="292">
        <v>12</v>
      </c>
      <c r="CB239" s="292">
        <v>1</v>
      </c>
    </row>
    <row r="240" spans="1:80" x14ac:dyDescent="0.2">
      <c r="A240" s="301"/>
      <c r="B240" s="304"/>
      <c r="C240" s="305" t="s">
        <v>1704</v>
      </c>
      <c r="D240" s="306"/>
      <c r="E240" s="307">
        <v>0</v>
      </c>
      <c r="F240" s="308"/>
      <c r="G240" s="309"/>
      <c r="H240" s="310"/>
      <c r="I240" s="302"/>
      <c r="J240" s="311"/>
      <c r="K240" s="302"/>
      <c r="M240" s="303" t="s">
        <v>1704</v>
      </c>
      <c r="O240" s="292"/>
    </row>
    <row r="241" spans="1:80" x14ac:dyDescent="0.2">
      <c r="A241" s="301"/>
      <c r="B241" s="304"/>
      <c r="C241" s="305" t="s">
        <v>1705</v>
      </c>
      <c r="D241" s="306"/>
      <c r="E241" s="307">
        <v>13.138999999999999</v>
      </c>
      <c r="F241" s="308"/>
      <c r="G241" s="309"/>
      <c r="H241" s="310"/>
      <c r="I241" s="302"/>
      <c r="J241" s="311"/>
      <c r="K241" s="302"/>
      <c r="M241" s="303" t="s">
        <v>1705</v>
      </c>
      <c r="O241" s="292"/>
    </row>
    <row r="242" spans="1:80" x14ac:dyDescent="0.2">
      <c r="A242" s="301"/>
      <c r="B242" s="304"/>
      <c r="C242" s="305" t="s">
        <v>1706</v>
      </c>
      <c r="D242" s="306"/>
      <c r="E242" s="307">
        <v>1.794</v>
      </c>
      <c r="F242" s="308"/>
      <c r="G242" s="309"/>
      <c r="H242" s="310"/>
      <c r="I242" s="302"/>
      <c r="J242" s="311"/>
      <c r="K242" s="302"/>
      <c r="M242" s="303" t="s">
        <v>1706</v>
      </c>
      <c r="O242" s="292"/>
    </row>
    <row r="243" spans="1:80" x14ac:dyDescent="0.2">
      <c r="A243" s="301"/>
      <c r="B243" s="304"/>
      <c r="C243" s="305" t="s">
        <v>1707</v>
      </c>
      <c r="D243" s="306"/>
      <c r="E243" s="307">
        <v>11.22</v>
      </c>
      <c r="F243" s="308"/>
      <c r="G243" s="309"/>
      <c r="H243" s="310"/>
      <c r="I243" s="302"/>
      <c r="J243" s="311"/>
      <c r="K243" s="302"/>
      <c r="M243" s="303" t="s">
        <v>1707</v>
      </c>
      <c r="O243" s="292"/>
    </row>
    <row r="244" spans="1:80" x14ac:dyDescent="0.2">
      <c r="A244" s="301"/>
      <c r="B244" s="304"/>
      <c r="C244" s="305" t="s">
        <v>1708</v>
      </c>
      <c r="D244" s="306"/>
      <c r="E244" s="307">
        <v>1.7929999999999999</v>
      </c>
      <c r="F244" s="308"/>
      <c r="G244" s="309"/>
      <c r="H244" s="310"/>
      <c r="I244" s="302"/>
      <c r="J244" s="311"/>
      <c r="K244" s="302"/>
      <c r="M244" s="303" t="s">
        <v>1708</v>
      </c>
      <c r="O244" s="292"/>
    </row>
    <row r="245" spans="1:80" x14ac:dyDescent="0.2">
      <c r="A245" s="301"/>
      <c r="B245" s="304"/>
      <c r="C245" s="305" t="s">
        <v>1709</v>
      </c>
      <c r="D245" s="306"/>
      <c r="E245" s="307">
        <v>25.9312</v>
      </c>
      <c r="F245" s="308"/>
      <c r="G245" s="309"/>
      <c r="H245" s="310"/>
      <c r="I245" s="302"/>
      <c r="J245" s="311"/>
      <c r="K245" s="302"/>
      <c r="M245" s="303" t="s">
        <v>1709</v>
      </c>
      <c r="O245" s="292"/>
    </row>
    <row r="246" spans="1:80" x14ac:dyDescent="0.2">
      <c r="A246" s="301"/>
      <c r="B246" s="304"/>
      <c r="C246" s="305" t="s">
        <v>1710</v>
      </c>
      <c r="D246" s="306"/>
      <c r="E246" s="307">
        <v>-11.289099999999999</v>
      </c>
      <c r="F246" s="308"/>
      <c r="G246" s="309"/>
      <c r="H246" s="310"/>
      <c r="I246" s="302"/>
      <c r="J246" s="311"/>
      <c r="K246" s="302"/>
      <c r="M246" s="303" t="s">
        <v>1710</v>
      </c>
      <c r="O246" s="292"/>
    </row>
    <row r="247" spans="1:80" ht="22.5" x14ac:dyDescent="0.2">
      <c r="A247" s="301"/>
      <c r="B247" s="304"/>
      <c r="C247" s="305" t="s">
        <v>1801</v>
      </c>
      <c r="D247" s="306"/>
      <c r="E247" s="307">
        <v>7.8688000000000002</v>
      </c>
      <c r="F247" s="308"/>
      <c r="G247" s="309"/>
      <c r="H247" s="310"/>
      <c r="I247" s="302"/>
      <c r="J247" s="311"/>
      <c r="K247" s="302"/>
      <c r="M247" s="303" t="s">
        <v>1801</v>
      </c>
      <c r="O247" s="292"/>
    </row>
    <row r="248" spans="1:80" ht="22.5" x14ac:dyDescent="0.2">
      <c r="A248" s="301"/>
      <c r="B248" s="304"/>
      <c r="C248" s="305" t="s">
        <v>1802</v>
      </c>
      <c r="D248" s="306"/>
      <c r="E248" s="307">
        <v>0</v>
      </c>
      <c r="F248" s="308"/>
      <c r="G248" s="309"/>
      <c r="H248" s="310"/>
      <c r="I248" s="302"/>
      <c r="J248" s="311"/>
      <c r="K248" s="302"/>
      <c r="M248" s="303" t="s">
        <v>1802</v>
      </c>
      <c r="O248" s="292"/>
    </row>
    <row r="249" spans="1:80" ht="22.5" x14ac:dyDescent="0.2">
      <c r="A249" s="301"/>
      <c r="B249" s="304"/>
      <c r="C249" s="305" t="s">
        <v>1767</v>
      </c>
      <c r="D249" s="306"/>
      <c r="E249" s="307">
        <v>5.508</v>
      </c>
      <c r="F249" s="308"/>
      <c r="G249" s="309"/>
      <c r="H249" s="310"/>
      <c r="I249" s="302"/>
      <c r="J249" s="311"/>
      <c r="K249" s="302"/>
      <c r="M249" s="303" t="s">
        <v>1767</v>
      </c>
      <c r="O249" s="292"/>
    </row>
    <row r="250" spans="1:80" x14ac:dyDescent="0.2">
      <c r="A250" s="293">
        <v>33</v>
      </c>
      <c r="B250" s="294" t="s">
        <v>305</v>
      </c>
      <c r="C250" s="295" t="s">
        <v>306</v>
      </c>
      <c r="D250" s="296" t="s">
        <v>116</v>
      </c>
      <c r="E250" s="297">
        <v>45.701900000000002</v>
      </c>
      <c r="F250" s="297">
        <v>0</v>
      </c>
      <c r="G250" s="298">
        <f>E250*F250</f>
        <v>0</v>
      </c>
      <c r="H250" s="299">
        <v>0</v>
      </c>
      <c r="I250" s="300">
        <f>E250*H250</f>
        <v>0</v>
      </c>
      <c r="J250" s="299"/>
      <c r="K250" s="300">
        <f>E250*J250</f>
        <v>0</v>
      </c>
      <c r="O250" s="292">
        <v>2</v>
      </c>
      <c r="AA250" s="261">
        <v>12</v>
      </c>
      <c r="AB250" s="261">
        <v>1</v>
      </c>
      <c r="AC250" s="261">
        <v>21</v>
      </c>
      <c r="AZ250" s="261">
        <v>1</v>
      </c>
      <c r="BA250" s="261">
        <f>IF(AZ250=1,G250,0)</f>
        <v>0</v>
      </c>
      <c r="BB250" s="261">
        <f>IF(AZ250=2,G250,0)</f>
        <v>0</v>
      </c>
      <c r="BC250" s="261">
        <f>IF(AZ250=3,G250,0)</f>
        <v>0</v>
      </c>
      <c r="BD250" s="261">
        <f>IF(AZ250=4,G250,0)</f>
        <v>0</v>
      </c>
      <c r="BE250" s="261">
        <f>IF(AZ250=5,G250,0)</f>
        <v>0</v>
      </c>
      <c r="CA250" s="292">
        <v>12</v>
      </c>
      <c r="CB250" s="292">
        <v>1</v>
      </c>
    </row>
    <row r="251" spans="1:80" x14ac:dyDescent="0.2">
      <c r="A251" s="301"/>
      <c r="B251" s="304"/>
      <c r="C251" s="305" t="s">
        <v>1803</v>
      </c>
      <c r="D251" s="306"/>
      <c r="E251" s="307">
        <v>0</v>
      </c>
      <c r="F251" s="308"/>
      <c r="G251" s="309"/>
      <c r="H251" s="310"/>
      <c r="I251" s="302"/>
      <c r="J251" s="311"/>
      <c r="K251" s="302"/>
      <c r="M251" s="303" t="s">
        <v>1803</v>
      </c>
      <c r="O251" s="292"/>
    </row>
    <row r="252" spans="1:80" x14ac:dyDescent="0.2">
      <c r="A252" s="301"/>
      <c r="B252" s="304"/>
      <c r="C252" s="305" t="s">
        <v>1804</v>
      </c>
      <c r="D252" s="306"/>
      <c r="E252" s="307">
        <v>1.224</v>
      </c>
      <c r="F252" s="308"/>
      <c r="G252" s="309"/>
      <c r="H252" s="310"/>
      <c r="I252" s="302"/>
      <c r="J252" s="311"/>
      <c r="K252" s="302"/>
      <c r="M252" s="303" t="s">
        <v>1804</v>
      </c>
      <c r="O252" s="292"/>
    </row>
    <row r="253" spans="1:80" x14ac:dyDescent="0.2">
      <c r="A253" s="301"/>
      <c r="B253" s="304"/>
      <c r="C253" s="305" t="s">
        <v>1805</v>
      </c>
      <c r="D253" s="306"/>
      <c r="E253" s="307">
        <v>0.88819999999999999</v>
      </c>
      <c r="F253" s="308"/>
      <c r="G253" s="309"/>
      <c r="H253" s="310"/>
      <c r="I253" s="302"/>
      <c r="J253" s="311"/>
      <c r="K253" s="302"/>
      <c r="M253" s="303" t="s">
        <v>1805</v>
      </c>
      <c r="O253" s="292"/>
    </row>
    <row r="254" spans="1:80" x14ac:dyDescent="0.2">
      <c r="A254" s="301"/>
      <c r="B254" s="304"/>
      <c r="C254" s="305" t="s">
        <v>1806</v>
      </c>
      <c r="D254" s="306"/>
      <c r="E254" s="307">
        <v>0.71399999999999997</v>
      </c>
      <c r="F254" s="308"/>
      <c r="G254" s="309"/>
      <c r="H254" s="310"/>
      <c r="I254" s="302"/>
      <c r="J254" s="311"/>
      <c r="K254" s="302"/>
      <c r="M254" s="303" t="s">
        <v>1806</v>
      </c>
      <c r="O254" s="292"/>
    </row>
    <row r="255" spans="1:80" x14ac:dyDescent="0.2">
      <c r="A255" s="301"/>
      <c r="B255" s="304"/>
      <c r="C255" s="305" t="s">
        <v>1807</v>
      </c>
      <c r="D255" s="306"/>
      <c r="E255" s="307">
        <v>0.61199999999999999</v>
      </c>
      <c r="F255" s="308"/>
      <c r="G255" s="309"/>
      <c r="H255" s="310"/>
      <c r="I255" s="302"/>
      <c r="J255" s="311"/>
      <c r="K255" s="302"/>
      <c r="M255" s="303" t="s">
        <v>1807</v>
      </c>
      <c r="O255" s="292"/>
    </row>
    <row r="256" spans="1:80" x14ac:dyDescent="0.2">
      <c r="A256" s="301"/>
      <c r="B256" s="304"/>
      <c r="C256" s="305" t="s">
        <v>1808</v>
      </c>
      <c r="D256" s="306"/>
      <c r="E256" s="307">
        <v>0.30599999999999999</v>
      </c>
      <c r="F256" s="308"/>
      <c r="G256" s="309"/>
      <c r="H256" s="310"/>
      <c r="I256" s="302"/>
      <c r="J256" s="311"/>
      <c r="K256" s="302"/>
      <c r="M256" s="303" t="s">
        <v>1808</v>
      </c>
      <c r="O256" s="292"/>
    </row>
    <row r="257" spans="1:80" x14ac:dyDescent="0.2">
      <c r="A257" s="301"/>
      <c r="B257" s="304"/>
      <c r="C257" s="305" t="s">
        <v>1809</v>
      </c>
      <c r="D257" s="306"/>
      <c r="E257" s="307">
        <v>1.19</v>
      </c>
      <c r="F257" s="308"/>
      <c r="G257" s="309"/>
      <c r="H257" s="310"/>
      <c r="I257" s="302"/>
      <c r="J257" s="311"/>
      <c r="K257" s="302"/>
      <c r="M257" s="303" t="s">
        <v>1809</v>
      </c>
      <c r="O257" s="292"/>
    </row>
    <row r="258" spans="1:80" x14ac:dyDescent="0.2">
      <c r="A258" s="301"/>
      <c r="B258" s="304"/>
      <c r="C258" s="305" t="s">
        <v>1810</v>
      </c>
      <c r="D258" s="306"/>
      <c r="E258" s="307">
        <v>5.3719999999999999</v>
      </c>
      <c r="F258" s="308"/>
      <c r="G258" s="309"/>
      <c r="H258" s="310"/>
      <c r="I258" s="302"/>
      <c r="J258" s="311"/>
      <c r="K258" s="302"/>
      <c r="M258" s="303" t="s">
        <v>1810</v>
      </c>
      <c r="O258" s="292"/>
    </row>
    <row r="259" spans="1:80" x14ac:dyDescent="0.2">
      <c r="A259" s="301"/>
      <c r="B259" s="304"/>
      <c r="C259" s="305" t="s">
        <v>1449</v>
      </c>
      <c r="D259" s="306"/>
      <c r="E259" s="307">
        <v>0.85509999999999997</v>
      </c>
      <c r="F259" s="308"/>
      <c r="G259" s="309"/>
      <c r="H259" s="310"/>
      <c r="I259" s="302"/>
      <c r="J259" s="311"/>
      <c r="K259" s="302"/>
      <c r="M259" s="303" t="s">
        <v>1449</v>
      </c>
      <c r="O259" s="292"/>
    </row>
    <row r="260" spans="1:80" x14ac:dyDescent="0.2">
      <c r="A260" s="301"/>
      <c r="B260" s="304"/>
      <c r="C260" s="305" t="s">
        <v>1811</v>
      </c>
      <c r="D260" s="306"/>
      <c r="E260" s="307">
        <v>7.0549999999999997</v>
      </c>
      <c r="F260" s="308"/>
      <c r="G260" s="309"/>
      <c r="H260" s="310"/>
      <c r="I260" s="302"/>
      <c r="J260" s="311"/>
      <c r="K260" s="302"/>
      <c r="M260" s="303" t="s">
        <v>1811</v>
      </c>
      <c r="O260" s="292"/>
    </row>
    <row r="261" spans="1:80" x14ac:dyDescent="0.2">
      <c r="A261" s="301"/>
      <c r="B261" s="304"/>
      <c r="C261" s="305" t="s">
        <v>1812</v>
      </c>
      <c r="D261" s="306"/>
      <c r="E261" s="307">
        <v>0.81599999999999995</v>
      </c>
      <c r="F261" s="308"/>
      <c r="G261" s="309"/>
      <c r="H261" s="310"/>
      <c r="I261" s="302"/>
      <c r="J261" s="311"/>
      <c r="K261" s="302"/>
      <c r="M261" s="303" t="s">
        <v>1812</v>
      </c>
      <c r="O261" s="292"/>
    </row>
    <row r="262" spans="1:80" x14ac:dyDescent="0.2">
      <c r="A262" s="301"/>
      <c r="B262" s="304"/>
      <c r="C262" s="305" t="s">
        <v>1813</v>
      </c>
      <c r="D262" s="306"/>
      <c r="E262" s="307">
        <v>6.851</v>
      </c>
      <c r="F262" s="308"/>
      <c r="G262" s="309"/>
      <c r="H262" s="310"/>
      <c r="I262" s="302"/>
      <c r="J262" s="311"/>
      <c r="K262" s="302"/>
      <c r="M262" s="303" t="s">
        <v>1813</v>
      </c>
      <c r="O262" s="292"/>
    </row>
    <row r="263" spans="1:80" x14ac:dyDescent="0.2">
      <c r="A263" s="301"/>
      <c r="B263" s="304"/>
      <c r="C263" s="305" t="s">
        <v>1814</v>
      </c>
      <c r="D263" s="306"/>
      <c r="E263" s="307">
        <v>7.0549999999999997</v>
      </c>
      <c r="F263" s="308"/>
      <c r="G263" s="309"/>
      <c r="H263" s="310"/>
      <c r="I263" s="302"/>
      <c r="J263" s="311"/>
      <c r="K263" s="302"/>
      <c r="M263" s="303" t="s">
        <v>1814</v>
      </c>
      <c r="O263" s="292"/>
    </row>
    <row r="264" spans="1:80" x14ac:dyDescent="0.2">
      <c r="A264" s="301"/>
      <c r="B264" s="304"/>
      <c r="C264" s="305" t="s">
        <v>1815</v>
      </c>
      <c r="D264" s="306"/>
      <c r="E264" s="307">
        <v>12.7636</v>
      </c>
      <c r="F264" s="308"/>
      <c r="G264" s="309"/>
      <c r="H264" s="310"/>
      <c r="I264" s="302"/>
      <c r="J264" s="311"/>
      <c r="K264" s="302"/>
      <c r="M264" s="303" t="s">
        <v>1815</v>
      </c>
      <c r="O264" s="292"/>
    </row>
    <row r="265" spans="1:80" x14ac:dyDescent="0.2">
      <c r="A265" s="312"/>
      <c r="B265" s="313" t="s">
        <v>101</v>
      </c>
      <c r="C265" s="314" t="s">
        <v>167</v>
      </c>
      <c r="D265" s="315"/>
      <c r="E265" s="316"/>
      <c r="F265" s="317"/>
      <c r="G265" s="318">
        <f>SUM(G72:G264)</f>
        <v>0</v>
      </c>
      <c r="H265" s="319"/>
      <c r="I265" s="320">
        <f>SUM(I72:I264)</f>
        <v>6.4516499999999991E-2</v>
      </c>
      <c r="J265" s="319"/>
      <c r="K265" s="320">
        <f>SUM(K72:K264)</f>
        <v>0</v>
      </c>
      <c r="O265" s="292">
        <v>4</v>
      </c>
      <c r="BA265" s="321">
        <f>SUM(BA72:BA264)</f>
        <v>0</v>
      </c>
      <c r="BB265" s="321">
        <f>SUM(BB72:BB264)</f>
        <v>0</v>
      </c>
      <c r="BC265" s="321">
        <f>SUM(BC72:BC264)</f>
        <v>0</v>
      </c>
      <c r="BD265" s="321">
        <f>SUM(BD72:BD264)</f>
        <v>0</v>
      </c>
      <c r="BE265" s="321">
        <f>SUM(BE72:BE264)</f>
        <v>0</v>
      </c>
    </row>
    <row r="266" spans="1:80" x14ac:dyDescent="0.2">
      <c r="A266" s="282" t="s">
        <v>97</v>
      </c>
      <c r="B266" s="283" t="s">
        <v>315</v>
      </c>
      <c r="C266" s="284" t="s">
        <v>316</v>
      </c>
      <c r="D266" s="285"/>
      <c r="E266" s="286"/>
      <c r="F266" s="286"/>
      <c r="G266" s="287"/>
      <c r="H266" s="288"/>
      <c r="I266" s="289"/>
      <c r="J266" s="290"/>
      <c r="K266" s="291"/>
      <c r="O266" s="292">
        <v>1</v>
      </c>
    </row>
    <row r="267" spans="1:80" x14ac:dyDescent="0.2">
      <c r="A267" s="293">
        <v>34</v>
      </c>
      <c r="B267" s="294" t="s">
        <v>318</v>
      </c>
      <c r="C267" s="295" t="s">
        <v>319</v>
      </c>
      <c r="D267" s="296" t="s">
        <v>116</v>
      </c>
      <c r="E267" s="297">
        <v>51.886800000000001</v>
      </c>
      <c r="F267" s="297">
        <v>0</v>
      </c>
      <c r="G267" s="298">
        <f>E267*F267</f>
        <v>0</v>
      </c>
      <c r="H267" s="299">
        <v>4.9840000000000002E-2</v>
      </c>
      <c r="I267" s="300">
        <f>E267*H267</f>
        <v>2.5860381120000002</v>
      </c>
      <c r="J267" s="299">
        <v>0</v>
      </c>
      <c r="K267" s="300">
        <f>E267*J267</f>
        <v>0</v>
      </c>
      <c r="O267" s="292">
        <v>2</v>
      </c>
      <c r="AA267" s="261">
        <v>1</v>
      </c>
      <c r="AB267" s="261">
        <v>1</v>
      </c>
      <c r="AC267" s="261">
        <v>1</v>
      </c>
      <c r="AZ267" s="261">
        <v>1</v>
      </c>
      <c r="BA267" s="261">
        <f>IF(AZ267=1,G267,0)</f>
        <v>0</v>
      </c>
      <c r="BB267" s="261">
        <f>IF(AZ267=2,G267,0)</f>
        <v>0</v>
      </c>
      <c r="BC267" s="261">
        <f>IF(AZ267=3,G267,0)</f>
        <v>0</v>
      </c>
      <c r="BD267" s="261">
        <f>IF(AZ267=4,G267,0)</f>
        <v>0</v>
      </c>
      <c r="BE267" s="261">
        <f>IF(AZ267=5,G267,0)</f>
        <v>0</v>
      </c>
      <c r="CA267" s="292">
        <v>1</v>
      </c>
      <c r="CB267" s="292">
        <v>1</v>
      </c>
    </row>
    <row r="268" spans="1:80" x14ac:dyDescent="0.2">
      <c r="A268" s="301"/>
      <c r="B268" s="304"/>
      <c r="C268" s="305" t="s">
        <v>1816</v>
      </c>
      <c r="D268" s="306"/>
      <c r="E268" s="307">
        <v>0</v>
      </c>
      <c r="F268" s="308"/>
      <c r="G268" s="309"/>
      <c r="H268" s="310"/>
      <c r="I268" s="302"/>
      <c r="J268" s="311"/>
      <c r="K268" s="302"/>
      <c r="M268" s="303" t="s">
        <v>1816</v>
      </c>
      <c r="O268" s="292"/>
    </row>
    <row r="269" spans="1:80" x14ac:dyDescent="0.2">
      <c r="A269" s="301"/>
      <c r="B269" s="304"/>
      <c r="C269" s="305" t="s">
        <v>1689</v>
      </c>
      <c r="D269" s="306"/>
      <c r="E269" s="307">
        <v>0</v>
      </c>
      <c r="F269" s="308"/>
      <c r="G269" s="309"/>
      <c r="H269" s="310"/>
      <c r="I269" s="302"/>
      <c r="J269" s="311"/>
      <c r="K269" s="302"/>
      <c r="M269" s="303" t="s">
        <v>1689</v>
      </c>
      <c r="O269" s="292"/>
    </row>
    <row r="270" spans="1:80" x14ac:dyDescent="0.2">
      <c r="A270" s="301"/>
      <c r="B270" s="304"/>
      <c r="C270" s="305" t="s">
        <v>1817</v>
      </c>
      <c r="D270" s="306"/>
      <c r="E270" s="307">
        <v>0.64800000000000002</v>
      </c>
      <c r="F270" s="308"/>
      <c r="G270" s="309"/>
      <c r="H270" s="310"/>
      <c r="I270" s="302"/>
      <c r="J270" s="311"/>
      <c r="K270" s="302"/>
      <c r="M270" s="303" t="s">
        <v>1817</v>
      </c>
      <c r="O270" s="292"/>
    </row>
    <row r="271" spans="1:80" x14ac:dyDescent="0.2">
      <c r="A271" s="301"/>
      <c r="B271" s="304"/>
      <c r="C271" s="305" t="s">
        <v>1818</v>
      </c>
      <c r="D271" s="306"/>
      <c r="E271" s="307">
        <v>0.432</v>
      </c>
      <c r="F271" s="308"/>
      <c r="G271" s="309"/>
      <c r="H271" s="310"/>
      <c r="I271" s="302"/>
      <c r="J271" s="311"/>
      <c r="K271" s="302"/>
      <c r="M271" s="303" t="s">
        <v>1818</v>
      </c>
      <c r="O271" s="292"/>
    </row>
    <row r="272" spans="1:80" x14ac:dyDescent="0.2">
      <c r="A272" s="301"/>
      <c r="B272" s="304"/>
      <c r="C272" s="305" t="s">
        <v>1819</v>
      </c>
      <c r="D272" s="306"/>
      <c r="E272" s="307">
        <v>0.216</v>
      </c>
      <c r="F272" s="308"/>
      <c r="G272" s="309"/>
      <c r="H272" s="310"/>
      <c r="I272" s="302"/>
      <c r="J272" s="311"/>
      <c r="K272" s="302"/>
      <c r="M272" s="303" t="s">
        <v>1819</v>
      </c>
      <c r="O272" s="292"/>
    </row>
    <row r="273" spans="1:80" x14ac:dyDescent="0.2">
      <c r="A273" s="301"/>
      <c r="B273" s="304"/>
      <c r="C273" s="305" t="s">
        <v>1820</v>
      </c>
      <c r="D273" s="306"/>
      <c r="E273" s="307">
        <v>1.6559999999999999</v>
      </c>
      <c r="F273" s="308"/>
      <c r="G273" s="309"/>
      <c r="H273" s="310"/>
      <c r="I273" s="302"/>
      <c r="J273" s="311"/>
      <c r="K273" s="302"/>
      <c r="M273" s="303" t="s">
        <v>1820</v>
      </c>
      <c r="O273" s="292"/>
    </row>
    <row r="274" spans="1:80" x14ac:dyDescent="0.2">
      <c r="A274" s="301"/>
      <c r="B274" s="304"/>
      <c r="C274" s="305" t="s">
        <v>1821</v>
      </c>
      <c r="D274" s="306"/>
      <c r="E274" s="307">
        <v>7.92</v>
      </c>
      <c r="F274" s="308"/>
      <c r="G274" s="309"/>
      <c r="H274" s="310"/>
      <c r="I274" s="302"/>
      <c r="J274" s="311"/>
      <c r="K274" s="302"/>
      <c r="M274" s="303" t="s">
        <v>1821</v>
      </c>
      <c r="O274" s="292"/>
    </row>
    <row r="275" spans="1:80" x14ac:dyDescent="0.2">
      <c r="A275" s="301"/>
      <c r="B275" s="304"/>
      <c r="C275" s="305" t="s">
        <v>1467</v>
      </c>
      <c r="D275" s="306"/>
      <c r="E275" s="307">
        <v>0.94679999999999997</v>
      </c>
      <c r="F275" s="308"/>
      <c r="G275" s="309"/>
      <c r="H275" s="310"/>
      <c r="I275" s="302"/>
      <c r="J275" s="311"/>
      <c r="K275" s="302"/>
      <c r="M275" s="303" t="s">
        <v>1467</v>
      </c>
      <c r="O275" s="292"/>
    </row>
    <row r="276" spans="1:80" x14ac:dyDescent="0.2">
      <c r="A276" s="301"/>
      <c r="B276" s="304"/>
      <c r="C276" s="305" t="s">
        <v>1822</v>
      </c>
      <c r="D276" s="306"/>
      <c r="E276" s="307">
        <v>13.212</v>
      </c>
      <c r="F276" s="308"/>
      <c r="G276" s="309"/>
      <c r="H276" s="310"/>
      <c r="I276" s="302"/>
      <c r="J276" s="311"/>
      <c r="K276" s="302"/>
      <c r="M276" s="303" t="s">
        <v>1822</v>
      </c>
      <c r="O276" s="292"/>
    </row>
    <row r="277" spans="1:80" x14ac:dyDescent="0.2">
      <c r="A277" s="301"/>
      <c r="B277" s="304"/>
      <c r="C277" s="305" t="s">
        <v>1823</v>
      </c>
      <c r="D277" s="306"/>
      <c r="E277" s="307">
        <v>0.86399999999999999</v>
      </c>
      <c r="F277" s="308"/>
      <c r="G277" s="309"/>
      <c r="H277" s="310"/>
      <c r="I277" s="302"/>
      <c r="J277" s="311"/>
      <c r="K277" s="302"/>
      <c r="M277" s="303" t="s">
        <v>1823</v>
      </c>
      <c r="O277" s="292"/>
    </row>
    <row r="278" spans="1:80" x14ac:dyDescent="0.2">
      <c r="A278" s="301"/>
      <c r="B278" s="304"/>
      <c r="C278" s="305" t="s">
        <v>1824</v>
      </c>
      <c r="D278" s="306"/>
      <c r="E278" s="307">
        <v>12.78</v>
      </c>
      <c r="F278" s="308"/>
      <c r="G278" s="309"/>
      <c r="H278" s="310"/>
      <c r="I278" s="302"/>
      <c r="J278" s="311"/>
      <c r="K278" s="302"/>
      <c r="M278" s="303" t="s">
        <v>1824</v>
      </c>
      <c r="O278" s="292"/>
    </row>
    <row r="279" spans="1:80" x14ac:dyDescent="0.2">
      <c r="A279" s="301"/>
      <c r="B279" s="304"/>
      <c r="C279" s="305" t="s">
        <v>1825</v>
      </c>
      <c r="D279" s="306"/>
      <c r="E279" s="307">
        <v>13.212</v>
      </c>
      <c r="F279" s="308"/>
      <c r="G279" s="309"/>
      <c r="H279" s="310"/>
      <c r="I279" s="302"/>
      <c r="J279" s="311"/>
      <c r="K279" s="302"/>
      <c r="M279" s="303" t="s">
        <v>1825</v>
      </c>
      <c r="O279" s="292"/>
    </row>
    <row r="280" spans="1:80" x14ac:dyDescent="0.2">
      <c r="A280" s="312"/>
      <c r="B280" s="313" t="s">
        <v>101</v>
      </c>
      <c r="C280" s="314" t="s">
        <v>317</v>
      </c>
      <c r="D280" s="315"/>
      <c r="E280" s="316"/>
      <c r="F280" s="317"/>
      <c r="G280" s="318">
        <f>SUM(G266:G279)</f>
        <v>0</v>
      </c>
      <c r="H280" s="319"/>
      <c r="I280" s="320">
        <f>SUM(I266:I279)</f>
        <v>2.5860381120000002</v>
      </c>
      <c r="J280" s="319"/>
      <c r="K280" s="320">
        <f>SUM(K266:K279)</f>
        <v>0</v>
      </c>
      <c r="O280" s="292">
        <v>4</v>
      </c>
      <c r="BA280" s="321">
        <f>SUM(BA266:BA279)</f>
        <v>0</v>
      </c>
      <c r="BB280" s="321">
        <f>SUM(BB266:BB279)</f>
        <v>0</v>
      </c>
      <c r="BC280" s="321">
        <f>SUM(BC266:BC279)</f>
        <v>0</v>
      </c>
      <c r="BD280" s="321">
        <f>SUM(BD266:BD279)</f>
        <v>0</v>
      </c>
      <c r="BE280" s="321">
        <f>SUM(BE266:BE279)</f>
        <v>0</v>
      </c>
    </row>
    <row r="281" spans="1:80" x14ac:dyDescent="0.2">
      <c r="A281" s="282" t="s">
        <v>97</v>
      </c>
      <c r="B281" s="283" t="s">
        <v>334</v>
      </c>
      <c r="C281" s="284" t="s">
        <v>335</v>
      </c>
      <c r="D281" s="285"/>
      <c r="E281" s="286"/>
      <c r="F281" s="286"/>
      <c r="G281" s="287"/>
      <c r="H281" s="288"/>
      <c r="I281" s="289"/>
      <c r="J281" s="290"/>
      <c r="K281" s="291"/>
      <c r="O281" s="292">
        <v>1</v>
      </c>
    </row>
    <row r="282" spans="1:80" x14ac:dyDescent="0.2">
      <c r="A282" s="293">
        <v>35</v>
      </c>
      <c r="B282" s="294" t="s">
        <v>1826</v>
      </c>
      <c r="C282" s="295" t="s">
        <v>1827</v>
      </c>
      <c r="D282" s="296" t="s">
        <v>116</v>
      </c>
      <c r="E282" s="297">
        <v>27.3</v>
      </c>
      <c r="F282" s="297">
        <v>0</v>
      </c>
      <c r="G282" s="298">
        <f>E282*F282</f>
        <v>0</v>
      </c>
      <c r="H282" s="299">
        <v>0</v>
      </c>
      <c r="I282" s="300">
        <f>E282*H282</f>
        <v>0</v>
      </c>
      <c r="J282" s="299">
        <v>-2.4649999999999998E-2</v>
      </c>
      <c r="K282" s="300">
        <f>E282*J282</f>
        <v>-0.67294500000000002</v>
      </c>
      <c r="O282" s="292">
        <v>2</v>
      </c>
      <c r="AA282" s="261">
        <v>1</v>
      </c>
      <c r="AB282" s="261">
        <v>7</v>
      </c>
      <c r="AC282" s="261">
        <v>7</v>
      </c>
      <c r="AZ282" s="261">
        <v>1</v>
      </c>
      <c r="BA282" s="261">
        <f>IF(AZ282=1,G282,0)</f>
        <v>0</v>
      </c>
      <c r="BB282" s="261">
        <f>IF(AZ282=2,G282,0)</f>
        <v>0</v>
      </c>
      <c r="BC282" s="261">
        <f>IF(AZ282=3,G282,0)</f>
        <v>0</v>
      </c>
      <c r="BD282" s="261">
        <f>IF(AZ282=4,G282,0)</f>
        <v>0</v>
      </c>
      <c r="BE282" s="261">
        <f>IF(AZ282=5,G282,0)</f>
        <v>0</v>
      </c>
      <c r="CA282" s="292">
        <v>1</v>
      </c>
      <c r="CB282" s="292">
        <v>7</v>
      </c>
    </row>
    <row r="283" spans="1:80" x14ac:dyDescent="0.2">
      <c r="A283" s="301"/>
      <c r="B283" s="304"/>
      <c r="C283" s="305" t="s">
        <v>1735</v>
      </c>
      <c r="D283" s="306"/>
      <c r="E283" s="307">
        <v>0</v>
      </c>
      <c r="F283" s="308"/>
      <c r="G283" s="309"/>
      <c r="H283" s="310"/>
      <c r="I283" s="302"/>
      <c r="J283" s="311"/>
      <c r="K283" s="302"/>
      <c r="M283" s="303" t="s">
        <v>1735</v>
      </c>
      <c r="O283" s="292"/>
    </row>
    <row r="284" spans="1:80" x14ac:dyDescent="0.2">
      <c r="A284" s="301"/>
      <c r="B284" s="304"/>
      <c r="C284" s="305" t="s">
        <v>1828</v>
      </c>
      <c r="D284" s="306"/>
      <c r="E284" s="307">
        <v>21.6</v>
      </c>
      <c r="F284" s="308"/>
      <c r="G284" s="309"/>
      <c r="H284" s="310"/>
      <c r="I284" s="302"/>
      <c r="J284" s="311"/>
      <c r="K284" s="302"/>
      <c r="M284" s="303" t="s">
        <v>1828</v>
      </c>
      <c r="O284" s="292"/>
    </row>
    <row r="285" spans="1:80" x14ac:dyDescent="0.2">
      <c r="A285" s="301"/>
      <c r="B285" s="304"/>
      <c r="C285" s="305" t="s">
        <v>1829</v>
      </c>
      <c r="D285" s="306"/>
      <c r="E285" s="307">
        <v>5.7</v>
      </c>
      <c r="F285" s="308"/>
      <c r="G285" s="309"/>
      <c r="H285" s="310"/>
      <c r="I285" s="302"/>
      <c r="J285" s="311"/>
      <c r="K285" s="302"/>
      <c r="M285" s="303" t="s">
        <v>1829</v>
      </c>
      <c r="O285" s="292"/>
    </row>
    <row r="286" spans="1:80" x14ac:dyDescent="0.2">
      <c r="A286" s="293">
        <v>36</v>
      </c>
      <c r="B286" s="294" t="s">
        <v>345</v>
      </c>
      <c r="C286" s="295" t="s">
        <v>346</v>
      </c>
      <c r="D286" s="296" t="s">
        <v>347</v>
      </c>
      <c r="E286" s="297">
        <v>2</v>
      </c>
      <c r="F286" s="297">
        <v>0</v>
      </c>
      <c r="G286" s="298">
        <f>E286*F286</f>
        <v>0</v>
      </c>
      <c r="H286" s="299">
        <v>0</v>
      </c>
      <c r="I286" s="300">
        <f>E286*H286</f>
        <v>0</v>
      </c>
      <c r="J286" s="299">
        <v>-8.9999999999999993E-3</v>
      </c>
      <c r="K286" s="300">
        <f>E286*J286</f>
        <v>-1.7999999999999999E-2</v>
      </c>
      <c r="O286" s="292">
        <v>2</v>
      </c>
      <c r="AA286" s="261">
        <v>1</v>
      </c>
      <c r="AB286" s="261">
        <v>1</v>
      </c>
      <c r="AC286" s="261">
        <v>1</v>
      </c>
      <c r="AZ286" s="261">
        <v>1</v>
      </c>
      <c r="BA286" s="261">
        <f>IF(AZ286=1,G286,0)</f>
        <v>0</v>
      </c>
      <c r="BB286" s="261">
        <f>IF(AZ286=2,G286,0)</f>
        <v>0</v>
      </c>
      <c r="BC286" s="261">
        <f>IF(AZ286=3,G286,0)</f>
        <v>0</v>
      </c>
      <c r="BD286" s="261">
        <f>IF(AZ286=4,G286,0)</f>
        <v>0</v>
      </c>
      <c r="BE286" s="261">
        <f>IF(AZ286=5,G286,0)</f>
        <v>0</v>
      </c>
      <c r="CA286" s="292">
        <v>1</v>
      </c>
      <c r="CB286" s="292">
        <v>1</v>
      </c>
    </row>
    <row r="287" spans="1:80" x14ac:dyDescent="0.2">
      <c r="A287" s="293">
        <v>37</v>
      </c>
      <c r="B287" s="294" t="s">
        <v>349</v>
      </c>
      <c r="C287" s="295" t="s">
        <v>350</v>
      </c>
      <c r="D287" s="296" t="s">
        <v>116</v>
      </c>
      <c r="E287" s="297">
        <v>583.49220000000003</v>
      </c>
      <c r="F287" s="297">
        <v>0</v>
      </c>
      <c r="G287" s="298">
        <f>E287*F287</f>
        <v>0</v>
      </c>
      <c r="H287" s="299">
        <v>0</v>
      </c>
      <c r="I287" s="300">
        <f>E287*H287</f>
        <v>0</v>
      </c>
      <c r="J287" s="299">
        <v>-1.6E-2</v>
      </c>
      <c r="K287" s="300">
        <f>E287*J287</f>
        <v>-9.3358752000000003</v>
      </c>
      <c r="O287" s="292">
        <v>2</v>
      </c>
      <c r="AA287" s="261">
        <v>1</v>
      </c>
      <c r="AB287" s="261">
        <v>1</v>
      </c>
      <c r="AC287" s="261">
        <v>1</v>
      </c>
      <c r="AZ287" s="261">
        <v>1</v>
      </c>
      <c r="BA287" s="261">
        <f>IF(AZ287=1,G287,0)</f>
        <v>0</v>
      </c>
      <c r="BB287" s="261">
        <f>IF(AZ287=2,G287,0)</f>
        <v>0</v>
      </c>
      <c r="BC287" s="261">
        <f>IF(AZ287=3,G287,0)</f>
        <v>0</v>
      </c>
      <c r="BD287" s="261">
        <f>IF(AZ287=4,G287,0)</f>
        <v>0</v>
      </c>
      <c r="BE287" s="261">
        <f>IF(AZ287=5,G287,0)</f>
        <v>0</v>
      </c>
      <c r="CA287" s="292">
        <v>1</v>
      </c>
      <c r="CB287" s="292">
        <v>1</v>
      </c>
    </row>
    <row r="288" spans="1:80" x14ac:dyDescent="0.2">
      <c r="A288" s="301"/>
      <c r="B288" s="304"/>
      <c r="C288" s="305" t="s">
        <v>351</v>
      </c>
      <c r="D288" s="306"/>
      <c r="E288" s="307">
        <v>583.49220000000003</v>
      </c>
      <c r="F288" s="308"/>
      <c r="G288" s="309"/>
      <c r="H288" s="310"/>
      <c r="I288" s="302"/>
      <c r="J288" s="311"/>
      <c r="K288" s="302"/>
      <c r="M288" s="303" t="s">
        <v>351</v>
      </c>
      <c r="O288" s="292"/>
    </row>
    <row r="289" spans="1:80" x14ac:dyDescent="0.2">
      <c r="A289" s="293">
        <v>38</v>
      </c>
      <c r="B289" s="294" t="s">
        <v>355</v>
      </c>
      <c r="C289" s="295" t="s">
        <v>356</v>
      </c>
      <c r="D289" s="296" t="s">
        <v>116</v>
      </c>
      <c r="E289" s="297">
        <v>42.588000000000001</v>
      </c>
      <c r="F289" s="297">
        <v>0</v>
      </c>
      <c r="G289" s="298">
        <f>E289*F289</f>
        <v>0</v>
      </c>
      <c r="H289" s="299">
        <v>0</v>
      </c>
      <c r="I289" s="300">
        <f>E289*H289</f>
        <v>0</v>
      </c>
      <c r="J289" s="299">
        <v>-0.16900000000000001</v>
      </c>
      <c r="K289" s="300">
        <f>E289*J289</f>
        <v>-7.1973720000000005</v>
      </c>
      <c r="O289" s="292">
        <v>2</v>
      </c>
      <c r="AA289" s="261">
        <v>1</v>
      </c>
      <c r="AB289" s="261">
        <v>1</v>
      </c>
      <c r="AC289" s="261">
        <v>1</v>
      </c>
      <c r="AZ289" s="261">
        <v>1</v>
      </c>
      <c r="BA289" s="261">
        <f>IF(AZ289=1,G289,0)</f>
        <v>0</v>
      </c>
      <c r="BB289" s="261">
        <f>IF(AZ289=2,G289,0)</f>
        <v>0</v>
      </c>
      <c r="BC289" s="261">
        <f>IF(AZ289=3,G289,0)</f>
        <v>0</v>
      </c>
      <c r="BD289" s="261">
        <f>IF(AZ289=4,G289,0)</f>
        <v>0</v>
      </c>
      <c r="BE289" s="261">
        <f>IF(AZ289=5,G289,0)</f>
        <v>0</v>
      </c>
      <c r="CA289" s="292">
        <v>1</v>
      </c>
      <c r="CB289" s="292">
        <v>1</v>
      </c>
    </row>
    <row r="290" spans="1:80" x14ac:dyDescent="0.2">
      <c r="A290" s="301"/>
      <c r="B290" s="304"/>
      <c r="C290" s="305" t="s">
        <v>1704</v>
      </c>
      <c r="D290" s="306"/>
      <c r="E290" s="307">
        <v>0</v>
      </c>
      <c r="F290" s="308"/>
      <c r="G290" s="309"/>
      <c r="H290" s="310"/>
      <c r="I290" s="302"/>
      <c r="J290" s="311"/>
      <c r="K290" s="302"/>
      <c r="M290" s="303" t="s">
        <v>1704</v>
      </c>
      <c r="O290" s="292"/>
    </row>
    <row r="291" spans="1:80" x14ac:dyDescent="0.2">
      <c r="A291" s="301"/>
      <c r="B291" s="304"/>
      <c r="C291" s="305" t="s">
        <v>1705</v>
      </c>
      <c r="D291" s="306"/>
      <c r="E291" s="307">
        <v>13.138999999999999</v>
      </c>
      <c r="F291" s="308"/>
      <c r="G291" s="309"/>
      <c r="H291" s="310"/>
      <c r="I291" s="302"/>
      <c r="J291" s="311"/>
      <c r="K291" s="302"/>
      <c r="M291" s="303" t="s">
        <v>1705</v>
      </c>
      <c r="O291" s="292"/>
    </row>
    <row r="292" spans="1:80" x14ac:dyDescent="0.2">
      <c r="A292" s="301"/>
      <c r="B292" s="304"/>
      <c r="C292" s="305" t="s">
        <v>1706</v>
      </c>
      <c r="D292" s="306"/>
      <c r="E292" s="307">
        <v>1.794</v>
      </c>
      <c r="F292" s="308"/>
      <c r="G292" s="309"/>
      <c r="H292" s="310"/>
      <c r="I292" s="302"/>
      <c r="J292" s="311"/>
      <c r="K292" s="302"/>
      <c r="M292" s="303" t="s">
        <v>1706</v>
      </c>
      <c r="O292" s="292"/>
    </row>
    <row r="293" spans="1:80" x14ac:dyDescent="0.2">
      <c r="A293" s="301"/>
      <c r="B293" s="304"/>
      <c r="C293" s="305" t="s">
        <v>1707</v>
      </c>
      <c r="D293" s="306"/>
      <c r="E293" s="307">
        <v>11.22</v>
      </c>
      <c r="F293" s="308"/>
      <c r="G293" s="309"/>
      <c r="H293" s="310"/>
      <c r="I293" s="302"/>
      <c r="J293" s="311"/>
      <c r="K293" s="302"/>
      <c r="M293" s="303" t="s">
        <v>1707</v>
      </c>
      <c r="O293" s="292"/>
    </row>
    <row r="294" spans="1:80" x14ac:dyDescent="0.2">
      <c r="A294" s="301"/>
      <c r="B294" s="304"/>
      <c r="C294" s="305" t="s">
        <v>1708</v>
      </c>
      <c r="D294" s="306"/>
      <c r="E294" s="307">
        <v>1.7929999999999999</v>
      </c>
      <c r="F294" s="308"/>
      <c r="G294" s="309"/>
      <c r="H294" s="310"/>
      <c r="I294" s="302"/>
      <c r="J294" s="311"/>
      <c r="K294" s="302"/>
      <c r="M294" s="303" t="s">
        <v>1708</v>
      </c>
      <c r="O294" s="292"/>
    </row>
    <row r="295" spans="1:80" x14ac:dyDescent="0.2">
      <c r="A295" s="301"/>
      <c r="B295" s="304"/>
      <c r="C295" s="305" t="s">
        <v>1709</v>
      </c>
      <c r="D295" s="306"/>
      <c r="E295" s="307">
        <v>25.9312</v>
      </c>
      <c r="F295" s="308"/>
      <c r="G295" s="309"/>
      <c r="H295" s="310"/>
      <c r="I295" s="302"/>
      <c r="J295" s="311"/>
      <c r="K295" s="302"/>
      <c r="M295" s="303" t="s">
        <v>1709</v>
      </c>
      <c r="O295" s="292"/>
    </row>
    <row r="296" spans="1:80" x14ac:dyDescent="0.2">
      <c r="A296" s="301"/>
      <c r="B296" s="304"/>
      <c r="C296" s="305" t="s">
        <v>1710</v>
      </c>
      <c r="D296" s="306"/>
      <c r="E296" s="307">
        <v>-11.289099999999999</v>
      </c>
      <c r="F296" s="308"/>
      <c r="G296" s="309"/>
      <c r="H296" s="310"/>
      <c r="I296" s="302"/>
      <c r="J296" s="311"/>
      <c r="K296" s="302"/>
      <c r="M296" s="303" t="s">
        <v>1710</v>
      </c>
      <c r="O296" s="292"/>
    </row>
    <row r="297" spans="1:80" ht="22.5" x14ac:dyDescent="0.2">
      <c r="A297" s="293">
        <v>39</v>
      </c>
      <c r="B297" s="294" t="s">
        <v>364</v>
      </c>
      <c r="C297" s="295" t="s">
        <v>365</v>
      </c>
      <c r="D297" s="296" t="s">
        <v>366</v>
      </c>
      <c r="E297" s="297">
        <v>1</v>
      </c>
      <c r="F297" s="297">
        <v>0</v>
      </c>
      <c r="G297" s="298">
        <f>E297*F297</f>
        <v>0</v>
      </c>
      <c r="H297" s="299">
        <v>0</v>
      </c>
      <c r="I297" s="300">
        <f>E297*H297</f>
        <v>0</v>
      </c>
      <c r="J297" s="299"/>
      <c r="K297" s="300">
        <f>E297*J297</f>
        <v>0</v>
      </c>
      <c r="O297" s="292">
        <v>2</v>
      </c>
      <c r="AA297" s="261">
        <v>12</v>
      </c>
      <c r="AB297" s="261">
        <v>0</v>
      </c>
      <c r="AC297" s="261">
        <v>83</v>
      </c>
      <c r="AZ297" s="261">
        <v>1</v>
      </c>
      <c r="BA297" s="261">
        <f>IF(AZ297=1,G297,0)</f>
        <v>0</v>
      </c>
      <c r="BB297" s="261">
        <f>IF(AZ297=2,G297,0)</f>
        <v>0</v>
      </c>
      <c r="BC297" s="261">
        <f>IF(AZ297=3,G297,0)</f>
        <v>0</v>
      </c>
      <c r="BD297" s="261">
        <f>IF(AZ297=4,G297,0)</f>
        <v>0</v>
      </c>
      <c r="BE297" s="261">
        <f>IF(AZ297=5,G297,0)</f>
        <v>0</v>
      </c>
      <c r="CA297" s="292">
        <v>12</v>
      </c>
      <c r="CB297" s="292">
        <v>0</v>
      </c>
    </row>
    <row r="298" spans="1:80" x14ac:dyDescent="0.2">
      <c r="A298" s="293">
        <v>40</v>
      </c>
      <c r="B298" s="294" t="s">
        <v>1830</v>
      </c>
      <c r="C298" s="295" t="s">
        <v>1831</v>
      </c>
      <c r="D298" s="296" t="s">
        <v>116</v>
      </c>
      <c r="E298" s="297">
        <v>1.9875</v>
      </c>
      <c r="F298" s="297">
        <v>0</v>
      </c>
      <c r="G298" s="298">
        <f>E298*F298</f>
        <v>0</v>
      </c>
      <c r="H298" s="299">
        <v>3.0400000000000002E-3</v>
      </c>
      <c r="I298" s="300">
        <f>E298*H298</f>
        <v>6.0420000000000005E-3</v>
      </c>
      <c r="J298" s="299"/>
      <c r="K298" s="300">
        <f>E298*J298</f>
        <v>0</v>
      </c>
      <c r="O298" s="292">
        <v>2</v>
      </c>
      <c r="AA298" s="261">
        <v>12</v>
      </c>
      <c r="AB298" s="261">
        <v>0</v>
      </c>
      <c r="AC298" s="261">
        <v>90</v>
      </c>
      <c r="AZ298" s="261">
        <v>1</v>
      </c>
      <c r="BA298" s="261">
        <f>IF(AZ298=1,G298,0)</f>
        <v>0</v>
      </c>
      <c r="BB298" s="261">
        <f>IF(AZ298=2,G298,0)</f>
        <v>0</v>
      </c>
      <c r="BC298" s="261">
        <f>IF(AZ298=3,G298,0)</f>
        <v>0</v>
      </c>
      <c r="BD298" s="261">
        <f>IF(AZ298=4,G298,0)</f>
        <v>0</v>
      </c>
      <c r="BE298" s="261">
        <f>IF(AZ298=5,G298,0)</f>
        <v>0</v>
      </c>
      <c r="CA298" s="292">
        <v>12</v>
      </c>
      <c r="CB298" s="292">
        <v>0</v>
      </c>
    </row>
    <row r="299" spans="1:80" x14ac:dyDescent="0.2">
      <c r="A299" s="301"/>
      <c r="B299" s="304"/>
      <c r="C299" s="305" t="s">
        <v>1832</v>
      </c>
      <c r="D299" s="306"/>
      <c r="E299" s="307">
        <v>1.2675000000000001</v>
      </c>
      <c r="F299" s="308"/>
      <c r="G299" s="309"/>
      <c r="H299" s="310"/>
      <c r="I299" s="302"/>
      <c r="J299" s="311"/>
      <c r="K299" s="302"/>
      <c r="M299" s="303" t="s">
        <v>1832</v>
      </c>
      <c r="O299" s="292"/>
    </row>
    <row r="300" spans="1:80" x14ac:dyDescent="0.2">
      <c r="A300" s="301"/>
      <c r="B300" s="304"/>
      <c r="C300" s="305" t="s">
        <v>1833</v>
      </c>
      <c r="D300" s="306"/>
      <c r="E300" s="307">
        <v>0.72</v>
      </c>
      <c r="F300" s="308"/>
      <c r="G300" s="309"/>
      <c r="H300" s="310"/>
      <c r="I300" s="302"/>
      <c r="J300" s="311"/>
      <c r="K300" s="302"/>
      <c r="M300" s="303" t="s">
        <v>1833</v>
      </c>
      <c r="O300" s="292"/>
    </row>
    <row r="301" spans="1:80" x14ac:dyDescent="0.2">
      <c r="A301" s="293">
        <v>41</v>
      </c>
      <c r="B301" s="294" t="s">
        <v>367</v>
      </c>
      <c r="C301" s="295" t="s">
        <v>368</v>
      </c>
      <c r="D301" s="296" t="s">
        <v>369</v>
      </c>
      <c r="E301" s="297">
        <v>17.4010797</v>
      </c>
      <c r="F301" s="297">
        <v>0</v>
      </c>
      <c r="G301" s="298">
        <f>E301*F301</f>
        <v>0</v>
      </c>
      <c r="H301" s="299">
        <v>0</v>
      </c>
      <c r="I301" s="300">
        <f>E301*H301</f>
        <v>0</v>
      </c>
      <c r="J301" s="299"/>
      <c r="K301" s="300">
        <f>E301*J301</f>
        <v>0</v>
      </c>
      <c r="O301" s="292">
        <v>2</v>
      </c>
      <c r="AA301" s="261">
        <v>8</v>
      </c>
      <c r="AB301" s="261">
        <v>0</v>
      </c>
      <c r="AC301" s="261">
        <v>3</v>
      </c>
      <c r="AZ301" s="261">
        <v>1</v>
      </c>
      <c r="BA301" s="261">
        <f>IF(AZ301=1,G301,0)</f>
        <v>0</v>
      </c>
      <c r="BB301" s="261">
        <f>IF(AZ301=2,G301,0)</f>
        <v>0</v>
      </c>
      <c r="BC301" s="261">
        <f>IF(AZ301=3,G301,0)</f>
        <v>0</v>
      </c>
      <c r="BD301" s="261">
        <f>IF(AZ301=4,G301,0)</f>
        <v>0</v>
      </c>
      <c r="BE301" s="261">
        <f>IF(AZ301=5,G301,0)</f>
        <v>0</v>
      </c>
      <c r="CA301" s="292">
        <v>8</v>
      </c>
      <c r="CB301" s="292">
        <v>0</v>
      </c>
    </row>
    <row r="302" spans="1:80" x14ac:dyDescent="0.2">
      <c r="A302" s="293">
        <v>42</v>
      </c>
      <c r="B302" s="294" t="s">
        <v>370</v>
      </c>
      <c r="C302" s="295" t="s">
        <v>371</v>
      </c>
      <c r="D302" s="296" t="s">
        <v>369</v>
      </c>
      <c r="E302" s="297">
        <v>17.4010797</v>
      </c>
      <c r="F302" s="297">
        <v>0</v>
      </c>
      <c r="G302" s="298">
        <f>E302*F302</f>
        <v>0</v>
      </c>
      <c r="H302" s="299">
        <v>0</v>
      </c>
      <c r="I302" s="300">
        <f>E302*H302</f>
        <v>0</v>
      </c>
      <c r="J302" s="299"/>
      <c r="K302" s="300">
        <f>E302*J302</f>
        <v>0</v>
      </c>
      <c r="O302" s="292">
        <v>2</v>
      </c>
      <c r="AA302" s="261">
        <v>8</v>
      </c>
      <c r="AB302" s="261">
        <v>1</v>
      </c>
      <c r="AC302" s="261">
        <v>3</v>
      </c>
      <c r="AZ302" s="261">
        <v>1</v>
      </c>
      <c r="BA302" s="261">
        <f>IF(AZ302=1,G302,0)</f>
        <v>0</v>
      </c>
      <c r="BB302" s="261">
        <f>IF(AZ302=2,G302,0)</f>
        <v>0</v>
      </c>
      <c r="BC302" s="261">
        <f>IF(AZ302=3,G302,0)</f>
        <v>0</v>
      </c>
      <c r="BD302" s="261">
        <f>IF(AZ302=4,G302,0)</f>
        <v>0</v>
      </c>
      <c r="BE302" s="261">
        <f>IF(AZ302=5,G302,0)</f>
        <v>0</v>
      </c>
      <c r="CA302" s="292">
        <v>8</v>
      </c>
      <c r="CB302" s="292">
        <v>1</v>
      </c>
    </row>
    <row r="303" spans="1:80" x14ac:dyDescent="0.2">
      <c r="A303" s="293">
        <v>43</v>
      </c>
      <c r="B303" s="294" t="s">
        <v>372</v>
      </c>
      <c r="C303" s="295" t="s">
        <v>373</v>
      </c>
      <c r="D303" s="296" t="s">
        <v>369</v>
      </c>
      <c r="E303" s="297">
        <v>174.010797</v>
      </c>
      <c r="F303" s="297">
        <v>0</v>
      </c>
      <c r="G303" s="298">
        <f>E303*F303</f>
        <v>0</v>
      </c>
      <c r="H303" s="299">
        <v>0</v>
      </c>
      <c r="I303" s="300">
        <f>E303*H303</f>
        <v>0</v>
      </c>
      <c r="J303" s="299"/>
      <c r="K303" s="300">
        <f>E303*J303</f>
        <v>0</v>
      </c>
      <c r="O303" s="292">
        <v>2</v>
      </c>
      <c r="AA303" s="261">
        <v>8</v>
      </c>
      <c r="AB303" s="261">
        <v>1</v>
      </c>
      <c r="AC303" s="261">
        <v>3</v>
      </c>
      <c r="AZ303" s="261">
        <v>1</v>
      </c>
      <c r="BA303" s="261">
        <f>IF(AZ303=1,G303,0)</f>
        <v>0</v>
      </c>
      <c r="BB303" s="261">
        <f>IF(AZ303=2,G303,0)</f>
        <v>0</v>
      </c>
      <c r="BC303" s="261">
        <f>IF(AZ303=3,G303,0)</f>
        <v>0</v>
      </c>
      <c r="BD303" s="261">
        <f>IF(AZ303=4,G303,0)</f>
        <v>0</v>
      </c>
      <c r="BE303" s="261">
        <f>IF(AZ303=5,G303,0)</f>
        <v>0</v>
      </c>
      <c r="CA303" s="292">
        <v>8</v>
      </c>
      <c r="CB303" s="292">
        <v>1</v>
      </c>
    </row>
    <row r="304" spans="1:80" x14ac:dyDescent="0.2">
      <c r="A304" s="293">
        <v>44</v>
      </c>
      <c r="B304" s="294" t="s">
        <v>374</v>
      </c>
      <c r="C304" s="295" t="s">
        <v>375</v>
      </c>
      <c r="D304" s="296" t="s">
        <v>369</v>
      </c>
      <c r="E304" s="297">
        <v>17.4010797</v>
      </c>
      <c r="F304" s="297">
        <v>0</v>
      </c>
      <c r="G304" s="298">
        <f>E304*F304</f>
        <v>0</v>
      </c>
      <c r="H304" s="299">
        <v>0</v>
      </c>
      <c r="I304" s="300">
        <f>E304*H304</f>
        <v>0</v>
      </c>
      <c r="J304" s="299"/>
      <c r="K304" s="300">
        <f>E304*J304</f>
        <v>0</v>
      </c>
      <c r="O304" s="292">
        <v>2</v>
      </c>
      <c r="AA304" s="261">
        <v>8</v>
      </c>
      <c r="AB304" s="261">
        <v>1</v>
      </c>
      <c r="AC304" s="261">
        <v>3</v>
      </c>
      <c r="AZ304" s="261">
        <v>1</v>
      </c>
      <c r="BA304" s="261">
        <f>IF(AZ304=1,G304,0)</f>
        <v>0</v>
      </c>
      <c r="BB304" s="261">
        <f>IF(AZ304=2,G304,0)</f>
        <v>0</v>
      </c>
      <c r="BC304" s="261">
        <f>IF(AZ304=3,G304,0)</f>
        <v>0</v>
      </c>
      <c r="BD304" s="261">
        <f>IF(AZ304=4,G304,0)</f>
        <v>0</v>
      </c>
      <c r="BE304" s="261">
        <f>IF(AZ304=5,G304,0)</f>
        <v>0</v>
      </c>
      <c r="CA304" s="292">
        <v>8</v>
      </c>
      <c r="CB304" s="292">
        <v>1</v>
      </c>
    </row>
    <row r="305" spans="1:80" x14ac:dyDescent="0.2">
      <c r="A305" s="293">
        <v>45</v>
      </c>
      <c r="B305" s="294" t="s">
        <v>376</v>
      </c>
      <c r="C305" s="295" t="s">
        <v>377</v>
      </c>
      <c r="D305" s="296" t="s">
        <v>369</v>
      </c>
      <c r="E305" s="297">
        <v>52.203239099999998</v>
      </c>
      <c r="F305" s="297">
        <v>0</v>
      </c>
      <c r="G305" s="298">
        <f>E305*F305</f>
        <v>0</v>
      </c>
      <c r="H305" s="299">
        <v>0</v>
      </c>
      <c r="I305" s="300">
        <f>E305*H305</f>
        <v>0</v>
      </c>
      <c r="J305" s="299"/>
      <c r="K305" s="300">
        <f>E305*J305</f>
        <v>0</v>
      </c>
      <c r="O305" s="292">
        <v>2</v>
      </c>
      <c r="AA305" s="261">
        <v>8</v>
      </c>
      <c r="AB305" s="261">
        <v>1</v>
      </c>
      <c r="AC305" s="261">
        <v>3</v>
      </c>
      <c r="AZ305" s="261">
        <v>1</v>
      </c>
      <c r="BA305" s="261">
        <f>IF(AZ305=1,G305,0)</f>
        <v>0</v>
      </c>
      <c r="BB305" s="261">
        <f>IF(AZ305=2,G305,0)</f>
        <v>0</v>
      </c>
      <c r="BC305" s="261">
        <f>IF(AZ305=3,G305,0)</f>
        <v>0</v>
      </c>
      <c r="BD305" s="261">
        <f>IF(AZ305=4,G305,0)</f>
        <v>0</v>
      </c>
      <c r="BE305" s="261">
        <f>IF(AZ305=5,G305,0)</f>
        <v>0</v>
      </c>
      <c r="CA305" s="292">
        <v>8</v>
      </c>
      <c r="CB305" s="292">
        <v>1</v>
      </c>
    </row>
    <row r="306" spans="1:80" x14ac:dyDescent="0.2">
      <c r="A306" s="293">
        <v>46</v>
      </c>
      <c r="B306" s="294" t="s">
        <v>378</v>
      </c>
      <c r="C306" s="295" t="s">
        <v>379</v>
      </c>
      <c r="D306" s="296" t="s">
        <v>369</v>
      </c>
      <c r="E306" s="297">
        <v>17.4010797</v>
      </c>
      <c r="F306" s="297">
        <v>0</v>
      </c>
      <c r="G306" s="298">
        <f>E306*F306</f>
        <v>0</v>
      </c>
      <c r="H306" s="299">
        <v>0</v>
      </c>
      <c r="I306" s="300">
        <f>E306*H306</f>
        <v>0</v>
      </c>
      <c r="J306" s="299"/>
      <c r="K306" s="300">
        <f>E306*J306</f>
        <v>0</v>
      </c>
      <c r="O306" s="292">
        <v>2</v>
      </c>
      <c r="AA306" s="261">
        <v>8</v>
      </c>
      <c r="AB306" s="261">
        <v>0</v>
      </c>
      <c r="AC306" s="261">
        <v>3</v>
      </c>
      <c r="AZ306" s="261">
        <v>1</v>
      </c>
      <c r="BA306" s="261">
        <f>IF(AZ306=1,G306,0)</f>
        <v>0</v>
      </c>
      <c r="BB306" s="261">
        <f>IF(AZ306=2,G306,0)</f>
        <v>0</v>
      </c>
      <c r="BC306" s="261">
        <f>IF(AZ306=3,G306,0)</f>
        <v>0</v>
      </c>
      <c r="BD306" s="261">
        <f>IF(AZ306=4,G306,0)</f>
        <v>0</v>
      </c>
      <c r="BE306" s="261">
        <f>IF(AZ306=5,G306,0)</f>
        <v>0</v>
      </c>
      <c r="CA306" s="292">
        <v>8</v>
      </c>
      <c r="CB306" s="292">
        <v>0</v>
      </c>
    </row>
    <row r="307" spans="1:80" x14ac:dyDescent="0.2">
      <c r="A307" s="312"/>
      <c r="B307" s="313" t="s">
        <v>101</v>
      </c>
      <c r="C307" s="314" t="s">
        <v>336</v>
      </c>
      <c r="D307" s="315"/>
      <c r="E307" s="316"/>
      <c r="F307" s="317"/>
      <c r="G307" s="318">
        <f>SUM(G281:G306)</f>
        <v>0</v>
      </c>
      <c r="H307" s="319"/>
      <c r="I307" s="320">
        <f>SUM(I281:I306)</f>
        <v>6.0420000000000005E-3</v>
      </c>
      <c r="J307" s="319"/>
      <c r="K307" s="320">
        <f>SUM(K281:K306)</f>
        <v>-17.224192200000001</v>
      </c>
      <c r="O307" s="292">
        <v>4</v>
      </c>
      <c r="BA307" s="321">
        <f>SUM(BA281:BA306)</f>
        <v>0</v>
      </c>
      <c r="BB307" s="321">
        <f>SUM(BB281:BB306)</f>
        <v>0</v>
      </c>
      <c r="BC307" s="321">
        <f>SUM(BC281:BC306)</f>
        <v>0</v>
      </c>
      <c r="BD307" s="321">
        <f>SUM(BD281:BD306)</f>
        <v>0</v>
      </c>
      <c r="BE307" s="321">
        <f>SUM(BE281:BE306)</f>
        <v>0</v>
      </c>
    </row>
    <row r="308" spans="1:80" x14ac:dyDescent="0.2">
      <c r="A308" s="282" t="s">
        <v>97</v>
      </c>
      <c r="B308" s="283" t="s">
        <v>380</v>
      </c>
      <c r="C308" s="284" t="s">
        <v>381</v>
      </c>
      <c r="D308" s="285"/>
      <c r="E308" s="286"/>
      <c r="F308" s="286"/>
      <c r="G308" s="287"/>
      <c r="H308" s="288"/>
      <c r="I308" s="289"/>
      <c r="J308" s="290"/>
      <c r="K308" s="291"/>
      <c r="O308" s="292">
        <v>1</v>
      </c>
    </row>
    <row r="309" spans="1:80" x14ac:dyDescent="0.2">
      <c r="A309" s="293">
        <v>47</v>
      </c>
      <c r="B309" s="294" t="s">
        <v>383</v>
      </c>
      <c r="C309" s="295" t="s">
        <v>384</v>
      </c>
      <c r="D309" s="296" t="s">
        <v>116</v>
      </c>
      <c r="E309" s="297">
        <v>702.58600000000001</v>
      </c>
      <c r="F309" s="297">
        <v>0</v>
      </c>
      <c r="G309" s="298">
        <f>E309*F309</f>
        <v>0</v>
      </c>
      <c r="H309" s="299">
        <v>0</v>
      </c>
      <c r="I309" s="300">
        <f>E309*H309</f>
        <v>0</v>
      </c>
      <c r="J309" s="299">
        <v>0</v>
      </c>
      <c r="K309" s="300">
        <f>E309*J309</f>
        <v>0</v>
      </c>
      <c r="O309" s="292">
        <v>2</v>
      </c>
      <c r="AA309" s="261">
        <v>1</v>
      </c>
      <c r="AB309" s="261">
        <v>1</v>
      </c>
      <c r="AC309" s="261">
        <v>1</v>
      </c>
      <c r="AZ309" s="261">
        <v>1</v>
      </c>
      <c r="BA309" s="261">
        <f>IF(AZ309=1,G309,0)</f>
        <v>0</v>
      </c>
      <c r="BB309" s="261">
        <f>IF(AZ309=2,G309,0)</f>
        <v>0</v>
      </c>
      <c r="BC309" s="261">
        <f>IF(AZ309=3,G309,0)</f>
        <v>0</v>
      </c>
      <c r="BD309" s="261">
        <f>IF(AZ309=4,G309,0)</f>
        <v>0</v>
      </c>
      <c r="BE309" s="261">
        <f>IF(AZ309=5,G309,0)</f>
        <v>0</v>
      </c>
      <c r="CA309" s="292">
        <v>1</v>
      </c>
      <c r="CB309" s="292">
        <v>1</v>
      </c>
    </row>
    <row r="310" spans="1:80" x14ac:dyDescent="0.2">
      <c r="A310" s="301"/>
      <c r="B310" s="304"/>
      <c r="C310" s="305" t="s">
        <v>1689</v>
      </c>
      <c r="D310" s="306"/>
      <c r="E310" s="307">
        <v>0</v>
      </c>
      <c r="F310" s="308"/>
      <c r="G310" s="309"/>
      <c r="H310" s="310"/>
      <c r="I310" s="302"/>
      <c r="J310" s="311"/>
      <c r="K310" s="302"/>
      <c r="M310" s="303" t="s">
        <v>1689</v>
      </c>
      <c r="O310" s="292"/>
    </row>
    <row r="311" spans="1:80" ht="22.5" x14ac:dyDescent="0.2">
      <c r="A311" s="301"/>
      <c r="B311" s="304"/>
      <c r="C311" s="305" t="s">
        <v>1834</v>
      </c>
      <c r="D311" s="306"/>
      <c r="E311" s="307">
        <v>0</v>
      </c>
      <c r="F311" s="308"/>
      <c r="G311" s="309"/>
      <c r="H311" s="310"/>
      <c r="I311" s="302"/>
      <c r="J311" s="311"/>
      <c r="K311" s="302"/>
      <c r="M311" s="303" t="s">
        <v>1834</v>
      </c>
      <c r="O311" s="292"/>
    </row>
    <row r="312" spans="1:80" x14ac:dyDescent="0.2">
      <c r="A312" s="301"/>
      <c r="B312" s="304"/>
      <c r="C312" s="305" t="s">
        <v>1835</v>
      </c>
      <c r="D312" s="306"/>
      <c r="E312" s="307">
        <v>237.02600000000001</v>
      </c>
      <c r="F312" s="308"/>
      <c r="G312" s="309"/>
      <c r="H312" s="310"/>
      <c r="I312" s="302"/>
      <c r="J312" s="311"/>
      <c r="K312" s="302"/>
      <c r="M312" s="303" t="s">
        <v>1835</v>
      </c>
      <c r="O312" s="292"/>
    </row>
    <row r="313" spans="1:80" x14ac:dyDescent="0.2">
      <c r="A313" s="301"/>
      <c r="B313" s="304"/>
      <c r="C313" s="305" t="s">
        <v>1836</v>
      </c>
      <c r="D313" s="306"/>
      <c r="E313" s="307">
        <v>12.4</v>
      </c>
      <c r="F313" s="308"/>
      <c r="G313" s="309"/>
      <c r="H313" s="310"/>
      <c r="I313" s="302"/>
      <c r="J313" s="311"/>
      <c r="K313" s="302"/>
      <c r="M313" s="303" t="s">
        <v>1836</v>
      </c>
      <c r="O313" s="292"/>
    </row>
    <row r="314" spans="1:80" x14ac:dyDescent="0.2">
      <c r="A314" s="301"/>
      <c r="B314" s="304"/>
      <c r="C314" s="305" t="s">
        <v>1837</v>
      </c>
      <c r="D314" s="306"/>
      <c r="E314" s="307">
        <v>245.148</v>
      </c>
      <c r="F314" s="308"/>
      <c r="G314" s="309"/>
      <c r="H314" s="310"/>
      <c r="I314" s="302"/>
      <c r="J314" s="311"/>
      <c r="K314" s="302"/>
      <c r="M314" s="303" t="s">
        <v>1837</v>
      </c>
      <c r="O314" s="292"/>
    </row>
    <row r="315" spans="1:80" x14ac:dyDescent="0.2">
      <c r="A315" s="301"/>
      <c r="B315" s="304"/>
      <c r="C315" s="305" t="s">
        <v>1838</v>
      </c>
      <c r="D315" s="306"/>
      <c r="E315" s="307">
        <v>134.16800000000001</v>
      </c>
      <c r="F315" s="308"/>
      <c r="G315" s="309"/>
      <c r="H315" s="310"/>
      <c r="I315" s="302"/>
      <c r="J315" s="311"/>
      <c r="K315" s="302"/>
      <c r="M315" s="303" t="s">
        <v>1838</v>
      </c>
      <c r="O315" s="292"/>
    </row>
    <row r="316" spans="1:80" x14ac:dyDescent="0.2">
      <c r="A316" s="301"/>
      <c r="B316" s="304"/>
      <c r="C316" s="305" t="s">
        <v>1839</v>
      </c>
      <c r="D316" s="306"/>
      <c r="E316" s="307">
        <v>40.423999999999999</v>
      </c>
      <c r="F316" s="308"/>
      <c r="G316" s="309"/>
      <c r="H316" s="310"/>
      <c r="I316" s="302"/>
      <c r="J316" s="311"/>
      <c r="K316" s="302"/>
      <c r="M316" s="303" t="s">
        <v>1839</v>
      </c>
      <c r="O316" s="292"/>
    </row>
    <row r="317" spans="1:80" x14ac:dyDescent="0.2">
      <c r="A317" s="301"/>
      <c r="B317" s="304"/>
      <c r="C317" s="305" t="s">
        <v>1840</v>
      </c>
      <c r="D317" s="306"/>
      <c r="E317" s="307">
        <v>3.9</v>
      </c>
      <c r="F317" s="308"/>
      <c r="G317" s="309"/>
      <c r="H317" s="310"/>
      <c r="I317" s="302"/>
      <c r="J317" s="311"/>
      <c r="K317" s="302"/>
      <c r="M317" s="303" t="s">
        <v>1840</v>
      </c>
      <c r="O317" s="292"/>
    </row>
    <row r="318" spans="1:80" x14ac:dyDescent="0.2">
      <c r="A318" s="301"/>
      <c r="B318" s="304"/>
      <c r="C318" s="305" t="s">
        <v>130</v>
      </c>
      <c r="D318" s="306"/>
      <c r="E318" s="307">
        <v>0</v>
      </c>
      <c r="F318" s="308"/>
      <c r="G318" s="309"/>
      <c r="H318" s="310"/>
      <c r="I318" s="302"/>
      <c r="J318" s="311"/>
      <c r="K318" s="302"/>
      <c r="M318" s="303">
        <v>0</v>
      </c>
      <c r="O318" s="292"/>
    </row>
    <row r="319" spans="1:80" x14ac:dyDescent="0.2">
      <c r="A319" s="301"/>
      <c r="B319" s="304"/>
      <c r="C319" s="305" t="s">
        <v>1841</v>
      </c>
      <c r="D319" s="306"/>
      <c r="E319" s="307">
        <v>0</v>
      </c>
      <c r="F319" s="308"/>
      <c r="G319" s="309"/>
      <c r="H319" s="310"/>
      <c r="I319" s="302"/>
      <c r="J319" s="311"/>
      <c r="K319" s="302"/>
      <c r="M319" s="303" t="s">
        <v>1841</v>
      </c>
      <c r="O319" s="292"/>
    </row>
    <row r="320" spans="1:80" x14ac:dyDescent="0.2">
      <c r="A320" s="301"/>
      <c r="B320" s="304"/>
      <c r="C320" s="305" t="s">
        <v>1842</v>
      </c>
      <c r="D320" s="306"/>
      <c r="E320" s="307">
        <v>24.72</v>
      </c>
      <c r="F320" s="308"/>
      <c r="G320" s="309"/>
      <c r="H320" s="310"/>
      <c r="I320" s="302"/>
      <c r="J320" s="311"/>
      <c r="K320" s="302"/>
      <c r="M320" s="303" t="s">
        <v>1842</v>
      </c>
      <c r="O320" s="292"/>
    </row>
    <row r="321" spans="1:80" x14ac:dyDescent="0.2">
      <c r="A321" s="301"/>
      <c r="B321" s="304"/>
      <c r="C321" s="305" t="s">
        <v>1843</v>
      </c>
      <c r="D321" s="306"/>
      <c r="E321" s="307">
        <v>4.8</v>
      </c>
      <c r="F321" s="308"/>
      <c r="G321" s="309"/>
      <c r="H321" s="310"/>
      <c r="I321" s="302"/>
      <c r="J321" s="311"/>
      <c r="K321" s="302"/>
      <c r="M321" s="303" t="s">
        <v>1843</v>
      </c>
      <c r="O321" s="292"/>
    </row>
    <row r="322" spans="1:80" x14ac:dyDescent="0.2">
      <c r="A322" s="293">
        <v>48</v>
      </c>
      <c r="B322" s="294" t="s">
        <v>393</v>
      </c>
      <c r="C322" s="295" t="s">
        <v>394</v>
      </c>
      <c r="D322" s="296" t="s">
        <v>116</v>
      </c>
      <c r="E322" s="297">
        <v>1405.172</v>
      </c>
      <c r="F322" s="297">
        <v>0</v>
      </c>
      <c r="G322" s="298">
        <f>E322*F322</f>
        <v>0</v>
      </c>
      <c r="H322" s="299">
        <v>0</v>
      </c>
      <c r="I322" s="300">
        <f>E322*H322</f>
        <v>0</v>
      </c>
      <c r="J322" s="299">
        <v>0</v>
      </c>
      <c r="K322" s="300">
        <f>E322*J322</f>
        <v>0</v>
      </c>
      <c r="O322" s="292">
        <v>2</v>
      </c>
      <c r="AA322" s="261">
        <v>1</v>
      </c>
      <c r="AB322" s="261">
        <v>1</v>
      </c>
      <c r="AC322" s="261">
        <v>1</v>
      </c>
      <c r="AZ322" s="261">
        <v>1</v>
      </c>
      <c r="BA322" s="261">
        <f>IF(AZ322=1,G322,0)</f>
        <v>0</v>
      </c>
      <c r="BB322" s="261">
        <f>IF(AZ322=2,G322,0)</f>
        <v>0</v>
      </c>
      <c r="BC322" s="261">
        <f>IF(AZ322=3,G322,0)</f>
        <v>0</v>
      </c>
      <c r="BD322" s="261">
        <f>IF(AZ322=4,G322,0)</f>
        <v>0</v>
      </c>
      <c r="BE322" s="261">
        <f>IF(AZ322=5,G322,0)</f>
        <v>0</v>
      </c>
      <c r="CA322" s="292">
        <v>1</v>
      </c>
      <c r="CB322" s="292">
        <v>1</v>
      </c>
    </row>
    <row r="323" spans="1:80" x14ac:dyDescent="0.2">
      <c r="A323" s="301"/>
      <c r="B323" s="304"/>
      <c r="C323" s="305" t="s">
        <v>395</v>
      </c>
      <c r="D323" s="306"/>
      <c r="E323" s="307">
        <v>1405.172</v>
      </c>
      <c r="F323" s="308"/>
      <c r="G323" s="309"/>
      <c r="H323" s="310"/>
      <c r="I323" s="302"/>
      <c r="J323" s="311"/>
      <c r="K323" s="302"/>
      <c r="M323" s="303" t="s">
        <v>395</v>
      </c>
      <c r="O323" s="292"/>
    </row>
    <row r="324" spans="1:80" x14ac:dyDescent="0.2">
      <c r="A324" s="293">
        <v>49</v>
      </c>
      <c r="B324" s="294" t="s">
        <v>396</v>
      </c>
      <c r="C324" s="295" t="s">
        <v>397</v>
      </c>
      <c r="D324" s="296" t="s">
        <v>116</v>
      </c>
      <c r="E324" s="297">
        <v>702.58600000000001</v>
      </c>
      <c r="F324" s="297">
        <v>0</v>
      </c>
      <c r="G324" s="298">
        <f>E324*F324</f>
        <v>0</v>
      </c>
      <c r="H324" s="299">
        <v>0</v>
      </c>
      <c r="I324" s="300">
        <f>E324*H324</f>
        <v>0</v>
      </c>
      <c r="J324" s="299">
        <v>0</v>
      </c>
      <c r="K324" s="300">
        <f>E324*J324</f>
        <v>0</v>
      </c>
      <c r="O324" s="292">
        <v>2</v>
      </c>
      <c r="AA324" s="261">
        <v>1</v>
      </c>
      <c r="AB324" s="261">
        <v>1</v>
      </c>
      <c r="AC324" s="261">
        <v>1</v>
      </c>
      <c r="AZ324" s="261">
        <v>1</v>
      </c>
      <c r="BA324" s="261">
        <f>IF(AZ324=1,G324,0)</f>
        <v>0</v>
      </c>
      <c r="BB324" s="261">
        <f>IF(AZ324=2,G324,0)</f>
        <v>0</v>
      </c>
      <c r="BC324" s="261">
        <f>IF(AZ324=3,G324,0)</f>
        <v>0</v>
      </c>
      <c r="BD324" s="261">
        <f>IF(AZ324=4,G324,0)</f>
        <v>0</v>
      </c>
      <c r="BE324" s="261">
        <f>IF(AZ324=5,G324,0)</f>
        <v>0</v>
      </c>
      <c r="CA324" s="292">
        <v>1</v>
      </c>
      <c r="CB324" s="292">
        <v>1</v>
      </c>
    </row>
    <row r="325" spans="1:80" x14ac:dyDescent="0.2">
      <c r="A325" s="301"/>
      <c r="B325" s="304"/>
      <c r="C325" s="305" t="s">
        <v>398</v>
      </c>
      <c r="D325" s="306"/>
      <c r="E325" s="307">
        <v>702.58600000000001</v>
      </c>
      <c r="F325" s="308"/>
      <c r="G325" s="309"/>
      <c r="H325" s="310"/>
      <c r="I325" s="302"/>
      <c r="J325" s="311"/>
      <c r="K325" s="302"/>
      <c r="M325" s="303" t="s">
        <v>398</v>
      </c>
      <c r="O325" s="292"/>
    </row>
    <row r="326" spans="1:80" x14ac:dyDescent="0.2">
      <c r="A326" s="293">
        <v>50</v>
      </c>
      <c r="B326" s="294" t="s">
        <v>399</v>
      </c>
      <c r="C326" s="295" t="s">
        <v>400</v>
      </c>
      <c r="D326" s="296" t="s">
        <v>116</v>
      </c>
      <c r="E326" s="297">
        <v>10.8</v>
      </c>
      <c r="F326" s="297">
        <v>0</v>
      </c>
      <c r="G326" s="298">
        <f>E326*F326</f>
        <v>0</v>
      </c>
      <c r="H326" s="299">
        <v>1.2700000000000001E-3</v>
      </c>
      <c r="I326" s="300">
        <f>E326*H326</f>
        <v>1.3716000000000002E-2</v>
      </c>
      <c r="J326" s="299">
        <v>0</v>
      </c>
      <c r="K326" s="300">
        <f>E326*J326</f>
        <v>0</v>
      </c>
      <c r="O326" s="292">
        <v>2</v>
      </c>
      <c r="AA326" s="261">
        <v>1</v>
      </c>
      <c r="AB326" s="261">
        <v>1</v>
      </c>
      <c r="AC326" s="261">
        <v>1</v>
      </c>
      <c r="AZ326" s="261">
        <v>1</v>
      </c>
      <c r="BA326" s="261">
        <f>IF(AZ326=1,G326,0)</f>
        <v>0</v>
      </c>
      <c r="BB326" s="261">
        <f>IF(AZ326=2,G326,0)</f>
        <v>0</v>
      </c>
      <c r="BC326" s="261">
        <f>IF(AZ326=3,G326,0)</f>
        <v>0</v>
      </c>
      <c r="BD326" s="261">
        <f>IF(AZ326=4,G326,0)</f>
        <v>0</v>
      </c>
      <c r="BE326" s="261">
        <f>IF(AZ326=5,G326,0)</f>
        <v>0</v>
      </c>
      <c r="CA326" s="292">
        <v>1</v>
      </c>
      <c r="CB326" s="292">
        <v>1</v>
      </c>
    </row>
    <row r="327" spans="1:80" x14ac:dyDescent="0.2">
      <c r="A327" s="301"/>
      <c r="B327" s="304"/>
      <c r="C327" s="305" t="s">
        <v>1844</v>
      </c>
      <c r="D327" s="306"/>
      <c r="E327" s="307">
        <v>10.8</v>
      </c>
      <c r="F327" s="308"/>
      <c r="G327" s="309"/>
      <c r="H327" s="310"/>
      <c r="I327" s="302"/>
      <c r="J327" s="311"/>
      <c r="K327" s="302"/>
      <c r="M327" s="303" t="s">
        <v>1844</v>
      </c>
      <c r="O327" s="292"/>
    </row>
    <row r="328" spans="1:80" x14ac:dyDescent="0.2">
      <c r="A328" s="293">
        <v>51</v>
      </c>
      <c r="B328" s="294" t="s">
        <v>404</v>
      </c>
      <c r="C328" s="295" t="s">
        <v>405</v>
      </c>
      <c r="D328" s="296" t="s">
        <v>116</v>
      </c>
      <c r="E328" s="297">
        <v>702.58600000000001</v>
      </c>
      <c r="F328" s="297">
        <v>0</v>
      </c>
      <c r="G328" s="298">
        <f>E328*F328</f>
        <v>0</v>
      </c>
      <c r="H328" s="299">
        <v>0</v>
      </c>
      <c r="I328" s="300">
        <f>E328*H328</f>
        <v>0</v>
      </c>
      <c r="J328" s="299">
        <v>0</v>
      </c>
      <c r="K328" s="300">
        <f>E328*J328</f>
        <v>0</v>
      </c>
      <c r="O328" s="292">
        <v>2</v>
      </c>
      <c r="AA328" s="261">
        <v>1</v>
      </c>
      <c r="AB328" s="261">
        <v>0</v>
      </c>
      <c r="AC328" s="261">
        <v>0</v>
      </c>
      <c r="AZ328" s="261">
        <v>1</v>
      </c>
      <c r="BA328" s="261">
        <f>IF(AZ328=1,G328,0)</f>
        <v>0</v>
      </c>
      <c r="BB328" s="261">
        <f>IF(AZ328=2,G328,0)</f>
        <v>0</v>
      </c>
      <c r="BC328" s="261">
        <f>IF(AZ328=3,G328,0)</f>
        <v>0</v>
      </c>
      <c r="BD328" s="261">
        <f>IF(AZ328=4,G328,0)</f>
        <v>0</v>
      </c>
      <c r="BE328" s="261">
        <f>IF(AZ328=5,G328,0)</f>
        <v>0</v>
      </c>
      <c r="CA328" s="292">
        <v>1</v>
      </c>
      <c r="CB328" s="292">
        <v>0</v>
      </c>
    </row>
    <row r="329" spans="1:80" x14ac:dyDescent="0.2">
      <c r="A329" s="301"/>
      <c r="B329" s="304"/>
      <c r="C329" s="305" t="s">
        <v>1845</v>
      </c>
      <c r="D329" s="306"/>
      <c r="E329" s="307">
        <v>702.58600000000001</v>
      </c>
      <c r="F329" s="308"/>
      <c r="G329" s="309"/>
      <c r="H329" s="310"/>
      <c r="I329" s="302"/>
      <c r="J329" s="311"/>
      <c r="K329" s="302"/>
      <c r="M329" s="303" t="s">
        <v>1845</v>
      </c>
      <c r="O329" s="292"/>
    </row>
    <row r="330" spans="1:80" x14ac:dyDescent="0.2">
      <c r="A330" s="293">
        <v>52</v>
      </c>
      <c r="B330" s="294" t="s">
        <v>407</v>
      </c>
      <c r="C330" s="295" t="s">
        <v>408</v>
      </c>
      <c r="D330" s="296" t="s">
        <v>116</v>
      </c>
      <c r="E330" s="297">
        <v>1405.172</v>
      </c>
      <c r="F330" s="297">
        <v>0</v>
      </c>
      <c r="G330" s="298">
        <f>E330*F330</f>
        <v>0</v>
      </c>
      <c r="H330" s="299">
        <v>0</v>
      </c>
      <c r="I330" s="300">
        <f>E330*H330</f>
        <v>0</v>
      </c>
      <c r="J330" s="299">
        <v>0</v>
      </c>
      <c r="K330" s="300">
        <f>E330*J330</f>
        <v>0</v>
      </c>
      <c r="O330" s="292">
        <v>2</v>
      </c>
      <c r="AA330" s="261">
        <v>1</v>
      </c>
      <c r="AB330" s="261">
        <v>1</v>
      </c>
      <c r="AC330" s="261">
        <v>1</v>
      </c>
      <c r="AZ330" s="261">
        <v>1</v>
      </c>
      <c r="BA330" s="261">
        <f>IF(AZ330=1,G330,0)</f>
        <v>0</v>
      </c>
      <c r="BB330" s="261">
        <f>IF(AZ330=2,G330,0)</f>
        <v>0</v>
      </c>
      <c r="BC330" s="261">
        <f>IF(AZ330=3,G330,0)</f>
        <v>0</v>
      </c>
      <c r="BD330" s="261">
        <f>IF(AZ330=4,G330,0)</f>
        <v>0</v>
      </c>
      <c r="BE330" s="261">
        <f>IF(AZ330=5,G330,0)</f>
        <v>0</v>
      </c>
      <c r="CA330" s="292">
        <v>1</v>
      </c>
      <c r="CB330" s="292">
        <v>1</v>
      </c>
    </row>
    <row r="331" spans="1:80" x14ac:dyDescent="0.2">
      <c r="A331" s="301"/>
      <c r="B331" s="304"/>
      <c r="C331" s="305" t="s">
        <v>395</v>
      </c>
      <c r="D331" s="306"/>
      <c r="E331" s="307">
        <v>1405.172</v>
      </c>
      <c r="F331" s="308"/>
      <c r="G331" s="309"/>
      <c r="H331" s="310"/>
      <c r="I331" s="302"/>
      <c r="J331" s="311"/>
      <c r="K331" s="302"/>
      <c r="M331" s="303" t="s">
        <v>395</v>
      </c>
      <c r="O331" s="292"/>
    </row>
    <row r="332" spans="1:80" x14ac:dyDescent="0.2">
      <c r="A332" s="293">
        <v>53</v>
      </c>
      <c r="B332" s="294" t="s">
        <v>409</v>
      </c>
      <c r="C332" s="295" t="s">
        <v>410</v>
      </c>
      <c r="D332" s="296" t="s">
        <v>116</v>
      </c>
      <c r="E332" s="297">
        <v>702.58600000000001</v>
      </c>
      <c r="F332" s="297">
        <v>0</v>
      </c>
      <c r="G332" s="298">
        <f>E332*F332</f>
        <v>0</v>
      </c>
      <c r="H332" s="299">
        <v>0</v>
      </c>
      <c r="I332" s="300">
        <f>E332*H332</f>
        <v>0</v>
      </c>
      <c r="J332" s="299">
        <v>0</v>
      </c>
      <c r="K332" s="300">
        <f>E332*J332</f>
        <v>0</v>
      </c>
      <c r="O332" s="292">
        <v>2</v>
      </c>
      <c r="AA332" s="261">
        <v>1</v>
      </c>
      <c r="AB332" s="261">
        <v>1</v>
      </c>
      <c r="AC332" s="261">
        <v>1</v>
      </c>
      <c r="AZ332" s="261">
        <v>1</v>
      </c>
      <c r="BA332" s="261">
        <f>IF(AZ332=1,G332,0)</f>
        <v>0</v>
      </c>
      <c r="BB332" s="261">
        <f>IF(AZ332=2,G332,0)</f>
        <v>0</v>
      </c>
      <c r="BC332" s="261">
        <f>IF(AZ332=3,G332,0)</f>
        <v>0</v>
      </c>
      <c r="BD332" s="261">
        <f>IF(AZ332=4,G332,0)</f>
        <v>0</v>
      </c>
      <c r="BE332" s="261">
        <f>IF(AZ332=5,G332,0)</f>
        <v>0</v>
      </c>
      <c r="CA332" s="292">
        <v>1</v>
      </c>
      <c r="CB332" s="292">
        <v>1</v>
      </c>
    </row>
    <row r="333" spans="1:80" x14ac:dyDescent="0.2">
      <c r="A333" s="301"/>
      <c r="B333" s="304"/>
      <c r="C333" s="305" t="s">
        <v>1845</v>
      </c>
      <c r="D333" s="306"/>
      <c r="E333" s="307">
        <v>702.58600000000001</v>
      </c>
      <c r="F333" s="308"/>
      <c r="G333" s="309"/>
      <c r="H333" s="310"/>
      <c r="I333" s="302"/>
      <c r="J333" s="311"/>
      <c r="K333" s="302"/>
      <c r="M333" s="303" t="s">
        <v>1845</v>
      </c>
      <c r="O333" s="292"/>
    </row>
    <row r="334" spans="1:80" x14ac:dyDescent="0.2">
      <c r="A334" s="312"/>
      <c r="B334" s="313" t="s">
        <v>101</v>
      </c>
      <c r="C334" s="314" t="s">
        <v>382</v>
      </c>
      <c r="D334" s="315"/>
      <c r="E334" s="316"/>
      <c r="F334" s="317"/>
      <c r="G334" s="318">
        <f>SUM(G308:G333)</f>
        <v>0</v>
      </c>
      <c r="H334" s="319"/>
      <c r="I334" s="320">
        <f>SUM(I308:I333)</f>
        <v>1.3716000000000002E-2</v>
      </c>
      <c r="J334" s="319"/>
      <c r="K334" s="320">
        <f>SUM(K308:K333)</f>
        <v>0</v>
      </c>
      <c r="O334" s="292">
        <v>4</v>
      </c>
      <c r="BA334" s="321">
        <f>SUM(BA308:BA333)</f>
        <v>0</v>
      </c>
      <c r="BB334" s="321">
        <f>SUM(BB308:BB333)</f>
        <v>0</v>
      </c>
      <c r="BC334" s="321">
        <f>SUM(BC308:BC333)</f>
        <v>0</v>
      </c>
      <c r="BD334" s="321">
        <f>SUM(BD308:BD333)</f>
        <v>0</v>
      </c>
      <c r="BE334" s="321">
        <f>SUM(BE308:BE333)</f>
        <v>0</v>
      </c>
    </row>
    <row r="335" spans="1:80" x14ac:dyDescent="0.2">
      <c r="A335" s="282" t="s">
        <v>97</v>
      </c>
      <c r="B335" s="283" t="s">
        <v>412</v>
      </c>
      <c r="C335" s="284" t="s">
        <v>413</v>
      </c>
      <c r="D335" s="285"/>
      <c r="E335" s="286"/>
      <c r="F335" s="286"/>
      <c r="G335" s="287"/>
      <c r="H335" s="288"/>
      <c r="I335" s="289"/>
      <c r="J335" s="290"/>
      <c r="K335" s="291"/>
      <c r="O335" s="292">
        <v>1</v>
      </c>
    </row>
    <row r="336" spans="1:80" x14ac:dyDescent="0.2">
      <c r="A336" s="293">
        <v>54</v>
      </c>
      <c r="B336" s="294" t="s">
        <v>501</v>
      </c>
      <c r="C336" s="295" t="s">
        <v>1846</v>
      </c>
      <c r="D336" s="296" t="s">
        <v>347</v>
      </c>
      <c r="E336" s="297">
        <v>4</v>
      </c>
      <c r="F336" s="297">
        <v>0</v>
      </c>
      <c r="G336" s="298">
        <f>E336*F336</f>
        <v>0</v>
      </c>
      <c r="H336" s="299">
        <v>1.17E-2</v>
      </c>
      <c r="I336" s="300">
        <f>E336*H336</f>
        <v>4.6800000000000001E-2</v>
      </c>
      <c r="J336" s="299">
        <v>0</v>
      </c>
      <c r="K336" s="300">
        <f>E336*J336</f>
        <v>0</v>
      </c>
      <c r="O336" s="292">
        <v>2</v>
      </c>
      <c r="AA336" s="261">
        <v>1</v>
      </c>
      <c r="AB336" s="261">
        <v>1</v>
      </c>
      <c r="AC336" s="261">
        <v>1</v>
      </c>
      <c r="AZ336" s="261">
        <v>1</v>
      </c>
      <c r="BA336" s="261">
        <f>IF(AZ336=1,G336,0)</f>
        <v>0</v>
      </c>
      <c r="BB336" s="261">
        <f>IF(AZ336=2,G336,0)</f>
        <v>0</v>
      </c>
      <c r="BC336" s="261">
        <f>IF(AZ336=3,G336,0)</f>
        <v>0</v>
      </c>
      <c r="BD336" s="261">
        <f>IF(AZ336=4,G336,0)</f>
        <v>0</v>
      </c>
      <c r="BE336" s="261">
        <f>IF(AZ336=5,G336,0)</f>
        <v>0</v>
      </c>
      <c r="CA336" s="292">
        <v>1</v>
      </c>
      <c r="CB336" s="292">
        <v>1</v>
      </c>
    </row>
    <row r="337" spans="1:80" x14ac:dyDescent="0.2">
      <c r="A337" s="301"/>
      <c r="B337" s="304"/>
      <c r="C337" s="305" t="s">
        <v>1847</v>
      </c>
      <c r="D337" s="306"/>
      <c r="E337" s="307">
        <v>4</v>
      </c>
      <c r="F337" s="308"/>
      <c r="G337" s="309"/>
      <c r="H337" s="310"/>
      <c r="I337" s="302"/>
      <c r="J337" s="311"/>
      <c r="K337" s="302"/>
      <c r="M337" s="303" t="s">
        <v>1847</v>
      </c>
      <c r="O337" s="292"/>
    </row>
    <row r="338" spans="1:80" x14ac:dyDescent="0.2">
      <c r="A338" s="293">
        <v>55</v>
      </c>
      <c r="B338" s="294" t="s">
        <v>415</v>
      </c>
      <c r="C338" s="295" t="s">
        <v>416</v>
      </c>
      <c r="D338" s="296" t="s">
        <v>347</v>
      </c>
      <c r="E338" s="297">
        <v>2</v>
      </c>
      <c r="F338" s="297">
        <v>0</v>
      </c>
      <c r="G338" s="298">
        <f>E338*F338</f>
        <v>0</v>
      </c>
      <c r="H338" s="299">
        <v>1.17E-2</v>
      </c>
      <c r="I338" s="300">
        <f>E338*H338</f>
        <v>2.3400000000000001E-2</v>
      </c>
      <c r="J338" s="299">
        <v>0</v>
      </c>
      <c r="K338" s="300">
        <f>E338*J338</f>
        <v>0</v>
      </c>
      <c r="O338" s="292">
        <v>2</v>
      </c>
      <c r="AA338" s="261">
        <v>1</v>
      </c>
      <c r="AB338" s="261">
        <v>1</v>
      </c>
      <c r="AC338" s="261">
        <v>1</v>
      </c>
      <c r="AZ338" s="261">
        <v>1</v>
      </c>
      <c r="BA338" s="261">
        <f>IF(AZ338=1,G338,0)</f>
        <v>0</v>
      </c>
      <c r="BB338" s="261">
        <f>IF(AZ338=2,G338,0)</f>
        <v>0</v>
      </c>
      <c r="BC338" s="261">
        <f>IF(AZ338=3,G338,0)</f>
        <v>0</v>
      </c>
      <c r="BD338" s="261">
        <f>IF(AZ338=4,G338,0)</f>
        <v>0</v>
      </c>
      <c r="BE338" s="261">
        <f>IF(AZ338=5,G338,0)</f>
        <v>0</v>
      </c>
      <c r="CA338" s="292">
        <v>1</v>
      </c>
      <c r="CB338" s="292">
        <v>1</v>
      </c>
    </row>
    <row r="339" spans="1:80" x14ac:dyDescent="0.2">
      <c r="A339" s="293">
        <v>56</v>
      </c>
      <c r="B339" s="294" t="s">
        <v>417</v>
      </c>
      <c r="C339" s="295" t="s">
        <v>418</v>
      </c>
      <c r="D339" s="296" t="s">
        <v>347</v>
      </c>
      <c r="E339" s="297">
        <v>2</v>
      </c>
      <c r="F339" s="297">
        <v>0</v>
      </c>
      <c r="G339" s="298">
        <f>E339*F339</f>
        <v>0</v>
      </c>
      <c r="H339" s="299">
        <v>0</v>
      </c>
      <c r="I339" s="300">
        <f>E339*H339</f>
        <v>0</v>
      </c>
      <c r="J339" s="299"/>
      <c r="K339" s="300">
        <f>E339*J339</f>
        <v>0</v>
      </c>
      <c r="O339" s="292">
        <v>2</v>
      </c>
      <c r="AA339" s="261">
        <v>11</v>
      </c>
      <c r="AB339" s="261">
        <v>0</v>
      </c>
      <c r="AC339" s="261">
        <v>87</v>
      </c>
      <c r="AZ339" s="261">
        <v>1</v>
      </c>
      <c r="BA339" s="261">
        <f>IF(AZ339=1,G339,0)</f>
        <v>0</v>
      </c>
      <c r="BB339" s="261">
        <f>IF(AZ339=2,G339,0)</f>
        <v>0</v>
      </c>
      <c r="BC339" s="261">
        <f>IF(AZ339=3,G339,0)</f>
        <v>0</v>
      </c>
      <c r="BD339" s="261">
        <f>IF(AZ339=4,G339,0)</f>
        <v>0</v>
      </c>
      <c r="BE339" s="261">
        <f>IF(AZ339=5,G339,0)</f>
        <v>0</v>
      </c>
      <c r="CA339" s="292">
        <v>11</v>
      </c>
      <c r="CB339" s="292">
        <v>0</v>
      </c>
    </row>
    <row r="340" spans="1:80" ht="22.5" x14ac:dyDescent="0.2">
      <c r="A340" s="293">
        <v>57</v>
      </c>
      <c r="B340" s="294" t="s">
        <v>1848</v>
      </c>
      <c r="C340" s="295" t="s">
        <v>1849</v>
      </c>
      <c r="D340" s="296" t="s">
        <v>347</v>
      </c>
      <c r="E340" s="297">
        <v>3</v>
      </c>
      <c r="F340" s="297">
        <v>0</v>
      </c>
      <c r="G340" s="298">
        <f>E340*F340</f>
        <v>0</v>
      </c>
      <c r="H340" s="299">
        <v>0</v>
      </c>
      <c r="I340" s="300">
        <f>E340*H340</f>
        <v>0</v>
      </c>
      <c r="J340" s="299"/>
      <c r="K340" s="300">
        <f>E340*J340</f>
        <v>0</v>
      </c>
      <c r="O340" s="292">
        <v>2</v>
      </c>
      <c r="AA340" s="261">
        <v>3</v>
      </c>
      <c r="AB340" s="261">
        <v>1</v>
      </c>
      <c r="AC340" s="261" t="s">
        <v>1848</v>
      </c>
      <c r="AZ340" s="261">
        <v>1</v>
      </c>
      <c r="BA340" s="261">
        <f>IF(AZ340=1,G340,0)</f>
        <v>0</v>
      </c>
      <c r="BB340" s="261">
        <f>IF(AZ340=2,G340,0)</f>
        <v>0</v>
      </c>
      <c r="BC340" s="261">
        <f>IF(AZ340=3,G340,0)</f>
        <v>0</v>
      </c>
      <c r="BD340" s="261">
        <f>IF(AZ340=4,G340,0)</f>
        <v>0</v>
      </c>
      <c r="BE340" s="261">
        <f>IF(AZ340=5,G340,0)</f>
        <v>0</v>
      </c>
      <c r="CA340" s="292">
        <v>3</v>
      </c>
      <c r="CB340" s="292">
        <v>1</v>
      </c>
    </row>
    <row r="341" spans="1:80" ht="22.5" x14ac:dyDescent="0.2">
      <c r="A341" s="293">
        <v>58</v>
      </c>
      <c r="B341" s="294" t="s">
        <v>1850</v>
      </c>
      <c r="C341" s="295" t="s">
        <v>1851</v>
      </c>
      <c r="D341" s="296" t="s">
        <v>347</v>
      </c>
      <c r="E341" s="297">
        <v>1</v>
      </c>
      <c r="F341" s="297">
        <v>0</v>
      </c>
      <c r="G341" s="298">
        <f>E341*F341</f>
        <v>0</v>
      </c>
      <c r="H341" s="299">
        <v>0</v>
      </c>
      <c r="I341" s="300">
        <f>E341*H341</f>
        <v>0</v>
      </c>
      <c r="J341" s="299"/>
      <c r="K341" s="300">
        <f>E341*J341</f>
        <v>0</v>
      </c>
      <c r="O341" s="292">
        <v>2</v>
      </c>
      <c r="AA341" s="261">
        <v>3</v>
      </c>
      <c r="AB341" s="261">
        <v>1</v>
      </c>
      <c r="AC341" s="261" t="s">
        <v>1850</v>
      </c>
      <c r="AZ341" s="261">
        <v>1</v>
      </c>
      <c r="BA341" s="261">
        <f>IF(AZ341=1,G341,0)</f>
        <v>0</v>
      </c>
      <c r="BB341" s="261">
        <f>IF(AZ341=2,G341,0)</f>
        <v>0</v>
      </c>
      <c r="BC341" s="261">
        <f>IF(AZ341=3,G341,0)</f>
        <v>0</v>
      </c>
      <c r="BD341" s="261">
        <f>IF(AZ341=4,G341,0)</f>
        <v>0</v>
      </c>
      <c r="BE341" s="261">
        <f>IF(AZ341=5,G341,0)</f>
        <v>0</v>
      </c>
      <c r="CA341" s="292">
        <v>3</v>
      </c>
      <c r="CB341" s="292">
        <v>1</v>
      </c>
    </row>
    <row r="342" spans="1:80" x14ac:dyDescent="0.2">
      <c r="A342" s="312"/>
      <c r="B342" s="313" t="s">
        <v>101</v>
      </c>
      <c r="C342" s="314" t="s">
        <v>414</v>
      </c>
      <c r="D342" s="315"/>
      <c r="E342" s="316"/>
      <c r="F342" s="317"/>
      <c r="G342" s="318">
        <f>SUM(G335:G341)</f>
        <v>0</v>
      </c>
      <c r="H342" s="319"/>
      <c r="I342" s="320">
        <f>SUM(I335:I341)</f>
        <v>7.0199999999999999E-2</v>
      </c>
      <c r="J342" s="319"/>
      <c r="K342" s="320">
        <f>SUM(K335:K341)</f>
        <v>0</v>
      </c>
      <c r="O342" s="292">
        <v>4</v>
      </c>
      <c r="BA342" s="321">
        <f>SUM(BA335:BA341)</f>
        <v>0</v>
      </c>
      <c r="BB342" s="321">
        <f>SUM(BB335:BB341)</f>
        <v>0</v>
      </c>
      <c r="BC342" s="321">
        <f>SUM(BC335:BC341)</f>
        <v>0</v>
      </c>
      <c r="BD342" s="321">
        <f>SUM(BD335:BD341)</f>
        <v>0</v>
      </c>
      <c r="BE342" s="321">
        <f>SUM(BE335:BE341)</f>
        <v>0</v>
      </c>
    </row>
    <row r="343" spans="1:80" x14ac:dyDescent="0.2">
      <c r="A343" s="282" t="s">
        <v>97</v>
      </c>
      <c r="B343" s="283" t="s">
        <v>419</v>
      </c>
      <c r="C343" s="284" t="s">
        <v>420</v>
      </c>
      <c r="D343" s="285"/>
      <c r="E343" s="286"/>
      <c r="F343" s="286"/>
      <c r="G343" s="287"/>
      <c r="H343" s="288"/>
      <c r="I343" s="289"/>
      <c r="J343" s="290"/>
      <c r="K343" s="291"/>
      <c r="O343" s="292">
        <v>1</v>
      </c>
    </row>
    <row r="344" spans="1:80" x14ac:dyDescent="0.2">
      <c r="A344" s="293">
        <v>59</v>
      </c>
      <c r="B344" s="294" t="s">
        <v>422</v>
      </c>
      <c r="C344" s="295" t="s">
        <v>423</v>
      </c>
      <c r="D344" s="296" t="s">
        <v>369</v>
      </c>
      <c r="E344" s="297">
        <v>9.4098298459999992</v>
      </c>
      <c r="F344" s="297">
        <v>0</v>
      </c>
      <c r="G344" s="298">
        <f>E344*F344</f>
        <v>0</v>
      </c>
      <c r="H344" s="299">
        <v>0</v>
      </c>
      <c r="I344" s="300">
        <f>E344*H344</f>
        <v>0</v>
      </c>
      <c r="J344" s="299"/>
      <c r="K344" s="300">
        <f>E344*J344</f>
        <v>0</v>
      </c>
      <c r="O344" s="292">
        <v>2</v>
      </c>
      <c r="AA344" s="261">
        <v>7</v>
      </c>
      <c r="AB344" s="261">
        <v>1</v>
      </c>
      <c r="AC344" s="261">
        <v>2</v>
      </c>
      <c r="AZ344" s="261">
        <v>1</v>
      </c>
      <c r="BA344" s="261">
        <f>IF(AZ344=1,G344,0)</f>
        <v>0</v>
      </c>
      <c r="BB344" s="261">
        <f>IF(AZ344=2,G344,0)</f>
        <v>0</v>
      </c>
      <c r="BC344" s="261">
        <f>IF(AZ344=3,G344,0)</f>
        <v>0</v>
      </c>
      <c r="BD344" s="261">
        <f>IF(AZ344=4,G344,0)</f>
        <v>0</v>
      </c>
      <c r="BE344" s="261">
        <f>IF(AZ344=5,G344,0)</f>
        <v>0</v>
      </c>
      <c r="CA344" s="292">
        <v>7</v>
      </c>
      <c r="CB344" s="292">
        <v>1</v>
      </c>
    </row>
    <row r="345" spans="1:80" x14ac:dyDescent="0.2">
      <c r="A345" s="312"/>
      <c r="B345" s="313" t="s">
        <v>101</v>
      </c>
      <c r="C345" s="314" t="s">
        <v>421</v>
      </c>
      <c r="D345" s="315"/>
      <c r="E345" s="316"/>
      <c r="F345" s="317"/>
      <c r="G345" s="318">
        <f>SUM(G343:G344)</f>
        <v>0</v>
      </c>
      <c r="H345" s="319"/>
      <c r="I345" s="320">
        <f>SUM(I343:I344)</f>
        <v>0</v>
      </c>
      <c r="J345" s="319"/>
      <c r="K345" s="320">
        <f>SUM(K343:K344)</f>
        <v>0</v>
      </c>
      <c r="O345" s="292">
        <v>4</v>
      </c>
      <c r="BA345" s="321">
        <f>SUM(BA343:BA344)</f>
        <v>0</v>
      </c>
      <c r="BB345" s="321">
        <f>SUM(BB343:BB344)</f>
        <v>0</v>
      </c>
      <c r="BC345" s="321">
        <f>SUM(BC343:BC344)</f>
        <v>0</v>
      </c>
      <c r="BD345" s="321">
        <f>SUM(BD343:BD344)</f>
        <v>0</v>
      </c>
      <c r="BE345" s="321">
        <f>SUM(BE343:BE344)</f>
        <v>0</v>
      </c>
    </row>
    <row r="346" spans="1:80" x14ac:dyDescent="0.2">
      <c r="A346" s="282" t="s">
        <v>97</v>
      </c>
      <c r="B346" s="283" t="s">
        <v>869</v>
      </c>
      <c r="C346" s="284" t="s">
        <v>870</v>
      </c>
      <c r="D346" s="285"/>
      <c r="E346" s="286"/>
      <c r="F346" s="286"/>
      <c r="G346" s="287"/>
      <c r="H346" s="288"/>
      <c r="I346" s="289"/>
      <c r="J346" s="290"/>
      <c r="K346" s="291"/>
      <c r="O346" s="292">
        <v>1</v>
      </c>
    </row>
    <row r="347" spans="1:80" ht="22.5" x14ac:dyDescent="0.2">
      <c r="A347" s="293">
        <v>60</v>
      </c>
      <c r="B347" s="294" t="s">
        <v>872</v>
      </c>
      <c r="C347" s="295" t="s">
        <v>873</v>
      </c>
      <c r="D347" s="296" t="s">
        <v>116</v>
      </c>
      <c r="E347" s="297">
        <v>18.014500000000002</v>
      </c>
      <c r="F347" s="297">
        <v>0</v>
      </c>
      <c r="G347" s="298">
        <f>E347*F347</f>
        <v>0</v>
      </c>
      <c r="H347" s="299">
        <v>6.8000000000000005E-4</v>
      </c>
      <c r="I347" s="300">
        <f>E347*H347</f>
        <v>1.2249860000000001E-2</v>
      </c>
      <c r="J347" s="299">
        <v>0</v>
      </c>
      <c r="K347" s="300">
        <f>E347*J347</f>
        <v>0</v>
      </c>
      <c r="O347" s="292">
        <v>2</v>
      </c>
      <c r="AA347" s="261">
        <v>1</v>
      </c>
      <c r="AB347" s="261">
        <v>7</v>
      </c>
      <c r="AC347" s="261">
        <v>7</v>
      </c>
      <c r="AZ347" s="261">
        <v>2</v>
      </c>
      <c r="BA347" s="261">
        <f>IF(AZ347=1,G347,0)</f>
        <v>0</v>
      </c>
      <c r="BB347" s="261">
        <f>IF(AZ347=2,G347,0)</f>
        <v>0</v>
      </c>
      <c r="BC347" s="261">
        <f>IF(AZ347=3,G347,0)</f>
        <v>0</v>
      </c>
      <c r="BD347" s="261">
        <f>IF(AZ347=4,G347,0)</f>
        <v>0</v>
      </c>
      <c r="BE347" s="261">
        <f>IF(AZ347=5,G347,0)</f>
        <v>0</v>
      </c>
      <c r="CA347" s="292">
        <v>1</v>
      </c>
      <c r="CB347" s="292">
        <v>7</v>
      </c>
    </row>
    <row r="348" spans="1:80" x14ac:dyDescent="0.2">
      <c r="A348" s="301"/>
      <c r="B348" s="304"/>
      <c r="C348" s="305" t="s">
        <v>1689</v>
      </c>
      <c r="D348" s="306"/>
      <c r="E348" s="307">
        <v>0</v>
      </c>
      <c r="F348" s="308"/>
      <c r="G348" s="309"/>
      <c r="H348" s="310"/>
      <c r="I348" s="302"/>
      <c r="J348" s="311"/>
      <c r="K348" s="302"/>
      <c r="M348" s="303" t="s">
        <v>1689</v>
      </c>
      <c r="O348" s="292"/>
    </row>
    <row r="349" spans="1:80" x14ac:dyDescent="0.2">
      <c r="A349" s="301"/>
      <c r="B349" s="304"/>
      <c r="C349" s="305" t="s">
        <v>1112</v>
      </c>
      <c r="D349" s="306"/>
      <c r="E349" s="307">
        <v>0</v>
      </c>
      <c r="F349" s="308"/>
      <c r="G349" s="309"/>
      <c r="H349" s="310"/>
      <c r="I349" s="302"/>
      <c r="J349" s="311"/>
      <c r="K349" s="302"/>
      <c r="M349" s="303" t="s">
        <v>1112</v>
      </c>
      <c r="O349" s="292"/>
    </row>
    <row r="350" spans="1:80" x14ac:dyDescent="0.2">
      <c r="A350" s="301"/>
      <c r="B350" s="304"/>
      <c r="C350" s="305" t="s">
        <v>1852</v>
      </c>
      <c r="D350" s="306"/>
      <c r="E350" s="307">
        <v>1.0954999999999999</v>
      </c>
      <c r="F350" s="308"/>
      <c r="G350" s="309"/>
      <c r="H350" s="310"/>
      <c r="I350" s="302"/>
      <c r="J350" s="311"/>
      <c r="K350" s="302"/>
      <c r="M350" s="303" t="s">
        <v>1852</v>
      </c>
      <c r="O350" s="292"/>
    </row>
    <row r="351" spans="1:80" x14ac:dyDescent="0.2">
      <c r="A351" s="301"/>
      <c r="B351" s="304"/>
      <c r="C351" s="305" t="s">
        <v>1853</v>
      </c>
      <c r="D351" s="306"/>
      <c r="E351" s="307">
        <v>14.96</v>
      </c>
      <c r="F351" s="308"/>
      <c r="G351" s="309"/>
      <c r="H351" s="310"/>
      <c r="I351" s="302"/>
      <c r="J351" s="311"/>
      <c r="K351" s="302"/>
      <c r="M351" s="303" t="s">
        <v>1853</v>
      </c>
      <c r="O351" s="292"/>
    </row>
    <row r="352" spans="1:80" x14ac:dyDescent="0.2">
      <c r="A352" s="301"/>
      <c r="B352" s="304"/>
      <c r="C352" s="305" t="s">
        <v>1854</v>
      </c>
      <c r="D352" s="306"/>
      <c r="E352" s="307">
        <v>1.9590000000000001</v>
      </c>
      <c r="F352" s="308"/>
      <c r="G352" s="309"/>
      <c r="H352" s="310"/>
      <c r="I352" s="302"/>
      <c r="J352" s="311"/>
      <c r="K352" s="302"/>
      <c r="M352" s="303" t="s">
        <v>1854</v>
      </c>
      <c r="O352" s="292"/>
    </row>
    <row r="353" spans="1:80" ht="22.5" x14ac:dyDescent="0.2">
      <c r="A353" s="293">
        <v>61</v>
      </c>
      <c r="B353" s="294" t="s">
        <v>1503</v>
      </c>
      <c r="C353" s="295" t="s">
        <v>1504</v>
      </c>
      <c r="D353" s="296" t="s">
        <v>116</v>
      </c>
      <c r="E353" s="297">
        <v>10.8</v>
      </c>
      <c r="F353" s="297">
        <v>0</v>
      </c>
      <c r="G353" s="298">
        <f>E353*F353</f>
        <v>0</v>
      </c>
      <c r="H353" s="299">
        <v>1E-4</v>
      </c>
      <c r="I353" s="300">
        <f>E353*H353</f>
        <v>1.0800000000000002E-3</v>
      </c>
      <c r="J353" s="299">
        <v>0</v>
      </c>
      <c r="K353" s="300">
        <f>E353*J353</f>
        <v>0</v>
      </c>
      <c r="O353" s="292">
        <v>2</v>
      </c>
      <c r="AA353" s="261">
        <v>1</v>
      </c>
      <c r="AB353" s="261">
        <v>7</v>
      </c>
      <c r="AC353" s="261">
        <v>7</v>
      </c>
      <c r="AZ353" s="261">
        <v>2</v>
      </c>
      <c r="BA353" s="261">
        <f>IF(AZ353=1,G353,0)</f>
        <v>0</v>
      </c>
      <c r="BB353" s="261">
        <f>IF(AZ353=2,G353,0)</f>
        <v>0</v>
      </c>
      <c r="BC353" s="261">
        <f>IF(AZ353=3,G353,0)</f>
        <v>0</v>
      </c>
      <c r="BD353" s="261">
        <f>IF(AZ353=4,G353,0)</f>
        <v>0</v>
      </c>
      <c r="BE353" s="261">
        <f>IF(AZ353=5,G353,0)</f>
        <v>0</v>
      </c>
      <c r="CA353" s="292">
        <v>1</v>
      </c>
      <c r="CB353" s="292">
        <v>7</v>
      </c>
    </row>
    <row r="354" spans="1:80" x14ac:dyDescent="0.2">
      <c r="A354" s="301"/>
      <c r="B354" s="304"/>
      <c r="C354" s="305" t="s">
        <v>1855</v>
      </c>
      <c r="D354" s="306"/>
      <c r="E354" s="307">
        <v>10.8</v>
      </c>
      <c r="F354" s="308"/>
      <c r="G354" s="309"/>
      <c r="H354" s="310"/>
      <c r="I354" s="302"/>
      <c r="J354" s="311"/>
      <c r="K354" s="302"/>
      <c r="M354" s="303" t="s">
        <v>1855</v>
      </c>
      <c r="O354" s="292"/>
    </row>
    <row r="355" spans="1:80" x14ac:dyDescent="0.2">
      <c r="A355" s="293">
        <v>62</v>
      </c>
      <c r="B355" s="294" t="s">
        <v>877</v>
      </c>
      <c r="C355" s="295" t="s">
        <v>878</v>
      </c>
      <c r="D355" s="296" t="s">
        <v>12</v>
      </c>
      <c r="E355" s="297"/>
      <c r="F355" s="297">
        <v>0</v>
      </c>
      <c r="G355" s="298">
        <f>E355*F355</f>
        <v>0</v>
      </c>
      <c r="H355" s="299">
        <v>0</v>
      </c>
      <c r="I355" s="300">
        <f>E355*H355</f>
        <v>0</v>
      </c>
      <c r="J355" s="299"/>
      <c r="K355" s="300">
        <f>E355*J355</f>
        <v>0</v>
      </c>
      <c r="O355" s="292">
        <v>2</v>
      </c>
      <c r="AA355" s="261">
        <v>7</v>
      </c>
      <c r="AB355" s="261">
        <v>1002</v>
      </c>
      <c r="AC355" s="261">
        <v>5</v>
      </c>
      <c r="AZ355" s="261">
        <v>2</v>
      </c>
      <c r="BA355" s="261">
        <f>IF(AZ355=1,G355,0)</f>
        <v>0</v>
      </c>
      <c r="BB355" s="261">
        <f>IF(AZ355=2,G355,0)</f>
        <v>0</v>
      </c>
      <c r="BC355" s="261">
        <f>IF(AZ355=3,G355,0)</f>
        <v>0</v>
      </c>
      <c r="BD355" s="261">
        <f>IF(AZ355=4,G355,0)</f>
        <v>0</v>
      </c>
      <c r="BE355" s="261">
        <f>IF(AZ355=5,G355,0)</f>
        <v>0</v>
      </c>
      <c r="CA355" s="292">
        <v>7</v>
      </c>
      <c r="CB355" s="292">
        <v>1002</v>
      </c>
    </row>
    <row r="356" spans="1:80" x14ac:dyDescent="0.2">
      <c r="A356" s="312"/>
      <c r="B356" s="313" t="s">
        <v>101</v>
      </c>
      <c r="C356" s="314" t="s">
        <v>871</v>
      </c>
      <c r="D356" s="315"/>
      <c r="E356" s="316"/>
      <c r="F356" s="317"/>
      <c r="G356" s="318">
        <f>SUM(G346:G355)</f>
        <v>0</v>
      </c>
      <c r="H356" s="319"/>
      <c r="I356" s="320">
        <f>SUM(I346:I355)</f>
        <v>1.3329860000000002E-2</v>
      </c>
      <c r="J356" s="319"/>
      <c r="K356" s="320">
        <f>SUM(K346:K355)</f>
        <v>0</v>
      </c>
      <c r="O356" s="292">
        <v>4</v>
      </c>
      <c r="BA356" s="321">
        <f>SUM(BA346:BA355)</f>
        <v>0</v>
      </c>
      <c r="BB356" s="321">
        <f>SUM(BB346:BB355)</f>
        <v>0</v>
      </c>
      <c r="BC356" s="321">
        <f>SUM(BC346:BC355)</f>
        <v>0</v>
      </c>
      <c r="BD356" s="321">
        <f>SUM(BD346:BD355)</f>
        <v>0</v>
      </c>
      <c r="BE356" s="321">
        <f>SUM(BE346:BE355)</f>
        <v>0</v>
      </c>
    </row>
    <row r="357" spans="1:80" x14ac:dyDescent="0.2">
      <c r="A357" s="282" t="s">
        <v>97</v>
      </c>
      <c r="B357" s="283" t="s">
        <v>1856</v>
      </c>
      <c r="C357" s="284" t="s">
        <v>1857</v>
      </c>
      <c r="D357" s="285"/>
      <c r="E357" s="286"/>
      <c r="F357" s="286"/>
      <c r="G357" s="287"/>
      <c r="H357" s="288"/>
      <c r="I357" s="289"/>
      <c r="J357" s="290"/>
      <c r="K357" s="291"/>
      <c r="O357" s="292">
        <v>1</v>
      </c>
    </row>
    <row r="358" spans="1:80" ht="22.5" x14ac:dyDescent="0.2">
      <c r="A358" s="293">
        <v>63</v>
      </c>
      <c r="B358" s="294" t="s">
        <v>1859</v>
      </c>
      <c r="C358" s="295" t="s">
        <v>1860</v>
      </c>
      <c r="D358" s="296" t="s">
        <v>366</v>
      </c>
      <c r="E358" s="297">
        <v>1</v>
      </c>
      <c r="F358" s="297">
        <v>0</v>
      </c>
      <c r="G358" s="298">
        <f>E358*F358</f>
        <v>0</v>
      </c>
      <c r="H358" s="299">
        <v>0</v>
      </c>
      <c r="I358" s="300">
        <f>E358*H358</f>
        <v>0</v>
      </c>
      <c r="J358" s="299"/>
      <c r="K358" s="300">
        <f>E358*J358</f>
        <v>0</v>
      </c>
      <c r="O358" s="292">
        <v>2</v>
      </c>
      <c r="AA358" s="261">
        <v>12</v>
      </c>
      <c r="AB358" s="261">
        <v>0</v>
      </c>
      <c r="AC358" s="261">
        <v>85</v>
      </c>
      <c r="AZ358" s="261">
        <v>2</v>
      </c>
      <c r="BA358" s="261">
        <f>IF(AZ358=1,G358,0)</f>
        <v>0</v>
      </c>
      <c r="BB358" s="261">
        <f>IF(AZ358=2,G358,0)</f>
        <v>0</v>
      </c>
      <c r="BC358" s="261">
        <f>IF(AZ358=3,G358,0)</f>
        <v>0</v>
      </c>
      <c r="BD358" s="261">
        <f>IF(AZ358=4,G358,0)</f>
        <v>0</v>
      </c>
      <c r="BE358" s="261">
        <f>IF(AZ358=5,G358,0)</f>
        <v>0</v>
      </c>
      <c r="CA358" s="292">
        <v>12</v>
      </c>
      <c r="CB358" s="292">
        <v>0</v>
      </c>
    </row>
    <row r="359" spans="1:80" x14ac:dyDescent="0.2">
      <c r="A359" s="312"/>
      <c r="B359" s="313" t="s">
        <v>101</v>
      </c>
      <c r="C359" s="314" t="s">
        <v>1858</v>
      </c>
      <c r="D359" s="315"/>
      <c r="E359" s="316"/>
      <c r="F359" s="317"/>
      <c r="G359" s="318">
        <f>SUM(G357:G358)</f>
        <v>0</v>
      </c>
      <c r="H359" s="319"/>
      <c r="I359" s="320">
        <f>SUM(I357:I358)</f>
        <v>0</v>
      </c>
      <c r="J359" s="319"/>
      <c r="K359" s="320">
        <f>SUM(K357:K358)</f>
        <v>0</v>
      </c>
      <c r="O359" s="292">
        <v>4</v>
      </c>
      <c r="BA359" s="321">
        <f>SUM(BA357:BA358)</f>
        <v>0</v>
      </c>
      <c r="BB359" s="321">
        <f>SUM(BB357:BB358)</f>
        <v>0</v>
      </c>
      <c r="BC359" s="321">
        <f>SUM(BC357:BC358)</f>
        <v>0</v>
      </c>
      <c r="BD359" s="321">
        <f>SUM(BD357:BD358)</f>
        <v>0</v>
      </c>
      <c r="BE359" s="321">
        <f>SUM(BE357:BE358)</f>
        <v>0</v>
      </c>
    </row>
    <row r="360" spans="1:80" x14ac:dyDescent="0.2">
      <c r="A360" s="282" t="s">
        <v>97</v>
      </c>
      <c r="B360" s="283" t="s">
        <v>639</v>
      </c>
      <c r="C360" s="284" t="s">
        <v>640</v>
      </c>
      <c r="D360" s="285"/>
      <c r="E360" s="286"/>
      <c r="F360" s="286"/>
      <c r="G360" s="287"/>
      <c r="H360" s="288"/>
      <c r="I360" s="289"/>
      <c r="J360" s="290"/>
      <c r="K360" s="291"/>
      <c r="O360" s="292">
        <v>1</v>
      </c>
    </row>
    <row r="361" spans="1:80" x14ac:dyDescent="0.2">
      <c r="A361" s="293">
        <v>64</v>
      </c>
      <c r="B361" s="294" t="s">
        <v>1861</v>
      </c>
      <c r="C361" s="295" t="s">
        <v>1862</v>
      </c>
      <c r="D361" s="296" t="s">
        <v>116</v>
      </c>
      <c r="E361" s="297">
        <v>27.3</v>
      </c>
      <c r="F361" s="297">
        <v>0</v>
      </c>
      <c r="G361" s="298">
        <f>E361*F361</f>
        <v>0</v>
      </c>
      <c r="H361" s="299">
        <v>1.6000000000000001E-4</v>
      </c>
      <c r="I361" s="300">
        <f>E361*H361</f>
        <v>4.3680000000000004E-3</v>
      </c>
      <c r="J361" s="299">
        <v>0</v>
      </c>
      <c r="K361" s="300">
        <f>E361*J361</f>
        <v>0</v>
      </c>
      <c r="O361" s="292">
        <v>2</v>
      </c>
      <c r="AA361" s="261">
        <v>1</v>
      </c>
      <c r="AB361" s="261">
        <v>7</v>
      </c>
      <c r="AC361" s="261">
        <v>7</v>
      </c>
      <c r="AZ361" s="261">
        <v>2</v>
      </c>
      <c r="BA361" s="261">
        <f>IF(AZ361=1,G361,0)</f>
        <v>0</v>
      </c>
      <c r="BB361" s="261">
        <f>IF(AZ361=2,G361,0)</f>
        <v>0</v>
      </c>
      <c r="BC361" s="261">
        <f>IF(AZ361=3,G361,0)</f>
        <v>0</v>
      </c>
      <c r="BD361" s="261">
        <f>IF(AZ361=4,G361,0)</f>
        <v>0</v>
      </c>
      <c r="BE361" s="261">
        <f>IF(AZ361=5,G361,0)</f>
        <v>0</v>
      </c>
      <c r="CA361" s="292">
        <v>1</v>
      </c>
      <c r="CB361" s="292">
        <v>7</v>
      </c>
    </row>
    <row r="362" spans="1:80" x14ac:dyDescent="0.2">
      <c r="A362" s="301"/>
      <c r="B362" s="304"/>
      <c r="C362" s="305" t="s">
        <v>1735</v>
      </c>
      <c r="D362" s="306"/>
      <c r="E362" s="307">
        <v>0</v>
      </c>
      <c r="F362" s="308"/>
      <c r="G362" s="309"/>
      <c r="H362" s="310"/>
      <c r="I362" s="302"/>
      <c r="J362" s="311"/>
      <c r="K362" s="302"/>
      <c r="M362" s="303" t="s">
        <v>1735</v>
      </c>
      <c r="O362" s="292"/>
    </row>
    <row r="363" spans="1:80" x14ac:dyDescent="0.2">
      <c r="A363" s="301"/>
      <c r="B363" s="304"/>
      <c r="C363" s="305" t="s">
        <v>1828</v>
      </c>
      <c r="D363" s="306"/>
      <c r="E363" s="307">
        <v>21.6</v>
      </c>
      <c r="F363" s="308"/>
      <c r="G363" s="309"/>
      <c r="H363" s="310"/>
      <c r="I363" s="302"/>
      <c r="J363" s="311"/>
      <c r="K363" s="302"/>
      <c r="M363" s="303" t="s">
        <v>1828</v>
      </c>
      <c r="O363" s="292"/>
    </row>
    <row r="364" spans="1:80" x14ac:dyDescent="0.2">
      <c r="A364" s="301"/>
      <c r="B364" s="304"/>
      <c r="C364" s="305" t="s">
        <v>1829</v>
      </c>
      <c r="D364" s="306"/>
      <c r="E364" s="307">
        <v>5.7</v>
      </c>
      <c r="F364" s="308"/>
      <c r="G364" s="309"/>
      <c r="H364" s="310"/>
      <c r="I364" s="302"/>
      <c r="J364" s="311"/>
      <c r="K364" s="302"/>
      <c r="M364" s="303" t="s">
        <v>1829</v>
      </c>
      <c r="O364" s="292"/>
    </row>
    <row r="365" spans="1:80" ht="22.5" x14ac:dyDescent="0.2">
      <c r="A365" s="293">
        <v>65</v>
      </c>
      <c r="B365" s="294" t="s">
        <v>1863</v>
      </c>
      <c r="C365" s="295" t="s">
        <v>1864</v>
      </c>
      <c r="D365" s="296" t="s">
        <v>116</v>
      </c>
      <c r="E365" s="297">
        <v>30.03</v>
      </c>
      <c r="F365" s="297">
        <v>0</v>
      </c>
      <c r="G365" s="298">
        <f>E365*F365</f>
        <v>0</v>
      </c>
      <c r="H365" s="299">
        <v>2.2970000000000001E-2</v>
      </c>
      <c r="I365" s="300">
        <f>E365*H365</f>
        <v>0.68978910000000004</v>
      </c>
      <c r="J365" s="299"/>
      <c r="K365" s="300">
        <f>E365*J365</f>
        <v>0</v>
      </c>
      <c r="O365" s="292">
        <v>2</v>
      </c>
      <c r="AA365" s="261">
        <v>3</v>
      </c>
      <c r="AB365" s="261">
        <v>7</v>
      </c>
      <c r="AC365" s="261">
        <v>59590604</v>
      </c>
      <c r="AZ365" s="261">
        <v>2</v>
      </c>
      <c r="BA365" s="261">
        <f>IF(AZ365=1,G365,0)</f>
        <v>0</v>
      </c>
      <c r="BB365" s="261">
        <f>IF(AZ365=2,G365,0)</f>
        <v>0</v>
      </c>
      <c r="BC365" s="261">
        <f>IF(AZ365=3,G365,0)</f>
        <v>0</v>
      </c>
      <c r="BD365" s="261">
        <f>IF(AZ365=4,G365,0)</f>
        <v>0</v>
      </c>
      <c r="BE365" s="261">
        <f>IF(AZ365=5,G365,0)</f>
        <v>0</v>
      </c>
      <c r="CA365" s="292">
        <v>3</v>
      </c>
      <c r="CB365" s="292">
        <v>7</v>
      </c>
    </row>
    <row r="366" spans="1:80" x14ac:dyDescent="0.2">
      <c r="A366" s="301"/>
      <c r="B366" s="304"/>
      <c r="C366" s="305" t="s">
        <v>1735</v>
      </c>
      <c r="D366" s="306"/>
      <c r="E366" s="307">
        <v>0</v>
      </c>
      <c r="F366" s="308"/>
      <c r="G366" s="309"/>
      <c r="H366" s="310"/>
      <c r="I366" s="302"/>
      <c r="J366" s="311"/>
      <c r="K366" s="302"/>
      <c r="M366" s="303" t="s">
        <v>1735</v>
      </c>
      <c r="O366" s="292"/>
    </row>
    <row r="367" spans="1:80" x14ac:dyDescent="0.2">
      <c r="A367" s="301"/>
      <c r="B367" s="304"/>
      <c r="C367" s="335" t="s">
        <v>385</v>
      </c>
      <c r="D367" s="306"/>
      <c r="E367" s="334">
        <v>0</v>
      </c>
      <c r="F367" s="308"/>
      <c r="G367" s="309"/>
      <c r="H367" s="310"/>
      <c r="I367" s="302"/>
      <c r="J367" s="311"/>
      <c r="K367" s="302"/>
      <c r="M367" s="303" t="s">
        <v>385</v>
      </c>
      <c r="O367" s="292"/>
    </row>
    <row r="368" spans="1:80" x14ac:dyDescent="0.2">
      <c r="A368" s="301"/>
      <c r="B368" s="304"/>
      <c r="C368" s="335" t="s">
        <v>1828</v>
      </c>
      <c r="D368" s="306"/>
      <c r="E368" s="334">
        <v>21.6</v>
      </c>
      <c r="F368" s="308"/>
      <c r="G368" s="309"/>
      <c r="H368" s="310"/>
      <c r="I368" s="302"/>
      <c r="J368" s="311"/>
      <c r="K368" s="302"/>
      <c r="M368" s="303" t="s">
        <v>1828</v>
      </c>
      <c r="O368" s="292"/>
    </row>
    <row r="369" spans="1:80" x14ac:dyDescent="0.2">
      <c r="A369" s="301"/>
      <c r="B369" s="304"/>
      <c r="C369" s="335" t="s">
        <v>1829</v>
      </c>
      <c r="D369" s="306"/>
      <c r="E369" s="334">
        <v>5.7</v>
      </c>
      <c r="F369" s="308"/>
      <c r="G369" s="309"/>
      <c r="H369" s="310"/>
      <c r="I369" s="302"/>
      <c r="J369" s="311"/>
      <c r="K369" s="302"/>
      <c r="M369" s="303" t="s">
        <v>1829</v>
      </c>
      <c r="O369" s="292"/>
    </row>
    <row r="370" spans="1:80" x14ac:dyDescent="0.2">
      <c r="A370" s="301"/>
      <c r="B370" s="304"/>
      <c r="C370" s="335" t="s">
        <v>391</v>
      </c>
      <c r="D370" s="306"/>
      <c r="E370" s="334">
        <v>27.3</v>
      </c>
      <c r="F370" s="308"/>
      <c r="G370" s="309"/>
      <c r="H370" s="310"/>
      <c r="I370" s="302"/>
      <c r="J370" s="311"/>
      <c r="K370" s="302"/>
      <c r="M370" s="303" t="s">
        <v>391</v>
      </c>
      <c r="O370" s="292"/>
    </row>
    <row r="371" spans="1:80" x14ac:dyDescent="0.2">
      <c r="A371" s="301"/>
      <c r="B371" s="304"/>
      <c r="C371" s="305" t="s">
        <v>1865</v>
      </c>
      <c r="D371" s="306"/>
      <c r="E371" s="307">
        <v>30.03</v>
      </c>
      <c r="F371" s="308"/>
      <c r="G371" s="309"/>
      <c r="H371" s="310"/>
      <c r="I371" s="302"/>
      <c r="J371" s="311"/>
      <c r="K371" s="302"/>
      <c r="M371" s="303" t="s">
        <v>1865</v>
      </c>
      <c r="O371" s="292"/>
    </row>
    <row r="372" spans="1:80" x14ac:dyDescent="0.2">
      <c r="A372" s="293">
        <v>66</v>
      </c>
      <c r="B372" s="294" t="s">
        <v>660</v>
      </c>
      <c r="C372" s="295" t="s">
        <v>661</v>
      </c>
      <c r="D372" s="296" t="s">
        <v>12</v>
      </c>
      <c r="E372" s="297"/>
      <c r="F372" s="297">
        <v>0</v>
      </c>
      <c r="G372" s="298">
        <f>E372*F372</f>
        <v>0</v>
      </c>
      <c r="H372" s="299">
        <v>0</v>
      </c>
      <c r="I372" s="300">
        <f>E372*H372</f>
        <v>0</v>
      </c>
      <c r="J372" s="299"/>
      <c r="K372" s="300">
        <f>E372*J372</f>
        <v>0</v>
      </c>
      <c r="O372" s="292">
        <v>2</v>
      </c>
      <c r="AA372" s="261">
        <v>7</v>
      </c>
      <c r="AB372" s="261">
        <v>1002</v>
      </c>
      <c r="AC372" s="261">
        <v>5</v>
      </c>
      <c r="AZ372" s="261">
        <v>2</v>
      </c>
      <c r="BA372" s="261">
        <f>IF(AZ372=1,G372,0)</f>
        <v>0</v>
      </c>
      <c r="BB372" s="261">
        <f>IF(AZ372=2,G372,0)</f>
        <v>0</v>
      </c>
      <c r="BC372" s="261">
        <f>IF(AZ372=3,G372,0)</f>
        <v>0</v>
      </c>
      <c r="BD372" s="261">
        <f>IF(AZ372=4,G372,0)</f>
        <v>0</v>
      </c>
      <c r="BE372" s="261">
        <f>IF(AZ372=5,G372,0)</f>
        <v>0</v>
      </c>
      <c r="CA372" s="292">
        <v>7</v>
      </c>
      <c r="CB372" s="292">
        <v>1002</v>
      </c>
    </row>
    <row r="373" spans="1:80" x14ac:dyDescent="0.2">
      <c r="A373" s="312"/>
      <c r="B373" s="313" t="s">
        <v>101</v>
      </c>
      <c r="C373" s="314" t="s">
        <v>641</v>
      </c>
      <c r="D373" s="315"/>
      <c r="E373" s="316"/>
      <c r="F373" s="317"/>
      <c r="G373" s="318">
        <f>SUM(G360:G372)</f>
        <v>0</v>
      </c>
      <c r="H373" s="319"/>
      <c r="I373" s="320">
        <f>SUM(I360:I372)</f>
        <v>0.69415710000000008</v>
      </c>
      <c r="J373" s="319"/>
      <c r="K373" s="320">
        <f>SUM(K360:K372)</f>
        <v>0</v>
      </c>
      <c r="O373" s="292">
        <v>4</v>
      </c>
      <c r="BA373" s="321">
        <f>SUM(BA360:BA372)</f>
        <v>0</v>
      </c>
      <c r="BB373" s="321">
        <f>SUM(BB360:BB372)</f>
        <v>0</v>
      </c>
      <c r="BC373" s="321">
        <f>SUM(BC360:BC372)</f>
        <v>0</v>
      </c>
      <c r="BD373" s="321">
        <f>SUM(BD360:BD372)</f>
        <v>0</v>
      </c>
      <c r="BE373" s="321">
        <f>SUM(BE360:BE372)</f>
        <v>0</v>
      </c>
    </row>
    <row r="374" spans="1:80" x14ac:dyDescent="0.2">
      <c r="A374" s="282" t="s">
        <v>97</v>
      </c>
      <c r="B374" s="283" t="s">
        <v>433</v>
      </c>
      <c r="C374" s="284" t="s">
        <v>434</v>
      </c>
      <c r="D374" s="285"/>
      <c r="E374" s="286"/>
      <c r="F374" s="286"/>
      <c r="G374" s="287"/>
      <c r="H374" s="288"/>
      <c r="I374" s="289"/>
      <c r="J374" s="290"/>
      <c r="K374" s="291"/>
      <c r="O374" s="292">
        <v>1</v>
      </c>
    </row>
    <row r="375" spans="1:80" x14ac:dyDescent="0.2">
      <c r="A375" s="293">
        <v>67</v>
      </c>
      <c r="B375" s="294" t="s">
        <v>1505</v>
      </c>
      <c r="C375" s="295" t="s">
        <v>1506</v>
      </c>
      <c r="D375" s="296" t="s">
        <v>116</v>
      </c>
      <c r="E375" s="297">
        <v>10.8</v>
      </c>
      <c r="F375" s="297">
        <v>0</v>
      </c>
      <c r="G375" s="298">
        <f>E375*F375</f>
        <v>0</v>
      </c>
      <c r="H375" s="299">
        <v>0</v>
      </c>
      <c r="I375" s="300">
        <f>E375*H375</f>
        <v>0</v>
      </c>
      <c r="J375" s="299">
        <v>-7.3200000000000001E-3</v>
      </c>
      <c r="K375" s="300">
        <f>E375*J375</f>
        <v>-7.9056000000000001E-2</v>
      </c>
      <c r="O375" s="292">
        <v>2</v>
      </c>
      <c r="AA375" s="261">
        <v>1</v>
      </c>
      <c r="AB375" s="261">
        <v>7</v>
      </c>
      <c r="AC375" s="261">
        <v>7</v>
      </c>
      <c r="AZ375" s="261">
        <v>2</v>
      </c>
      <c r="BA375" s="261">
        <f>IF(AZ375=1,G375,0)</f>
        <v>0</v>
      </c>
      <c r="BB375" s="261">
        <f>IF(AZ375=2,G375,0)</f>
        <v>0</v>
      </c>
      <c r="BC375" s="261">
        <f>IF(AZ375=3,G375,0)</f>
        <v>0</v>
      </c>
      <c r="BD375" s="261">
        <f>IF(AZ375=4,G375,0)</f>
        <v>0</v>
      </c>
      <c r="BE375" s="261">
        <f>IF(AZ375=5,G375,0)</f>
        <v>0</v>
      </c>
      <c r="CA375" s="292">
        <v>1</v>
      </c>
      <c r="CB375" s="292">
        <v>7</v>
      </c>
    </row>
    <row r="376" spans="1:80" x14ac:dyDescent="0.2">
      <c r="A376" s="301"/>
      <c r="B376" s="304"/>
      <c r="C376" s="305" t="s">
        <v>1855</v>
      </c>
      <c r="D376" s="306"/>
      <c r="E376" s="307">
        <v>10.8</v>
      </c>
      <c r="F376" s="308"/>
      <c r="G376" s="309"/>
      <c r="H376" s="310"/>
      <c r="I376" s="302"/>
      <c r="J376" s="311"/>
      <c r="K376" s="302"/>
      <c r="M376" s="303" t="s">
        <v>1855</v>
      </c>
      <c r="O376" s="292"/>
    </row>
    <row r="377" spans="1:80" ht="22.5" x14ac:dyDescent="0.2">
      <c r="A377" s="293">
        <v>68</v>
      </c>
      <c r="B377" s="294" t="s">
        <v>1117</v>
      </c>
      <c r="C377" s="295" t="s">
        <v>1118</v>
      </c>
      <c r="D377" s="296" t="s">
        <v>170</v>
      </c>
      <c r="E377" s="297">
        <v>9</v>
      </c>
      <c r="F377" s="297">
        <v>0</v>
      </c>
      <c r="G377" s="298">
        <f>E377*F377</f>
        <v>0</v>
      </c>
      <c r="H377" s="299">
        <v>2.49E-3</v>
      </c>
      <c r="I377" s="300">
        <f>E377*H377</f>
        <v>2.2409999999999999E-2</v>
      </c>
      <c r="J377" s="299">
        <v>0</v>
      </c>
      <c r="K377" s="300">
        <f>E377*J377</f>
        <v>0</v>
      </c>
      <c r="O377" s="292">
        <v>2</v>
      </c>
      <c r="AA377" s="261">
        <v>1</v>
      </c>
      <c r="AB377" s="261">
        <v>7</v>
      </c>
      <c r="AC377" s="261">
        <v>7</v>
      </c>
      <c r="AZ377" s="261">
        <v>2</v>
      </c>
      <c r="BA377" s="261">
        <f>IF(AZ377=1,G377,0)</f>
        <v>0</v>
      </c>
      <c r="BB377" s="261">
        <f>IF(AZ377=2,G377,0)</f>
        <v>0</v>
      </c>
      <c r="BC377" s="261">
        <f>IF(AZ377=3,G377,0)</f>
        <v>0</v>
      </c>
      <c r="BD377" s="261">
        <f>IF(AZ377=4,G377,0)</f>
        <v>0</v>
      </c>
      <c r="BE377" s="261">
        <f>IF(AZ377=5,G377,0)</f>
        <v>0</v>
      </c>
      <c r="CA377" s="292">
        <v>1</v>
      </c>
      <c r="CB377" s="292">
        <v>7</v>
      </c>
    </row>
    <row r="378" spans="1:80" x14ac:dyDescent="0.2">
      <c r="A378" s="301"/>
      <c r="B378" s="304"/>
      <c r="C378" s="305" t="s">
        <v>1689</v>
      </c>
      <c r="D378" s="306"/>
      <c r="E378" s="307">
        <v>0</v>
      </c>
      <c r="F378" s="308"/>
      <c r="G378" s="309"/>
      <c r="H378" s="310"/>
      <c r="I378" s="302"/>
      <c r="J378" s="311"/>
      <c r="K378" s="302"/>
      <c r="M378" s="303" t="s">
        <v>1689</v>
      </c>
      <c r="O378" s="292"/>
    </row>
    <row r="379" spans="1:80" x14ac:dyDescent="0.2">
      <c r="A379" s="301"/>
      <c r="B379" s="304"/>
      <c r="C379" s="305" t="s">
        <v>1866</v>
      </c>
      <c r="D379" s="306"/>
      <c r="E379" s="307">
        <v>9</v>
      </c>
      <c r="F379" s="308"/>
      <c r="G379" s="309"/>
      <c r="H379" s="310"/>
      <c r="I379" s="302"/>
      <c r="J379" s="311"/>
      <c r="K379" s="302"/>
      <c r="M379" s="303" t="s">
        <v>1866</v>
      </c>
      <c r="O379" s="292"/>
    </row>
    <row r="380" spans="1:80" x14ac:dyDescent="0.2">
      <c r="A380" s="293">
        <v>69</v>
      </c>
      <c r="B380" s="294" t="s">
        <v>1120</v>
      </c>
      <c r="C380" s="295" t="s">
        <v>1121</v>
      </c>
      <c r="D380" s="296" t="s">
        <v>170</v>
      </c>
      <c r="E380" s="297">
        <v>9</v>
      </c>
      <c r="F380" s="297">
        <v>0</v>
      </c>
      <c r="G380" s="298">
        <f>E380*F380</f>
        <v>0</v>
      </c>
      <c r="H380" s="299">
        <v>0</v>
      </c>
      <c r="I380" s="300">
        <f>E380*H380</f>
        <v>0</v>
      </c>
      <c r="J380" s="299">
        <v>-2.8600000000000001E-3</v>
      </c>
      <c r="K380" s="300">
        <f>E380*J380</f>
        <v>-2.5740000000000002E-2</v>
      </c>
      <c r="O380" s="292">
        <v>2</v>
      </c>
      <c r="AA380" s="261">
        <v>1</v>
      </c>
      <c r="AB380" s="261">
        <v>7</v>
      </c>
      <c r="AC380" s="261">
        <v>7</v>
      </c>
      <c r="AZ380" s="261">
        <v>2</v>
      </c>
      <c r="BA380" s="261">
        <f>IF(AZ380=1,G380,0)</f>
        <v>0</v>
      </c>
      <c r="BB380" s="261">
        <f>IF(AZ380=2,G380,0)</f>
        <v>0</v>
      </c>
      <c r="BC380" s="261">
        <f>IF(AZ380=3,G380,0)</f>
        <v>0</v>
      </c>
      <c r="BD380" s="261">
        <f>IF(AZ380=4,G380,0)</f>
        <v>0</v>
      </c>
      <c r="BE380" s="261">
        <f>IF(AZ380=5,G380,0)</f>
        <v>0</v>
      </c>
      <c r="CA380" s="292">
        <v>1</v>
      </c>
      <c r="CB380" s="292">
        <v>7</v>
      </c>
    </row>
    <row r="381" spans="1:80" x14ac:dyDescent="0.2">
      <c r="A381" s="301"/>
      <c r="B381" s="304"/>
      <c r="C381" s="305" t="s">
        <v>1689</v>
      </c>
      <c r="D381" s="306"/>
      <c r="E381" s="307">
        <v>0</v>
      </c>
      <c r="F381" s="308"/>
      <c r="G381" s="309"/>
      <c r="H381" s="310"/>
      <c r="I381" s="302"/>
      <c r="J381" s="311"/>
      <c r="K381" s="302"/>
      <c r="M381" s="303" t="s">
        <v>1689</v>
      </c>
      <c r="O381" s="292"/>
    </row>
    <row r="382" spans="1:80" x14ac:dyDescent="0.2">
      <c r="A382" s="301"/>
      <c r="B382" s="304"/>
      <c r="C382" s="305" t="s">
        <v>1866</v>
      </c>
      <c r="D382" s="306"/>
      <c r="E382" s="307">
        <v>9</v>
      </c>
      <c r="F382" s="308"/>
      <c r="G382" s="309"/>
      <c r="H382" s="310"/>
      <c r="I382" s="302"/>
      <c r="J382" s="311"/>
      <c r="K382" s="302"/>
      <c r="M382" s="303" t="s">
        <v>1866</v>
      </c>
      <c r="O382" s="292"/>
    </row>
    <row r="383" spans="1:80" ht="22.5" x14ac:dyDescent="0.2">
      <c r="A383" s="293">
        <v>70</v>
      </c>
      <c r="B383" s="294" t="s">
        <v>436</v>
      </c>
      <c r="C383" s="295" t="s">
        <v>437</v>
      </c>
      <c r="D383" s="296" t="s">
        <v>170</v>
      </c>
      <c r="E383" s="297">
        <v>144.13</v>
      </c>
      <c r="F383" s="297">
        <v>0</v>
      </c>
      <c r="G383" s="298">
        <f>E383*F383</f>
        <v>0</v>
      </c>
      <c r="H383" s="299">
        <v>4.3699999999999998E-3</v>
      </c>
      <c r="I383" s="300">
        <f>E383*H383</f>
        <v>0.62984809999999991</v>
      </c>
      <c r="J383" s="299">
        <v>0</v>
      </c>
      <c r="K383" s="300">
        <f>E383*J383</f>
        <v>0</v>
      </c>
      <c r="O383" s="292">
        <v>2</v>
      </c>
      <c r="AA383" s="261">
        <v>1</v>
      </c>
      <c r="AB383" s="261">
        <v>7</v>
      </c>
      <c r="AC383" s="261">
        <v>7</v>
      </c>
      <c r="AZ383" s="261">
        <v>2</v>
      </c>
      <c r="BA383" s="261">
        <f>IF(AZ383=1,G383,0)</f>
        <v>0</v>
      </c>
      <c r="BB383" s="261">
        <f>IF(AZ383=2,G383,0)</f>
        <v>0</v>
      </c>
      <c r="BC383" s="261">
        <f>IF(AZ383=3,G383,0)</f>
        <v>0</v>
      </c>
      <c r="BD383" s="261">
        <f>IF(AZ383=4,G383,0)</f>
        <v>0</v>
      </c>
      <c r="BE383" s="261">
        <f>IF(AZ383=5,G383,0)</f>
        <v>0</v>
      </c>
      <c r="CA383" s="292">
        <v>1</v>
      </c>
      <c r="CB383" s="292">
        <v>7</v>
      </c>
    </row>
    <row r="384" spans="1:80" x14ac:dyDescent="0.2">
      <c r="A384" s="301"/>
      <c r="B384" s="304"/>
      <c r="C384" s="305" t="s">
        <v>1867</v>
      </c>
      <c r="D384" s="306"/>
      <c r="E384" s="307">
        <v>0</v>
      </c>
      <c r="F384" s="308"/>
      <c r="G384" s="309"/>
      <c r="H384" s="310"/>
      <c r="I384" s="302"/>
      <c r="J384" s="311"/>
      <c r="K384" s="302"/>
      <c r="M384" s="303" t="s">
        <v>1867</v>
      </c>
      <c r="O384" s="292"/>
    </row>
    <row r="385" spans="1:80" x14ac:dyDescent="0.2">
      <c r="A385" s="301"/>
      <c r="B385" s="304"/>
      <c r="C385" s="305" t="s">
        <v>1689</v>
      </c>
      <c r="D385" s="306"/>
      <c r="E385" s="307">
        <v>0</v>
      </c>
      <c r="F385" s="308"/>
      <c r="G385" s="309"/>
      <c r="H385" s="310"/>
      <c r="I385" s="302"/>
      <c r="J385" s="311"/>
      <c r="K385" s="302"/>
      <c r="M385" s="303" t="s">
        <v>1689</v>
      </c>
      <c r="O385" s="292"/>
    </row>
    <row r="386" spans="1:80" x14ac:dyDescent="0.2">
      <c r="A386" s="301"/>
      <c r="B386" s="304"/>
      <c r="C386" s="305" t="s">
        <v>1868</v>
      </c>
      <c r="D386" s="306"/>
      <c r="E386" s="307">
        <v>1.8</v>
      </c>
      <c r="F386" s="308"/>
      <c r="G386" s="309"/>
      <c r="H386" s="310"/>
      <c r="I386" s="302"/>
      <c r="J386" s="311"/>
      <c r="K386" s="302"/>
      <c r="M386" s="303" t="s">
        <v>1868</v>
      </c>
      <c r="O386" s="292"/>
    </row>
    <row r="387" spans="1:80" x14ac:dyDescent="0.2">
      <c r="A387" s="301"/>
      <c r="B387" s="304"/>
      <c r="C387" s="305" t="s">
        <v>1777</v>
      </c>
      <c r="D387" s="306"/>
      <c r="E387" s="307">
        <v>1.2</v>
      </c>
      <c r="F387" s="308"/>
      <c r="G387" s="309"/>
      <c r="H387" s="310"/>
      <c r="I387" s="302"/>
      <c r="J387" s="311"/>
      <c r="K387" s="302"/>
      <c r="M387" s="303" t="s">
        <v>1777</v>
      </c>
      <c r="O387" s="292"/>
    </row>
    <row r="388" spans="1:80" x14ac:dyDescent="0.2">
      <c r="A388" s="301"/>
      <c r="B388" s="304"/>
      <c r="C388" s="305" t="s">
        <v>1778</v>
      </c>
      <c r="D388" s="306"/>
      <c r="E388" s="307">
        <v>0.6</v>
      </c>
      <c r="F388" s="308"/>
      <c r="G388" s="309"/>
      <c r="H388" s="310"/>
      <c r="I388" s="302"/>
      <c r="J388" s="311"/>
      <c r="K388" s="302"/>
      <c r="M388" s="303" t="s">
        <v>1778</v>
      </c>
      <c r="O388" s="292"/>
    </row>
    <row r="389" spans="1:80" x14ac:dyDescent="0.2">
      <c r="A389" s="301"/>
      <c r="B389" s="304"/>
      <c r="C389" s="305" t="s">
        <v>1779</v>
      </c>
      <c r="D389" s="306"/>
      <c r="E389" s="307">
        <v>4.5999999999999996</v>
      </c>
      <c r="F389" s="308"/>
      <c r="G389" s="309"/>
      <c r="H389" s="310"/>
      <c r="I389" s="302"/>
      <c r="J389" s="311"/>
      <c r="K389" s="302"/>
      <c r="M389" s="303" t="s">
        <v>1779</v>
      </c>
      <c r="O389" s="292"/>
    </row>
    <row r="390" spans="1:80" x14ac:dyDescent="0.2">
      <c r="A390" s="301"/>
      <c r="B390" s="304"/>
      <c r="C390" s="305" t="s">
        <v>1780</v>
      </c>
      <c r="D390" s="306"/>
      <c r="E390" s="307">
        <v>22</v>
      </c>
      <c r="F390" s="308"/>
      <c r="G390" s="309"/>
      <c r="H390" s="310"/>
      <c r="I390" s="302"/>
      <c r="J390" s="311"/>
      <c r="K390" s="302"/>
      <c r="M390" s="303" t="s">
        <v>1780</v>
      </c>
      <c r="O390" s="292"/>
    </row>
    <row r="391" spans="1:80" x14ac:dyDescent="0.2">
      <c r="A391" s="301"/>
      <c r="B391" s="304"/>
      <c r="C391" s="305" t="s">
        <v>1397</v>
      </c>
      <c r="D391" s="306"/>
      <c r="E391" s="307">
        <v>2.63</v>
      </c>
      <c r="F391" s="308"/>
      <c r="G391" s="309"/>
      <c r="H391" s="310"/>
      <c r="I391" s="302"/>
      <c r="J391" s="311"/>
      <c r="K391" s="302"/>
      <c r="M391" s="303" t="s">
        <v>1397</v>
      </c>
      <c r="O391" s="292"/>
    </row>
    <row r="392" spans="1:80" x14ac:dyDescent="0.2">
      <c r="A392" s="301"/>
      <c r="B392" s="304"/>
      <c r="C392" s="305" t="s">
        <v>1781</v>
      </c>
      <c r="D392" s="306"/>
      <c r="E392" s="307">
        <v>36.700000000000003</v>
      </c>
      <c r="F392" s="308"/>
      <c r="G392" s="309"/>
      <c r="H392" s="310"/>
      <c r="I392" s="302"/>
      <c r="J392" s="311"/>
      <c r="K392" s="302"/>
      <c r="M392" s="303" t="s">
        <v>1781</v>
      </c>
      <c r="O392" s="292"/>
    </row>
    <row r="393" spans="1:80" x14ac:dyDescent="0.2">
      <c r="A393" s="301"/>
      <c r="B393" s="304"/>
      <c r="C393" s="305" t="s">
        <v>1782</v>
      </c>
      <c r="D393" s="306"/>
      <c r="E393" s="307">
        <v>2.4</v>
      </c>
      <c r="F393" s="308"/>
      <c r="G393" s="309"/>
      <c r="H393" s="310"/>
      <c r="I393" s="302"/>
      <c r="J393" s="311"/>
      <c r="K393" s="302"/>
      <c r="M393" s="303" t="s">
        <v>1782</v>
      </c>
      <c r="O393" s="292"/>
    </row>
    <row r="394" spans="1:80" x14ac:dyDescent="0.2">
      <c r="A394" s="301"/>
      <c r="B394" s="304"/>
      <c r="C394" s="305" t="s">
        <v>1783</v>
      </c>
      <c r="D394" s="306"/>
      <c r="E394" s="307">
        <v>35.5</v>
      </c>
      <c r="F394" s="308"/>
      <c r="G394" s="309"/>
      <c r="H394" s="310"/>
      <c r="I394" s="302"/>
      <c r="J394" s="311"/>
      <c r="K394" s="302"/>
      <c r="M394" s="303" t="s">
        <v>1783</v>
      </c>
      <c r="O394" s="292"/>
    </row>
    <row r="395" spans="1:80" x14ac:dyDescent="0.2">
      <c r="A395" s="301"/>
      <c r="B395" s="304"/>
      <c r="C395" s="305" t="s">
        <v>1784</v>
      </c>
      <c r="D395" s="306"/>
      <c r="E395" s="307">
        <v>36.700000000000003</v>
      </c>
      <c r="F395" s="308"/>
      <c r="G395" s="309"/>
      <c r="H395" s="310"/>
      <c r="I395" s="302"/>
      <c r="J395" s="311"/>
      <c r="K395" s="302"/>
      <c r="M395" s="303" t="s">
        <v>1784</v>
      </c>
      <c r="O395" s="292"/>
    </row>
    <row r="396" spans="1:80" x14ac:dyDescent="0.2">
      <c r="A396" s="293">
        <v>71</v>
      </c>
      <c r="B396" s="294" t="s">
        <v>442</v>
      </c>
      <c r="C396" s="295" t="s">
        <v>443</v>
      </c>
      <c r="D396" s="296" t="s">
        <v>170</v>
      </c>
      <c r="E396" s="297">
        <v>144.13</v>
      </c>
      <c r="F396" s="297">
        <v>0</v>
      </c>
      <c r="G396" s="298">
        <f>E396*F396</f>
        <v>0</v>
      </c>
      <c r="H396" s="299">
        <v>0</v>
      </c>
      <c r="I396" s="300">
        <f>E396*H396</f>
        <v>0</v>
      </c>
      <c r="J396" s="299">
        <v>-1.3500000000000001E-3</v>
      </c>
      <c r="K396" s="300">
        <f>E396*J396</f>
        <v>-0.19457550000000001</v>
      </c>
      <c r="O396" s="292">
        <v>2</v>
      </c>
      <c r="AA396" s="261">
        <v>1</v>
      </c>
      <c r="AB396" s="261">
        <v>7</v>
      </c>
      <c r="AC396" s="261">
        <v>7</v>
      </c>
      <c r="AZ396" s="261">
        <v>2</v>
      </c>
      <c r="BA396" s="261">
        <f>IF(AZ396=1,G396,0)</f>
        <v>0</v>
      </c>
      <c r="BB396" s="261">
        <f>IF(AZ396=2,G396,0)</f>
        <v>0</v>
      </c>
      <c r="BC396" s="261">
        <f>IF(AZ396=3,G396,0)</f>
        <v>0</v>
      </c>
      <c r="BD396" s="261">
        <f>IF(AZ396=4,G396,0)</f>
        <v>0</v>
      </c>
      <c r="BE396" s="261">
        <f>IF(AZ396=5,G396,0)</f>
        <v>0</v>
      </c>
      <c r="CA396" s="292">
        <v>1</v>
      </c>
      <c r="CB396" s="292">
        <v>7</v>
      </c>
    </row>
    <row r="397" spans="1:80" x14ac:dyDescent="0.2">
      <c r="A397" s="301"/>
      <c r="B397" s="304"/>
      <c r="C397" s="305" t="s">
        <v>1867</v>
      </c>
      <c r="D397" s="306"/>
      <c r="E397" s="307">
        <v>0</v>
      </c>
      <c r="F397" s="308"/>
      <c r="G397" s="309"/>
      <c r="H397" s="310"/>
      <c r="I397" s="302"/>
      <c r="J397" s="311"/>
      <c r="K397" s="302"/>
      <c r="M397" s="303" t="s">
        <v>1867</v>
      </c>
      <c r="O397" s="292"/>
    </row>
    <row r="398" spans="1:80" x14ac:dyDescent="0.2">
      <c r="A398" s="301"/>
      <c r="B398" s="304"/>
      <c r="C398" s="305" t="s">
        <v>1689</v>
      </c>
      <c r="D398" s="306"/>
      <c r="E398" s="307">
        <v>0</v>
      </c>
      <c r="F398" s="308"/>
      <c r="G398" s="309"/>
      <c r="H398" s="310"/>
      <c r="I398" s="302"/>
      <c r="J398" s="311"/>
      <c r="K398" s="302"/>
      <c r="M398" s="303" t="s">
        <v>1689</v>
      </c>
      <c r="O398" s="292"/>
    </row>
    <row r="399" spans="1:80" x14ac:dyDescent="0.2">
      <c r="A399" s="301"/>
      <c r="B399" s="304"/>
      <c r="C399" s="305" t="s">
        <v>1868</v>
      </c>
      <c r="D399" s="306"/>
      <c r="E399" s="307">
        <v>1.8</v>
      </c>
      <c r="F399" s="308"/>
      <c r="G399" s="309"/>
      <c r="H399" s="310"/>
      <c r="I399" s="302"/>
      <c r="J399" s="311"/>
      <c r="K399" s="302"/>
      <c r="M399" s="303" t="s">
        <v>1868</v>
      </c>
      <c r="O399" s="292"/>
    </row>
    <row r="400" spans="1:80" x14ac:dyDescent="0.2">
      <c r="A400" s="301"/>
      <c r="B400" s="304"/>
      <c r="C400" s="305" t="s">
        <v>1777</v>
      </c>
      <c r="D400" s="306"/>
      <c r="E400" s="307">
        <v>1.2</v>
      </c>
      <c r="F400" s="308"/>
      <c r="G400" s="309"/>
      <c r="H400" s="310"/>
      <c r="I400" s="302"/>
      <c r="J400" s="311"/>
      <c r="K400" s="302"/>
      <c r="M400" s="303" t="s">
        <v>1777</v>
      </c>
      <c r="O400" s="292"/>
    </row>
    <row r="401" spans="1:80" x14ac:dyDescent="0.2">
      <c r="A401" s="301"/>
      <c r="B401" s="304"/>
      <c r="C401" s="305" t="s">
        <v>1778</v>
      </c>
      <c r="D401" s="306"/>
      <c r="E401" s="307">
        <v>0.6</v>
      </c>
      <c r="F401" s="308"/>
      <c r="G401" s="309"/>
      <c r="H401" s="310"/>
      <c r="I401" s="302"/>
      <c r="J401" s="311"/>
      <c r="K401" s="302"/>
      <c r="M401" s="303" t="s">
        <v>1778</v>
      </c>
      <c r="O401" s="292"/>
    </row>
    <row r="402" spans="1:80" x14ac:dyDescent="0.2">
      <c r="A402" s="301"/>
      <c r="B402" s="304"/>
      <c r="C402" s="305" t="s">
        <v>1779</v>
      </c>
      <c r="D402" s="306"/>
      <c r="E402" s="307">
        <v>4.5999999999999996</v>
      </c>
      <c r="F402" s="308"/>
      <c r="G402" s="309"/>
      <c r="H402" s="310"/>
      <c r="I402" s="302"/>
      <c r="J402" s="311"/>
      <c r="K402" s="302"/>
      <c r="M402" s="303" t="s">
        <v>1779</v>
      </c>
      <c r="O402" s="292"/>
    </row>
    <row r="403" spans="1:80" x14ac:dyDescent="0.2">
      <c r="A403" s="301"/>
      <c r="B403" s="304"/>
      <c r="C403" s="305" t="s">
        <v>1780</v>
      </c>
      <c r="D403" s="306"/>
      <c r="E403" s="307">
        <v>22</v>
      </c>
      <c r="F403" s="308"/>
      <c r="G403" s="309"/>
      <c r="H403" s="310"/>
      <c r="I403" s="302"/>
      <c r="J403" s="311"/>
      <c r="K403" s="302"/>
      <c r="M403" s="303" t="s">
        <v>1780</v>
      </c>
      <c r="O403" s="292"/>
    </row>
    <row r="404" spans="1:80" x14ac:dyDescent="0.2">
      <c r="A404" s="301"/>
      <c r="B404" s="304"/>
      <c r="C404" s="305" t="s">
        <v>1397</v>
      </c>
      <c r="D404" s="306"/>
      <c r="E404" s="307">
        <v>2.63</v>
      </c>
      <c r="F404" s="308"/>
      <c r="G404" s="309"/>
      <c r="H404" s="310"/>
      <c r="I404" s="302"/>
      <c r="J404" s="311"/>
      <c r="K404" s="302"/>
      <c r="M404" s="303" t="s">
        <v>1397</v>
      </c>
      <c r="O404" s="292"/>
    </row>
    <row r="405" spans="1:80" x14ac:dyDescent="0.2">
      <c r="A405" s="301"/>
      <c r="B405" s="304"/>
      <c r="C405" s="305" t="s">
        <v>1781</v>
      </c>
      <c r="D405" s="306"/>
      <c r="E405" s="307">
        <v>36.700000000000003</v>
      </c>
      <c r="F405" s="308"/>
      <c r="G405" s="309"/>
      <c r="H405" s="310"/>
      <c r="I405" s="302"/>
      <c r="J405" s="311"/>
      <c r="K405" s="302"/>
      <c r="M405" s="303" t="s">
        <v>1781</v>
      </c>
      <c r="O405" s="292"/>
    </row>
    <row r="406" spans="1:80" x14ac:dyDescent="0.2">
      <c r="A406" s="301"/>
      <c r="B406" s="304"/>
      <c r="C406" s="305" t="s">
        <v>1782</v>
      </c>
      <c r="D406" s="306"/>
      <c r="E406" s="307">
        <v>2.4</v>
      </c>
      <c r="F406" s="308"/>
      <c r="G406" s="309"/>
      <c r="H406" s="310"/>
      <c r="I406" s="302"/>
      <c r="J406" s="311"/>
      <c r="K406" s="302"/>
      <c r="M406" s="303" t="s">
        <v>1782</v>
      </c>
      <c r="O406" s="292"/>
    </row>
    <row r="407" spans="1:80" x14ac:dyDescent="0.2">
      <c r="A407" s="301"/>
      <c r="B407" s="304"/>
      <c r="C407" s="305" t="s">
        <v>1783</v>
      </c>
      <c r="D407" s="306"/>
      <c r="E407" s="307">
        <v>35.5</v>
      </c>
      <c r="F407" s="308"/>
      <c r="G407" s="309"/>
      <c r="H407" s="310"/>
      <c r="I407" s="302"/>
      <c r="J407" s="311"/>
      <c r="K407" s="302"/>
      <c r="M407" s="303" t="s">
        <v>1783</v>
      </c>
      <c r="O407" s="292"/>
    </row>
    <row r="408" spans="1:80" x14ac:dyDescent="0.2">
      <c r="A408" s="301"/>
      <c r="B408" s="304"/>
      <c r="C408" s="305" t="s">
        <v>1784</v>
      </c>
      <c r="D408" s="306"/>
      <c r="E408" s="307">
        <v>36.700000000000003</v>
      </c>
      <c r="F408" s="308"/>
      <c r="G408" s="309"/>
      <c r="H408" s="310"/>
      <c r="I408" s="302"/>
      <c r="J408" s="311"/>
      <c r="K408" s="302"/>
      <c r="M408" s="303" t="s">
        <v>1784</v>
      </c>
      <c r="O408" s="292"/>
    </row>
    <row r="409" spans="1:80" ht="22.5" x14ac:dyDescent="0.2">
      <c r="A409" s="293">
        <v>72</v>
      </c>
      <c r="B409" s="294" t="s">
        <v>444</v>
      </c>
      <c r="C409" s="295" t="s">
        <v>445</v>
      </c>
      <c r="D409" s="296" t="s">
        <v>170</v>
      </c>
      <c r="E409" s="297">
        <v>3.4</v>
      </c>
      <c r="F409" s="297">
        <v>0</v>
      </c>
      <c r="G409" s="298">
        <f>E409*F409</f>
        <v>0</v>
      </c>
      <c r="H409" s="299">
        <v>2.63E-3</v>
      </c>
      <c r="I409" s="300">
        <f>E409*H409</f>
        <v>8.9420000000000003E-3</v>
      </c>
      <c r="J409" s="299">
        <v>0</v>
      </c>
      <c r="K409" s="300">
        <f>E409*J409</f>
        <v>0</v>
      </c>
      <c r="O409" s="292">
        <v>2</v>
      </c>
      <c r="AA409" s="261">
        <v>1</v>
      </c>
      <c r="AB409" s="261">
        <v>7</v>
      </c>
      <c r="AC409" s="261">
        <v>7</v>
      </c>
      <c r="AZ409" s="261">
        <v>2</v>
      </c>
      <c r="BA409" s="261">
        <f>IF(AZ409=1,G409,0)</f>
        <v>0</v>
      </c>
      <c r="BB409" s="261">
        <f>IF(AZ409=2,G409,0)</f>
        <v>0</v>
      </c>
      <c r="BC409" s="261">
        <f>IF(AZ409=3,G409,0)</f>
        <v>0</v>
      </c>
      <c r="BD409" s="261">
        <f>IF(AZ409=4,G409,0)</f>
        <v>0</v>
      </c>
      <c r="BE409" s="261">
        <f>IF(AZ409=5,G409,0)</f>
        <v>0</v>
      </c>
      <c r="CA409" s="292">
        <v>1</v>
      </c>
      <c r="CB409" s="292">
        <v>7</v>
      </c>
    </row>
    <row r="410" spans="1:80" x14ac:dyDescent="0.2">
      <c r="A410" s="301"/>
      <c r="B410" s="304"/>
      <c r="C410" s="305" t="s">
        <v>1689</v>
      </c>
      <c r="D410" s="306"/>
      <c r="E410" s="307">
        <v>0</v>
      </c>
      <c r="F410" s="308"/>
      <c r="G410" s="309"/>
      <c r="H410" s="310"/>
      <c r="I410" s="302"/>
      <c r="J410" s="311"/>
      <c r="K410" s="302"/>
      <c r="M410" s="303" t="s">
        <v>1689</v>
      </c>
      <c r="O410" s="292"/>
    </row>
    <row r="411" spans="1:80" x14ac:dyDescent="0.2">
      <c r="A411" s="301"/>
      <c r="B411" s="304"/>
      <c r="C411" s="305" t="s">
        <v>1869</v>
      </c>
      <c r="D411" s="306"/>
      <c r="E411" s="307">
        <v>3.4</v>
      </c>
      <c r="F411" s="308"/>
      <c r="G411" s="309"/>
      <c r="H411" s="310"/>
      <c r="I411" s="302"/>
      <c r="J411" s="311"/>
      <c r="K411" s="302"/>
      <c r="M411" s="303" t="s">
        <v>1869</v>
      </c>
      <c r="O411" s="292"/>
    </row>
    <row r="412" spans="1:80" x14ac:dyDescent="0.2">
      <c r="A412" s="293">
        <v>73</v>
      </c>
      <c r="B412" s="294" t="s">
        <v>447</v>
      </c>
      <c r="C412" s="295" t="s">
        <v>448</v>
      </c>
      <c r="D412" s="296" t="s">
        <v>170</v>
      </c>
      <c r="E412" s="297">
        <v>3.4</v>
      </c>
      <c r="F412" s="297">
        <v>0</v>
      </c>
      <c r="G412" s="298">
        <f>E412*F412</f>
        <v>0</v>
      </c>
      <c r="H412" s="299">
        <v>0</v>
      </c>
      <c r="I412" s="300">
        <f>E412*H412</f>
        <v>0</v>
      </c>
      <c r="J412" s="299">
        <v>-2.2599999999999999E-3</v>
      </c>
      <c r="K412" s="300">
        <f>E412*J412</f>
        <v>-7.683999999999999E-3</v>
      </c>
      <c r="O412" s="292">
        <v>2</v>
      </c>
      <c r="AA412" s="261">
        <v>1</v>
      </c>
      <c r="AB412" s="261">
        <v>7</v>
      </c>
      <c r="AC412" s="261">
        <v>7</v>
      </c>
      <c r="AZ412" s="261">
        <v>2</v>
      </c>
      <c r="BA412" s="261">
        <f>IF(AZ412=1,G412,0)</f>
        <v>0</v>
      </c>
      <c r="BB412" s="261">
        <f>IF(AZ412=2,G412,0)</f>
        <v>0</v>
      </c>
      <c r="BC412" s="261">
        <f>IF(AZ412=3,G412,0)</f>
        <v>0</v>
      </c>
      <c r="BD412" s="261">
        <f>IF(AZ412=4,G412,0)</f>
        <v>0</v>
      </c>
      <c r="BE412" s="261">
        <f>IF(AZ412=5,G412,0)</f>
        <v>0</v>
      </c>
      <c r="CA412" s="292">
        <v>1</v>
      </c>
      <c r="CB412" s="292">
        <v>7</v>
      </c>
    </row>
    <row r="413" spans="1:80" x14ac:dyDescent="0.2">
      <c r="A413" s="301"/>
      <c r="B413" s="304"/>
      <c r="C413" s="305" t="s">
        <v>1689</v>
      </c>
      <c r="D413" s="306"/>
      <c r="E413" s="307">
        <v>0</v>
      </c>
      <c r="F413" s="308"/>
      <c r="G413" s="309"/>
      <c r="H413" s="310"/>
      <c r="I413" s="302"/>
      <c r="J413" s="311"/>
      <c r="K413" s="302"/>
      <c r="M413" s="303" t="s">
        <v>1689</v>
      </c>
      <c r="O413" s="292"/>
    </row>
    <row r="414" spans="1:80" x14ac:dyDescent="0.2">
      <c r="A414" s="301"/>
      <c r="B414" s="304"/>
      <c r="C414" s="305" t="s">
        <v>1869</v>
      </c>
      <c r="D414" s="306"/>
      <c r="E414" s="307">
        <v>3.4</v>
      </c>
      <c r="F414" s="308"/>
      <c r="G414" s="309"/>
      <c r="H414" s="310"/>
      <c r="I414" s="302"/>
      <c r="J414" s="311"/>
      <c r="K414" s="302"/>
      <c r="M414" s="303" t="s">
        <v>1869</v>
      </c>
      <c r="O414" s="292"/>
    </row>
    <row r="415" spans="1:80" x14ac:dyDescent="0.2">
      <c r="A415" s="293">
        <v>74</v>
      </c>
      <c r="B415" s="294" t="s">
        <v>1507</v>
      </c>
      <c r="C415" s="295" t="s">
        <v>1508</v>
      </c>
      <c r="D415" s="296" t="s">
        <v>116</v>
      </c>
      <c r="E415" s="297">
        <v>10.8</v>
      </c>
      <c r="F415" s="297">
        <v>0</v>
      </c>
      <c r="G415" s="298">
        <f>E415*F415</f>
        <v>0</v>
      </c>
      <c r="H415" s="299">
        <v>2.4250000000000001E-2</v>
      </c>
      <c r="I415" s="300">
        <f>E415*H415</f>
        <v>0.26190000000000002</v>
      </c>
      <c r="J415" s="299"/>
      <c r="K415" s="300">
        <f>E415*J415</f>
        <v>0</v>
      </c>
      <c r="O415" s="292">
        <v>2</v>
      </c>
      <c r="AA415" s="261">
        <v>12</v>
      </c>
      <c r="AB415" s="261">
        <v>0</v>
      </c>
      <c r="AC415" s="261">
        <v>23</v>
      </c>
      <c r="AZ415" s="261">
        <v>2</v>
      </c>
      <c r="BA415" s="261">
        <f>IF(AZ415=1,G415,0)</f>
        <v>0</v>
      </c>
      <c r="BB415" s="261">
        <f>IF(AZ415=2,G415,0)</f>
        <v>0</v>
      </c>
      <c r="BC415" s="261">
        <f>IF(AZ415=3,G415,0)</f>
        <v>0</v>
      </c>
      <c r="BD415" s="261">
        <f>IF(AZ415=4,G415,0)</f>
        <v>0</v>
      </c>
      <c r="BE415" s="261">
        <f>IF(AZ415=5,G415,0)</f>
        <v>0</v>
      </c>
      <c r="CA415" s="292">
        <v>12</v>
      </c>
      <c r="CB415" s="292">
        <v>0</v>
      </c>
    </row>
    <row r="416" spans="1:80" x14ac:dyDescent="0.2">
      <c r="A416" s="301"/>
      <c r="B416" s="304"/>
      <c r="C416" s="305" t="s">
        <v>1855</v>
      </c>
      <c r="D416" s="306"/>
      <c r="E416" s="307">
        <v>10.8</v>
      </c>
      <c r="F416" s="308"/>
      <c r="G416" s="309"/>
      <c r="H416" s="310"/>
      <c r="I416" s="302"/>
      <c r="J416" s="311"/>
      <c r="K416" s="302"/>
      <c r="M416" s="303" t="s">
        <v>1855</v>
      </c>
      <c r="O416" s="292"/>
    </row>
    <row r="417" spans="1:80" ht="22.5" x14ac:dyDescent="0.2">
      <c r="A417" s="293">
        <v>75</v>
      </c>
      <c r="B417" s="294" t="s">
        <v>1509</v>
      </c>
      <c r="C417" s="295" t="s">
        <v>1510</v>
      </c>
      <c r="D417" s="296" t="s">
        <v>170</v>
      </c>
      <c r="E417" s="297">
        <v>11.4</v>
      </c>
      <c r="F417" s="297">
        <v>0</v>
      </c>
      <c r="G417" s="298">
        <f>E417*F417</f>
        <v>0</v>
      </c>
      <c r="H417" s="299">
        <v>3.0000000000000001E-3</v>
      </c>
      <c r="I417" s="300">
        <f>E417*H417</f>
        <v>3.4200000000000001E-2</v>
      </c>
      <c r="J417" s="299"/>
      <c r="K417" s="300">
        <f>E417*J417</f>
        <v>0</v>
      </c>
      <c r="O417" s="292">
        <v>2</v>
      </c>
      <c r="AA417" s="261">
        <v>12</v>
      </c>
      <c r="AB417" s="261">
        <v>0</v>
      </c>
      <c r="AC417" s="261">
        <v>24</v>
      </c>
      <c r="AZ417" s="261">
        <v>2</v>
      </c>
      <c r="BA417" s="261">
        <f>IF(AZ417=1,G417,0)</f>
        <v>0</v>
      </c>
      <c r="BB417" s="261">
        <f>IF(AZ417=2,G417,0)</f>
        <v>0</v>
      </c>
      <c r="BC417" s="261">
        <f>IF(AZ417=3,G417,0)</f>
        <v>0</v>
      </c>
      <c r="BD417" s="261">
        <f>IF(AZ417=4,G417,0)</f>
        <v>0</v>
      </c>
      <c r="BE417" s="261">
        <f>IF(AZ417=5,G417,0)</f>
        <v>0</v>
      </c>
      <c r="CA417" s="292">
        <v>12</v>
      </c>
      <c r="CB417" s="292">
        <v>0</v>
      </c>
    </row>
    <row r="418" spans="1:80" x14ac:dyDescent="0.2">
      <c r="A418" s="301"/>
      <c r="B418" s="304"/>
      <c r="C418" s="305" t="s">
        <v>1870</v>
      </c>
      <c r="D418" s="306"/>
      <c r="E418" s="307">
        <v>11.4</v>
      </c>
      <c r="F418" s="308"/>
      <c r="G418" s="309"/>
      <c r="H418" s="310"/>
      <c r="I418" s="302"/>
      <c r="J418" s="311"/>
      <c r="K418" s="302"/>
      <c r="M418" s="303" t="s">
        <v>1870</v>
      </c>
      <c r="O418" s="292"/>
    </row>
    <row r="419" spans="1:80" x14ac:dyDescent="0.2">
      <c r="A419" s="293">
        <v>76</v>
      </c>
      <c r="B419" s="294" t="s">
        <v>449</v>
      </c>
      <c r="C419" s="295" t="s">
        <v>450</v>
      </c>
      <c r="D419" s="296" t="s">
        <v>12</v>
      </c>
      <c r="E419" s="297"/>
      <c r="F419" s="297">
        <v>0</v>
      </c>
      <c r="G419" s="298">
        <f>E419*F419</f>
        <v>0</v>
      </c>
      <c r="H419" s="299">
        <v>0</v>
      </c>
      <c r="I419" s="300">
        <f>E419*H419</f>
        <v>0</v>
      </c>
      <c r="J419" s="299"/>
      <c r="K419" s="300">
        <f>E419*J419</f>
        <v>0</v>
      </c>
      <c r="O419" s="292">
        <v>2</v>
      </c>
      <c r="AA419" s="261">
        <v>7</v>
      </c>
      <c r="AB419" s="261">
        <v>1002</v>
      </c>
      <c r="AC419" s="261">
        <v>5</v>
      </c>
      <c r="AZ419" s="261">
        <v>2</v>
      </c>
      <c r="BA419" s="261">
        <f>IF(AZ419=1,G419,0)</f>
        <v>0</v>
      </c>
      <c r="BB419" s="261">
        <f>IF(AZ419=2,G419,0)</f>
        <v>0</v>
      </c>
      <c r="BC419" s="261">
        <f>IF(AZ419=3,G419,0)</f>
        <v>0</v>
      </c>
      <c r="BD419" s="261">
        <f>IF(AZ419=4,G419,0)</f>
        <v>0</v>
      </c>
      <c r="BE419" s="261">
        <f>IF(AZ419=5,G419,0)</f>
        <v>0</v>
      </c>
      <c r="CA419" s="292">
        <v>7</v>
      </c>
      <c r="CB419" s="292">
        <v>1002</v>
      </c>
    </row>
    <row r="420" spans="1:80" x14ac:dyDescent="0.2">
      <c r="A420" s="293">
        <v>77</v>
      </c>
      <c r="B420" s="294" t="s">
        <v>367</v>
      </c>
      <c r="C420" s="295" t="s">
        <v>368</v>
      </c>
      <c r="D420" s="296" t="s">
        <v>369</v>
      </c>
      <c r="E420" s="297">
        <v>0.30705549999999998</v>
      </c>
      <c r="F420" s="297">
        <v>0</v>
      </c>
      <c r="G420" s="298">
        <f>E420*F420</f>
        <v>0</v>
      </c>
      <c r="H420" s="299">
        <v>0</v>
      </c>
      <c r="I420" s="300">
        <f>E420*H420</f>
        <v>0</v>
      </c>
      <c r="J420" s="299"/>
      <c r="K420" s="300">
        <f>E420*J420</f>
        <v>0</v>
      </c>
      <c r="O420" s="292">
        <v>2</v>
      </c>
      <c r="AA420" s="261">
        <v>8</v>
      </c>
      <c r="AB420" s="261">
        <v>0</v>
      </c>
      <c r="AC420" s="261">
        <v>3</v>
      </c>
      <c r="AZ420" s="261">
        <v>2</v>
      </c>
      <c r="BA420" s="261">
        <f>IF(AZ420=1,G420,0)</f>
        <v>0</v>
      </c>
      <c r="BB420" s="261">
        <f>IF(AZ420=2,G420,0)</f>
        <v>0</v>
      </c>
      <c r="BC420" s="261">
        <f>IF(AZ420=3,G420,0)</f>
        <v>0</v>
      </c>
      <c r="BD420" s="261">
        <f>IF(AZ420=4,G420,0)</f>
        <v>0</v>
      </c>
      <c r="BE420" s="261">
        <f>IF(AZ420=5,G420,0)</f>
        <v>0</v>
      </c>
      <c r="CA420" s="292">
        <v>8</v>
      </c>
      <c r="CB420" s="292">
        <v>0</v>
      </c>
    </row>
    <row r="421" spans="1:80" x14ac:dyDescent="0.2">
      <c r="A421" s="293">
        <v>78</v>
      </c>
      <c r="B421" s="294" t="s">
        <v>370</v>
      </c>
      <c r="C421" s="295" t="s">
        <v>371</v>
      </c>
      <c r="D421" s="296" t="s">
        <v>369</v>
      </c>
      <c r="E421" s="297">
        <v>0.30705549999999998</v>
      </c>
      <c r="F421" s="297">
        <v>0</v>
      </c>
      <c r="G421" s="298">
        <f>E421*F421</f>
        <v>0</v>
      </c>
      <c r="H421" s="299">
        <v>0</v>
      </c>
      <c r="I421" s="300">
        <f>E421*H421</f>
        <v>0</v>
      </c>
      <c r="J421" s="299"/>
      <c r="K421" s="300">
        <f>E421*J421</f>
        <v>0</v>
      </c>
      <c r="O421" s="292">
        <v>2</v>
      </c>
      <c r="AA421" s="261">
        <v>8</v>
      </c>
      <c r="AB421" s="261">
        <v>1</v>
      </c>
      <c r="AC421" s="261">
        <v>3</v>
      </c>
      <c r="AZ421" s="261">
        <v>2</v>
      </c>
      <c r="BA421" s="261">
        <f>IF(AZ421=1,G421,0)</f>
        <v>0</v>
      </c>
      <c r="BB421" s="261">
        <f>IF(AZ421=2,G421,0)</f>
        <v>0</v>
      </c>
      <c r="BC421" s="261">
        <f>IF(AZ421=3,G421,0)</f>
        <v>0</v>
      </c>
      <c r="BD421" s="261">
        <f>IF(AZ421=4,G421,0)</f>
        <v>0</v>
      </c>
      <c r="BE421" s="261">
        <f>IF(AZ421=5,G421,0)</f>
        <v>0</v>
      </c>
      <c r="CA421" s="292">
        <v>8</v>
      </c>
      <c r="CB421" s="292">
        <v>1</v>
      </c>
    </row>
    <row r="422" spans="1:80" x14ac:dyDescent="0.2">
      <c r="A422" s="293">
        <v>79</v>
      </c>
      <c r="B422" s="294" t="s">
        <v>372</v>
      </c>
      <c r="C422" s="295" t="s">
        <v>373</v>
      </c>
      <c r="D422" s="296" t="s">
        <v>369</v>
      </c>
      <c r="E422" s="297">
        <v>3.0705550000000001</v>
      </c>
      <c r="F422" s="297">
        <v>0</v>
      </c>
      <c r="G422" s="298">
        <f>E422*F422</f>
        <v>0</v>
      </c>
      <c r="H422" s="299">
        <v>0</v>
      </c>
      <c r="I422" s="300">
        <f>E422*H422</f>
        <v>0</v>
      </c>
      <c r="J422" s="299"/>
      <c r="K422" s="300">
        <f>E422*J422</f>
        <v>0</v>
      </c>
      <c r="O422" s="292">
        <v>2</v>
      </c>
      <c r="AA422" s="261">
        <v>8</v>
      </c>
      <c r="AB422" s="261">
        <v>1</v>
      </c>
      <c r="AC422" s="261">
        <v>3</v>
      </c>
      <c r="AZ422" s="261">
        <v>2</v>
      </c>
      <c r="BA422" s="261">
        <f>IF(AZ422=1,G422,0)</f>
        <v>0</v>
      </c>
      <c r="BB422" s="261">
        <f>IF(AZ422=2,G422,0)</f>
        <v>0</v>
      </c>
      <c r="BC422" s="261">
        <f>IF(AZ422=3,G422,0)</f>
        <v>0</v>
      </c>
      <c r="BD422" s="261">
        <f>IF(AZ422=4,G422,0)</f>
        <v>0</v>
      </c>
      <c r="BE422" s="261">
        <f>IF(AZ422=5,G422,0)</f>
        <v>0</v>
      </c>
      <c r="CA422" s="292">
        <v>8</v>
      </c>
      <c r="CB422" s="292">
        <v>1</v>
      </c>
    </row>
    <row r="423" spans="1:80" x14ac:dyDescent="0.2">
      <c r="A423" s="293">
        <v>80</v>
      </c>
      <c r="B423" s="294" t="s">
        <v>374</v>
      </c>
      <c r="C423" s="295" t="s">
        <v>375</v>
      </c>
      <c r="D423" s="296" t="s">
        <v>369</v>
      </c>
      <c r="E423" s="297">
        <v>0.30705549999999998</v>
      </c>
      <c r="F423" s="297">
        <v>0</v>
      </c>
      <c r="G423" s="298">
        <f>E423*F423</f>
        <v>0</v>
      </c>
      <c r="H423" s="299">
        <v>0</v>
      </c>
      <c r="I423" s="300">
        <f>E423*H423</f>
        <v>0</v>
      </c>
      <c r="J423" s="299"/>
      <c r="K423" s="300">
        <f>E423*J423</f>
        <v>0</v>
      </c>
      <c r="O423" s="292">
        <v>2</v>
      </c>
      <c r="AA423" s="261">
        <v>8</v>
      </c>
      <c r="AB423" s="261">
        <v>1</v>
      </c>
      <c r="AC423" s="261">
        <v>3</v>
      </c>
      <c r="AZ423" s="261">
        <v>2</v>
      </c>
      <c r="BA423" s="261">
        <f>IF(AZ423=1,G423,0)</f>
        <v>0</v>
      </c>
      <c r="BB423" s="261">
        <f>IF(AZ423=2,G423,0)</f>
        <v>0</v>
      </c>
      <c r="BC423" s="261">
        <f>IF(AZ423=3,G423,0)</f>
        <v>0</v>
      </c>
      <c r="BD423" s="261">
        <f>IF(AZ423=4,G423,0)</f>
        <v>0</v>
      </c>
      <c r="BE423" s="261">
        <f>IF(AZ423=5,G423,0)</f>
        <v>0</v>
      </c>
      <c r="CA423" s="292">
        <v>8</v>
      </c>
      <c r="CB423" s="292">
        <v>1</v>
      </c>
    </row>
    <row r="424" spans="1:80" x14ac:dyDescent="0.2">
      <c r="A424" s="293">
        <v>81</v>
      </c>
      <c r="B424" s="294" t="s">
        <v>376</v>
      </c>
      <c r="C424" s="295" t="s">
        <v>377</v>
      </c>
      <c r="D424" s="296" t="s">
        <v>369</v>
      </c>
      <c r="E424" s="297">
        <v>0.9211665</v>
      </c>
      <c r="F424" s="297">
        <v>0</v>
      </c>
      <c r="G424" s="298">
        <f>E424*F424</f>
        <v>0</v>
      </c>
      <c r="H424" s="299">
        <v>0</v>
      </c>
      <c r="I424" s="300">
        <f>E424*H424</f>
        <v>0</v>
      </c>
      <c r="J424" s="299"/>
      <c r="K424" s="300">
        <f>E424*J424</f>
        <v>0</v>
      </c>
      <c r="O424" s="292">
        <v>2</v>
      </c>
      <c r="AA424" s="261">
        <v>8</v>
      </c>
      <c r="AB424" s="261">
        <v>1</v>
      </c>
      <c r="AC424" s="261">
        <v>3</v>
      </c>
      <c r="AZ424" s="261">
        <v>2</v>
      </c>
      <c r="BA424" s="261">
        <f>IF(AZ424=1,G424,0)</f>
        <v>0</v>
      </c>
      <c r="BB424" s="261">
        <f>IF(AZ424=2,G424,0)</f>
        <v>0</v>
      </c>
      <c r="BC424" s="261">
        <f>IF(AZ424=3,G424,0)</f>
        <v>0</v>
      </c>
      <c r="BD424" s="261">
        <f>IF(AZ424=4,G424,0)</f>
        <v>0</v>
      </c>
      <c r="BE424" s="261">
        <f>IF(AZ424=5,G424,0)</f>
        <v>0</v>
      </c>
      <c r="CA424" s="292">
        <v>8</v>
      </c>
      <c r="CB424" s="292">
        <v>1</v>
      </c>
    </row>
    <row r="425" spans="1:80" x14ac:dyDescent="0.2">
      <c r="A425" s="312"/>
      <c r="B425" s="313" t="s">
        <v>101</v>
      </c>
      <c r="C425" s="314" t="s">
        <v>435</v>
      </c>
      <c r="D425" s="315"/>
      <c r="E425" s="316"/>
      <c r="F425" s="317"/>
      <c r="G425" s="318">
        <f>SUM(G374:G424)</f>
        <v>0</v>
      </c>
      <c r="H425" s="319"/>
      <c r="I425" s="320">
        <f>SUM(I374:I424)</f>
        <v>0.95730009999999999</v>
      </c>
      <c r="J425" s="319"/>
      <c r="K425" s="320">
        <f>SUM(K374:K424)</f>
        <v>-0.30705550000000004</v>
      </c>
      <c r="O425" s="292">
        <v>4</v>
      </c>
      <c r="BA425" s="321">
        <f>SUM(BA374:BA424)</f>
        <v>0</v>
      </c>
      <c r="BB425" s="321">
        <f>SUM(BB374:BB424)</f>
        <v>0</v>
      </c>
      <c r="BC425" s="321">
        <f>SUM(BC374:BC424)</f>
        <v>0</v>
      </c>
      <c r="BD425" s="321">
        <f>SUM(BD374:BD424)</f>
        <v>0</v>
      </c>
      <c r="BE425" s="321">
        <f>SUM(BE374:BE424)</f>
        <v>0</v>
      </c>
    </row>
    <row r="426" spans="1:80" x14ac:dyDescent="0.2">
      <c r="A426" s="282" t="s">
        <v>97</v>
      </c>
      <c r="B426" s="283" t="s">
        <v>477</v>
      </c>
      <c r="C426" s="284" t="s">
        <v>478</v>
      </c>
      <c r="D426" s="285"/>
      <c r="E426" s="286"/>
      <c r="F426" s="286"/>
      <c r="G426" s="287"/>
      <c r="H426" s="288"/>
      <c r="I426" s="289"/>
      <c r="J426" s="290"/>
      <c r="K426" s="291"/>
      <c r="O426" s="292">
        <v>1</v>
      </c>
    </row>
    <row r="427" spans="1:80" x14ac:dyDescent="0.2">
      <c r="A427" s="293">
        <v>82</v>
      </c>
      <c r="B427" s="294" t="s">
        <v>480</v>
      </c>
      <c r="C427" s="295" t="s">
        <v>481</v>
      </c>
      <c r="D427" s="296" t="s">
        <v>116</v>
      </c>
      <c r="E427" s="297">
        <v>0.9</v>
      </c>
      <c r="F427" s="297">
        <v>0</v>
      </c>
      <c r="G427" s="298">
        <f>E427*F427</f>
        <v>0</v>
      </c>
      <c r="H427" s="299">
        <v>3.1E-4</v>
      </c>
      <c r="I427" s="300">
        <f>E427*H427</f>
        <v>2.7900000000000001E-4</v>
      </c>
      <c r="J427" s="299">
        <v>0</v>
      </c>
      <c r="K427" s="300">
        <f>E427*J427</f>
        <v>0</v>
      </c>
      <c r="O427" s="292">
        <v>2</v>
      </c>
      <c r="AA427" s="261">
        <v>1</v>
      </c>
      <c r="AB427" s="261">
        <v>7</v>
      </c>
      <c r="AC427" s="261">
        <v>7</v>
      </c>
      <c r="AZ427" s="261">
        <v>2</v>
      </c>
      <c r="BA427" s="261">
        <f>IF(AZ427=1,G427,0)</f>
        <v>0</v>
      </c>
      <c r="BB427" s="261">
        <f>IF(AZ427=2,G427,0)</f>
        <v>0</v>
      </c>
      <c r="BC427" s="261">
        <f>IF(AZ427=3,G427,0)</f>
        <v>0</v>
      </c>
      <c r="BD427" s="261">
        <f>IF(AZ427=4,G427,0)</f>
        <v>0</v>
      </c>
      <c r="BE427" s="261">
        <f>IF(AZ427=5,G427,0)</f>
        <v>0</v>
      </c>
      <c r="CA427" s="292">
        <v>1</v>
      </c>
      <c r="CB427" s="292">
        <v>7</v>
      </c>
    </row>
    <row r="428" spans="1:80" x14ac:dyDescent="0.2">
      <c r="A428" s="301"/>
      <c r="B428" s="304"/>
      <c r="C428" s="305" t="s">
        <v>1871</v>
      </c>
      <c r="D428" s="306"/>
      <c r="E428" s="307">
        <v>0.9</v>
      </c>
      <c r="F428" s="308"/>
      <c r="G428" s="309"/>
      <c r="H428" s="310"/>
      <c r="I428" s="302"/>
      <c r="J428" s="311"/>
      <c r="K428" s="302"/>
      <c r="M428" s="303" t="s">
        <v>1871</v>
      </c>
      <c r="O428" s="292"/>
    </row>
    <row r="429" spans="1:80" x14ac:dyDescent="0.2">
      <c r="A429" s="312"/>
      <c r="B429" s="313" t="s">
        <v>101</v>
      </c>
      <c r="C429" s="314" t="s">
        <v>479</v>
      </c>
      <c r="D429" s="315"/>
      <c r="E429" s="316"/>
      <c r="F429" s="317"/>
      <c r="G429" s="318">
        <f>SUM(G426:G428)</f>
        <v>0</v>
      </c>
      <c r="H429" s="319"/>
      <c r="I429" s="320">
        <f>SUM(I426:I428)</f>
        <v>2.7900000000000001E-4</v>
      </c>
      <c r="J429" s="319"/>
      <c r="K429" s="320">
        <f>SUM(K426:K428)</f>
        <v>0</v>
      </c>
      <c r="O429" s="292">
        <v>4</v>
      </c>
      <c r="BA429" s="321">
        <f>SUM(BA426:BA428)</f>
        <v>0</v>
      </c>
      <c r="BB429" s="321">
        <f>SUM(BB426:BB428)</f>
        <v>0</v>
      </c>
      <c r="BC429" s="321">
        <f>SUM(BC426:BC428)</f>
        <v>0</v>
      </c>
      <c r="BD429" s="321">
        <f>SUM(BD426:BD428)</f>
        <v>0</v>
      </c>
      <c r="BE429" s="321">
        <f>SUM(BE426:BE428)</f>
        <v>0</v>
      </c>
    </row>
    <row r="430" spans="1:80" x14ac:dyDescent="0.2">
      <c r="E430" s="261"/>
    </row>
    <row r="431" spans="1:80" x14ac:dyDescent="0.2">
      <c r="E431" s="261"/>
    </row>
    <row r="432" spans="1:80" x14ac:dyDescent="0.2">
      <c r="E432" s="261"/>
    </row>
    <row r="433" spans="5:5" x14ac:dyDescent="0.2">
      <c r="E433" s="261"/>
    </row>
    <row r="434" spans="5:5" x14ac:dyDescent="0.2">
      <c r="E434" s="261"/>
    </row>
    <row r="435" spans="5:5" x14ac:dyDescent="0.2">
      <c r="E435" s="261"/>
    </row>
    <row r="436" spans="5:5" x14ac:dyDescent="0.2">
      <c r="E436" s="261"/>
    </row>
    <row r="437" spans="5:5" x14ac:dyDescent="0.2">
      <c r="E437" s="261"/>
    </row>
    <row r="438" spans="5:5" x14ac:dyDescent="0.2">
      <c r="E438" s="261"/>
    </row>
    <row r="439" spans="5:5" x14ac:dyDescent="0.2">
      <c r="E439" s="261"/>
    </row>
    <row r="440" spans="5:5" x14ac:dyDescent="0.2">
      <c r="E440" s="261"/>
    </row>
    <row r="441" spans="5:5" x14ac:dyDescent="0.2">
      <c r="E441" s="261"/>
    </row>
    <row r="442" spans="5:5" x14ac:dyDescent="0.2">
      <c r="E442" s="261"/>
    </row>
    <row r="443" spans="5:5" x14ac:dyDescent="0.2">
      <c r="E443" s="261"/>
    </row>
    <row r="444" spans="5:5" x14ac:dyDescent="0.2">
      <c r="E444" s="261"/>
    </row>
    <row r="445" spans="5:5" x14ac:dyDescent="0.2">
      <c r="E445" s="261"/>
    </row>
    <row r="446" spans="5:5" x14ac:dyDescent="0.2">
      <c r="E446" s="261"/>
    </row>
    <row r="447" spans="5:5" x14ac:dyDescent="0.2">
      <c r="E447" s="261"/>
    </row>
    <row r="448" spans="5:5" x14ac:dyDescent="0.2">
      <c r="E448" s="261"/>
    </row>
    <row r="449" spans="1:7" x14ac:dyDescent="0.2">
      <c r="E449" s="261"/>
    </row>
    <row r="450" spans="1:7" x14ac:dyDescent="0.2">
      <c r="E450" s="261"/>
    </row>
    <row r="451" spans="1:7" x14ac:dyDescent="0.2">
      <c r="E451" s="261"/>
    </row>
    <row r="452" spans="1:7" x14ac:dyDescent="0.2">
      <c r="E452" s="261"/>
    </row>
    <row r="453" spans="1:7" x14ac:dyDescent="0.2">
      <c r="A453" s="311"/>
      <c r="B453" s="311"/>
      <c r="C453" s="311"/>
      <c r="D453" s="311"/>
      <c r="E453" s="311"/>
      <c r="F453" s="311"/>
      <c r="G453" s="311"/>
    </row>
    <row r="454" spans="1:7" x14ac:dyDescent="0.2">
      <c r="A454" s="311"/>
      <c r="B454" s="311"/>
      <c r="C454" s="311"/>
      <c r="D454" s="311"/>
      <c r="E454" s="311"/>
      <c r="F454" s="311"/>
      <c r="G454" s="311"/>
    </row>
    <row r="455" spans="1:7" x14ac:dyDescent="0.2">
      <c r="A455" s="311"/>
      <c r="B455" s="311"/>
      <c r="C455" s="311"/>
      <c r="D455" s="311"/>
      <c r="E455" s="311"/>
      <c r="F455" s="311"/>
      <c r="G455" s="311"/>
    </row>
    <row r="456" spans="1:7" x14ac:dyDescent="0.2">
      <c r="A456" s="311"/>
      <c r="B456" s="311"/>
      <c r="C456" s="311"/>
      <c r="D456" s="311"/>
      <c r="E456" s="311"/>
      <c r="F456" s="311"/>
      <c r="G456" s="311"/>
    </row>
    <row r="457" spans="1:7" x14ac:dyDescent="0.2">
      <c r="E457" s="261"/>
    </row>
    <row r="458" spans="1:7" x14ac:dyDescent="0.2">
      <c r="E458" s="261"/>
    </row>
    <row r="459" spans="1:7" x14ac:dyDescent="0.2">
      <c r="E459" s="261"/>
    </row>
    <row r="460" spans="1:7" x14ac:dyDescent="0.2">
      <c r="E460" s="261"/>
    </row>
    <row r="461" spans="1:7" x14ac:dyDescent="0.2">
      <c r="E461" s="261"/>
    </row>
    <row r="462" spans="1:7" x14ac:dyDescent="0.2">
      <c r="E462" s="261"/>
    </row>
    <row r="463" spans="1:7" x14ac:dyDescent="0.2">
      <c r="E463" s="261"/>
    </row>
    <row r="464" spans="1:7" x14ac:dyDescent="0.2">
      <c r="E464" s="261"/>
    </row>
    <row r="465" spans="5:5" x14ac:dyDescent="0.2">
      <c r="E465" s="261"/>
    </row>
    <row r="466" spans="5:5" x14ac:dyDescent="0.2">
      <c r="E466" s="261"/>
    </row>
    <row r="467" spans="5:5" x14ac:dyDescent="0.2">
      <c r="E467" s="261"/>
    </row>
    <row r="468" spans="5:5" x14ac:dyDescent="0.2">
      <c r="E468" s="261"/>
    </row>
    <row r="469" spans="5:5" x14ac:dyDescent="0.2">
      <c r="E469" s="261"/>
    </row>
    <row r="470" spans="5:5" x14ac:dyDescent="0.2">
      <c r="E470" s="261"/>
    </row>
    <row r="471" spans="5:5" x14ac:dyDescent="0.2">
      <c r="E471" s="261"/>
    </row>
    <row r="472" spans="5:5" x14ac:dyDescent="0.2">
      <c r="E472" s="261"/>
    </row>
    <row r="473" spans="5:5" x14ac:dyDescent="0.2">
      <c r="E473" s="261"/>
    </row>
    <row r="474" spans="5:5" x14ac:dyDescent="0.2">
      <c r="E474" s="261"/>
    </row>
    <row r="475" spans="5:5" x14ac:dyDescent="0.2">
      <c r="E475" s="261"/>
    </row>
    <row r="476" spans="5:5" x14ac:dyDescent="0.2">
      <c r="E476" s="261"/>
    </row>
    <row r="477" spans="5:5" x14ac:dyDescent="0.2">
      <c r="E477" s="261"/>
    </row>
    <row r="478" spans="5:5" x14ac:dyDescent="0.2">
      <c r="E478" s="261"/>
    </row>
    <row r="479" spans="5:5" x14ac:dyDescent="0.2">
      <c r="E479" s="261"/>
    </row>
    <row r="480" spans="5:5" x14ac:dyDescent="0.2">
      <c r="E480" s="261"/>
    </row>
    <row r="481" spans="1:7" x14ac:dyDescent="0.2">
      <c r="E481" s="261"/>
    </row>
    <row r="482" spans="1:7" x14ac:dyDescent="0.2">
      <c r="E482" s="261"/>
    </row>
    <row r="483" spans="1:7" x14ac:dyDescent="0.2">
      <c r="E483" s="261"/>
    </row>
    <row r="484" spans="1:7" x14ac:dyDescent="0.2">
      <c r="E484" s="261"/>
    </row>
    <row r="485" spans="1:7" x14ac:dyDescent="0.2">
      <c r="E485" s="261"/>
    </row>
    <row r="486" spans="1:7" x14ac:dyDescent="0.2">
      <c r="E486" s="261"/>
    </row>
    <row r="487" spans="1:7" x14ac:dyDescent="0.2">
      <c r="E487" s="261"/>
    </row>
    <row r="488" spans="1:7" x14ac:dyDescent="0.2">
      <c r="A488" s="322"/>
      <c r="B488" s="322"/>
    </row>
    <row r="489" spans="1:7" x14ac:dyDescent="0.2">
      <c r="A489" s="311"/>
      <c r="B489" s="311"/>
      <c r="C489" s="323"/>
      <c r="D489" s="323"/>
      <c r="E489" s="324"/>
      <c r="F489" s="323"/>
      <c r="G489" s="325"/>
    </row>
    <row r="490" spans="1:7" x14ac:dyDescent="0.2">
      <c r="A490" s="326"/>
      <c r="B490" s="326"/>
      <c r="C490" s="311"/>
      <c r="D490" s="311"/>
      <c r="E490" s="327"/>
      <c r="F490" s="311"/>
      <c r="G490" s="311"/>
    </row>
    <row r="491" spans="1:7" x14ac:dyDescent="0.2">
      <c r="A491" s="311"/>
      <c r="B491" s="311"/>
      <c r="C491" s="311"/>
      <c r="D491" s="311"/>
      <c r="E491" s="327"/>
      <c r="F491" s="311"/>
      <c r="G491" s="311"/>
    </row>
    <row r="492" spans="1:7" x14ac:dyDescent="0.2">
      <c r="A492" s="311"/>
      <c r="B492" s="311"/>
      <c r="C492" s="311"/>
      <c r="D492" s="311"/>
      <c r="E492" s="327"/>
      <c r="F492" s="311"/>
      <c r="G492" s="311"/>
    </row>
    <row r="493" spans="1:7" x14ac:dyDescent="0.2">
      <c r="A493" s="311"/>
      <c r="B493" s="311"/>
      <c r="C493" s="311"/>
      <c r="D493" s="311"/>
      <c r="E493" s="327"/>
      <c r="F493" s="311"/>
      <c r="G493" s="311"/>
    </row>
    <row r="494" spans="1:7" x14ac:dyDescent="0.2">
      <c r="A494" s="311"/>
      <c r="B494" s="311"/>
      <c r="C494" s="311"/>
      <c r="D494" s="311"/>
      <c r="E494" s="327"/>
      <c r="F494" s="311"/>
      <c r="G494" s="311"/>
    </row>
    <row r="495" spans="1:7" x14ac:dyDescent="0.2">
      <c r="A495" s="311"/>
      <c r="B495" s="311"/>
      <c r="C495" s="311"/>
      <c r="D495" s="311"/>
      <c r="E495" s="327"/>
      <c r="F495" s="311"/>
      <c r="G495" s="311"/>
    </row>
    <row r="496" spans="1:7" x14ac:dyDescent="0.2">
      <c r="A496" s="311"/>
      <c r="B496" s="311"/>
      <c r="C496" s="311"/>
      <c r="D496" s="311"/>
      <c r="E496" s="327"/>
      <c r="F496" s="311"/>
      <c r="G496" s="311"/>
    </row>
    <row r="497" spans="1:7" x14ac:dyDescent="0.2">
      <c r="A497" s="311"/>
      <c r="B497" s="311"/>
      <c r="C497" s="311"/>
      <c r="D497" s="311"/>
      <c r="E497" s="327"/>
      <c r="F497" s="311"/>
      <c r="G497" s="311"/>
    </row>
    <row r="498" spans="1:7" x14ac:dyDescent="0.2">
      <c r="A498" s="311"/>
      <c r="B498" s="311"/>
      <c r="C498" s="311"/>
      <c r="D498" s="311"/>
      <c r="E498" s="327"/>
      <c r="F498" s="311"/>
      <c r="G498" s="311"/>
    </row>
    <row r="499" spans="1:7" x14ac:dyDescent="0.2">
      <c r="A499" s="311"/>
      <c r="B499" s="311"/>
      <c r="C499" s="311"/>
      <c r="D499" s="311"/>
      <c r="E499" s="327"/>
      <c r="F499" s="311"/>
      <c r="G499" s="311"/>
    </row>
    <row r="500" spans="1:7" x14ac:dyDescent="0.2">
      <c r="A500" s="311"/>
      <c r="B500" s="311"/>
      <c r="C500" s="311"/>
      <c r="D500" s="311"/>
      <c r="E500" s="327"/>
      <c r="F500" s="311"/>
      <c r="G500" s="311"/>
    </row>
    <row r="501" spans="1:7" x14ac:dyDescent="0.2">
      <c r="A501" s="311"/>
      <c r="B501" s="311"/>
      <c r="C501" s="311"/>
      <c r="D501" s="311"/>
      <c r="E501" s="327"/>
      <c r="F501" s="311"/>
      <c r="G501" s="311"/>
    </row>
    <row r="502" spans="1:7" x14ac:dyDescent="0.2">
      <c r="A502" s="311"/>
      <c r="B502" s="311"/>
      <c r="C502" s="311"/>
      <c r="D502" s="311"/>
      <c r="E502" s="327"/>
      <c r="F502" s="311"/>
      <c r="G502" s="311"/>
    </row>
  </sheetData>
  <mergeCells count="315">
    <mergeCell ref="C428:D428"/>
    <mergeCell ref="C410:D410"/>
    <mergeCell ref="C411:D411"/>
    <mergeCell ref="C413:D413"/>
    <mergeCell ref="C414:D414"/>
    <mergeCell ref="C416:D416"/>
    <mergeCell ref="C418:D418"/>
    <mergeCell ref="C403:D403"/>
    <mergeCell ref="C404:D404"/>
    <mergeCell ref="C405:D405"/>
    <mergeCell ref="C406:D406"/>
    <mergeCell ref="C407:D407"/>
    <mergeCell ref="C408:D408"/>
    <mergeCell ref="C397:D397"/>
    <mergeCell ref="C398:D398"/>
    <mergeCell ref="C399:D399"/>
    <mergeCell ref="C400:D400"/>
    <mergeCell ref="C401:D401"/>
    <mergeCell ref="C402:D402"/>
    <mergeCell ref="C390:D390"/>
    <mergeCell ref="C391:D391"/>
    <mergeCell ref="C392:D392"/>
    <mergeCell ref="C393:D393"/>
    <mergeCell ref="C394:D394"/>
    <mergeCell ref="C395:D395"/>
    <mergeCell ref="C384:D384"/>
    <mergeCell ref="C385:D385"/>
    <mergeCell ref="C386:D386"/>
    <mergeCell ref="C387:D387"/>
    <mergeCell ref="C388:D388"/>
    <mergeCell ref="C389:D389"/>
    <mergeCell ref="C369:D369"/>
    <mergeCell ref="C370:D370"/>
    <mergeCell ref="C371:D371"/>
    <mergeCell ref="C376:D376"/>
    <mergeCell ref="C378:D378"/>
    <mergeCell ref="C379:D379"/>
    <mergeCell ref="C381:D381"/>
    <mergeCell ref="C382:D382"/>
    <mergeCell ref="C362:D362"/>
    <mergeCell ref="C363:D363"/>
    <mergeCell ref="C364:D364"/>
    <mergeCell ref="C366:D366"/>
    <mergeCell ref="C367:D367"/>
    <mergeCell ref="C368:D368"/>
    <mergeCell ref="C348:D348"/>
    <mergeCell ref="C349:D349"/>
    <mergeCell ref="C350:D350"/>
    <mergeCell ref="C351:D351"/>
    <mergeCell ref="C352:D352"/>
    <mergeCell ref="C354:D354"/>
    <mergeCell ref="C333:D333"/>
    <mergeCell ref="C337:D337"/>
    <mergeCell ref="C321:D321"/>
    <mergeCell ref="C323:D323"/>
    <mergeCell ref="C325:D325"/>
    <mergeCell ref="C327:D327"/>
    <mergeCell ref="C329:D329"/>
    <mergeCell ref="C331:D331"/>
    <mergeCell ref="C315:D315"/>
    <mergeCell ref="C316:D316"/>
    <mergeCell ref="C317:D317"/>
    <mergeCell ref="C318:D318"/>
    <mergeCell ref="C319:D319"/>
    <mergeCell ref="C320:D320"/>
    <mergeCell ref="C296:D296"/>
    <mergeCell ref="C299:D299"/>
    <mergeCell ref="C300:D300"/>
    <mergeCell ref="C310:D310"/>
    <mergeCell ref="C311:D311"/>
    <mergeCell ref="C312:D312"/>
    <mergeCell ref="C313:D313"/>
    <mergeCell ref="C314:D314"/>
    <mergeCell ref="C290:D290"/>
    <mergeCell ref="C291:D291"/>
    <mergeCell ref="C292:D292"/>
    <mergeCell ref="C293:D293"/>
    <mergeCell ref="C294:D294"/>
    <mergeCell ref="C295:D295"/>
    <mergeCell ref="C276:D276"/>
    <mergeCell ref="C277:D277"/>
    <mergeCell ref="C278:D278"/>
    <mergeCell ref="C279:D279"/>
    <mergeCell ref="C283:D283"/>
    <mergeCell ref="C284:D284"/>
    <mergeCell ref="C285:D285"/>
    <mergeCell ref="C288:D288"/>
    <mergeCell ref="C268:D268"/>
    <mergeCell ref="C269:D269"/>
    <mergeCell ref="C270:D270"/>
    <mergeCell ref="C271:D271"/>
    <mergeCell ref="C272:D272"/>
    <mergeCell ref="C273:D273"/>
    <mergeCell ref="C274:D274"/>
    <mergeCell ref="C275:D275"/>
    <mergeCell ref="C259:D259"/>
    <mergeCell ref="C260:D260"/>
    <mergeCell ref="C261:D261"/>
    <mergeCell ref="C262:D262"/>
    <mergeCell ref="C263:D263"/>
    <mergeCell ref="C264:D264"/>
    <mergeCell ref="C253:D253"/>
    <mergeCell ref="C254:D254"/>
    <mergeCell ref="C255:D255"/>
    <mergeCell ref="C256:D256"/>
    <mergeCell ref="C257:D257"/>
    <mergeCell ref="C258:D258"/>
    <mergeCell ref="C246:D246"/>
    <mergeCell ref="C247:D247"/>
    <mergeCell ref="C248:D248"/>
    <mergeCell ref="C249:D249"/>
    <mergeCell ref="C251:D251"/>
    <mergeCell ref="C252:D252"/>
    <mergeCell ref="C240:D240"/>
    <mergeCell ref="C241:D241"/>
    <mergeCell ref="C242:D242"/>
    <mergeCell ref="C243:D243"/>
    <mergeCell ref="C244:D244"/>
    <mergeCell ref="C245:D245"/>
    <mergeCell ref="C232:D232"/>
    <mergeCell ref="C233:D233"/>
    <mergeCell ref="C234:D234"/>
    <mergeCell ref="C235:D235"/>
    <mergeCell ref="C237:D237"/>
    <mergeCell ref="C238:D238"/>
    <mergeCell ref="C226:D226"/>
    <mergeCell ref="C227:D227"/>
    <mergeCell ref="C228:D228"/>
    <mergeCell ref="C229:D229"/>
    <mergeCell ref="C230:D230"/>
    <mergeCell ref="C231:D231"/>
    <mergeCell ref="C220:D220"/>
    <mergeCell ref="C221:D221"/>
    <mergeCell ref="C222:D222"/>
    <mergeCell ref="C223:D223"/>
    <mergeCell ref="C224:D224"/>
    <mergeCell ref="C225:D225"/>
    <mergeCell ref="C213:D213"/>
    <mergeCell ref="C214:D214"/>
    <mergeCell ref="C215:D215"/>
    <mergeCell ref="C216:D216"/>
    <mergeCell ref="C217:D217"/>
    <mergeCell ref="C218:D218"/>
    <mergeCell ref="C207:D207"/>
    <mergeCell ref="C208:D208"/>
    <mergeCell ref="C209:D209"/>
    <mergeCell ref="C210:D210"/>
    <mergeCell ref="C211:D211"/>
    <mergeCell ref="C212:D212"/>
    <mergeCell ref="C200:D200"/>
    <mergeCell ref="C201:D201"/>
    <mergeCell ref="C203:D203"/>
    <mergeCell ref="C204:D204"/>
    <mergeCell ref="C205:D205"/>
    <mergeCell ref="C206:D206"/>
    <mergeCell ref="C193:D193"/>
    <mergeCell ref="C194:D194"/>
    <mergeCell ref="C196:D196"/>
    <mergeCell ref="C197:D197"/>
    <mergeCell ref="C198:D198"/>
    <mergeCell ref="C199:D199"/>
    <mergeCell ref="C186:D186"/>
    <mergeCell ref="C187:D187"/>
    <mergeCell ref="C188:D188"/>
    <mergeCell ref="C189:D189"/>
    <mergeCell ref="C191:D191"/>
    <mergeCell ref="C192:D192"/>
    <mergeCell ref="C180:D180"/>
    <mergeCell ref="C181:D181"/>
    <mergeCell ref="C182:D182"/>
    <mergeCell ref="C183:D183"/>
    <mergeCell ref="C184:D184"/>
    <mergeCell ref="C185:D185"/>
    <mergeCell ref="C173:D173"/>
    <mergeCell ref="C174:D174"/>
    <mergeCell ref="C175:D175"/>
    <mergeCell ref="C176:D176"/>
    <mergeCell ref="C177:D177"/>
    <mergeCell ref="C179:D179"/>
    <mergeCell ref="C165:D165"/>
    <mergeCell ref="C167:D167"/>
    <mergeCell ref="C168:D168"/>
    <mergeCell ref="C170:D170"/>
    <mergeCell ref="C171:D171"/>
    <mergeCell ref="C172:D172"/>
    <mergeCell ref="C159:D159"/>
    <mergeCell ref="C160:D160"/>
    <mergeCell ref="C161:D161"/>
    <mergeCell ref="C162:D162"/>
    <mergeCell ref="C163:D163"/>
    <mergeCell ref="C164:D164"/>
    <mergeCell ref="C153:D153"/>
    <mergeCell ref="C154:D154"/>
    <mergeCell ref="C155:D155"/>
    <mergeCell ref="C156:D156"/>
    <mergeCell ref="C157:D157"/>
    <mergeCell ref="C158:D158"/>
    <mergeCell ref="C146:D146"/>
    <mergeCell ref="C147:D147"/>
    <mergeCell ref="C148:D148"/>
    <mergeCell ref="C150:D150"/>
    <mergeCell ref="C151:D151"/>
    <mergeCell ref="C152:D152"/>
    <mergeCell ref="C139:D139"/>
    <mergeCell ref="C140:D140"/>
    <mergeCell ref="C142:D142"/>
    <mergeCell ref="C143:D143"/>
    <mergeCell ref="C144:D144"/>
    <mergeCell ref="C145:D145"/>
    <mergeCell ref="C131:D131"/>
    <mergeCell ref="C133:D133"/>
    <mergeCell ref="C134:D134"/>
    <mergeCell ref="C135:D135"/>
    <mergeCell ref="C136:D136"/>
    <mergeCell ref="C138:D138"/>
    <mergeCell ref="C124:D124"/>
    <mergeCell ref="C125:D125"/>
    <mergeCell ref="C126:D126"/>
    <mergeCell ref="C128:D128"/>
    <mergeCell ref="C129:D129"/>
    <mergeCell ref="C130:D130"/>
    <mergeCell ref="C116:D116"/>
    <mergeCell ref="C117:D117"/>
    <mergeCell ref="C118:D118"/>
    <mergeCell ref="C119:D119"/>
    <mergeCell ref="C121:D121"/>
    <mergeCell ref="C123:D123"/>
    <mergeCell ref="C108:D108"/>
    <mergeCell ref="C109:D109"/>
    <mergeCell ref="C111:D111"/>
    <mergeCell ref="C112:D112"/>
    <mergeCell ref="C113:D113"/>
    <mergeCell ref="C115:D115"/>
    <mergeCell ref="C100:D100"/>
    <mergeCell ref="C101:D101"/>
    <mergeCell ref="C102:D102"/>
    <mergeCell ref="C103:D103"/>
    <mergeCell ref="C105:D105"/>
    <mergeCell ref="C107:D107"/>
    <mergeCell ref="C92:D92"/>
    <mergeCell ref="C93:D93"/>
    <mergeCell ref="C94:D94"/>
    <mergeCell ref="C96:D96"/>
    <mergeCell ref="C98:D98"/>
    <mergeCell ref="C99:D99"/>
    <mergeCell ref="C85:D85"/>
    <mergeCell ref="C86:D86"/>
    <mergeCell ref="C87:D87"/>
    <mergeCell ref="C88:D88"/>
    <mergeCell ref="C90:D90"/>
    <mergeCell ref="C91:D91"/>
    <mergeCell ref="C79:D79"/>
    <mergeCell ref="C80:D80"/>
    <mergeCell ref="C81:D81"/>
    <mergeCell ref="C82:D82"/>
    <mergeCell ref="C83:D83"/>
    <mergeCell ref="C84:D84"/>
    <mergeCell ref="C70:D70"/>
    <mergeCell ref="C74:D74"/>
    <mergeCell ref="C75:D75"/>
    <mergeCell ref="C76:D76"/>
    <mergeCell ref="C77:D77"/>
    <mergeCell ref="C78:D78"/>
    <mergeCell ref="C57:D57"/>
    <mergeCell ref="C58:D58"/>
    <mergeCell ref="C59:D59"/>
    <mergeCell ref="C60:D60"/>
    <mergeCell ref="C64:D64"/>
    <mergeCell ref="C66:D66"/>
    <mergeCell ref="C51:D51"/>
    <mergeCell ref="C52:D52"/>
    <mergeCell ref="C53:D53"/>
    <mergeCell ref="C54:D54"/>
    <mergeCell ref="C55:D55"/>
    <mergeCell ref="C56:D56"/>
    <mergeCell ref="C44:D44"/>
    <mergeCell ref="C45:D45"/>
    <mergeCell ref="C46:D46"/>
    <mergeCell ref="C47:D47"/>
    <mergeCell ref="C49:D49"/>
    <mergeCell ref="C50:D50"/>
    <mergeCell ref="C36:D36"/>
    <mergeCell ref="C37:D37"/>
    <mergeCell ref="C38:D38"/>
    <mergeCell ref="C39:D39"/>
    <mergeCell ref="C40:D40"/>
    <mergeCell ref="C41:D41"/>
    <mergeCell ref="C42:D42"/>
    <mergeCell ref="C43:D43"/>
    <mergeCell ref="C27:D27"/>
    <mergeCell ref="C28:D28"/>
    <mergeCell ref="C29:D29"/>
    <mergeCell ref="C30:D30"/>
    <mergeCell ref="C31:D31"/>
    <mergeCell ref="C32:D32"/>
    <mergeCell ref="C21:D21"/>
    <mergeCell ref="C22:D22"/>
    <mergeCell ref="C23:D23"/>
    <mergeCell ref="C24:D24"/>
    <mergeCell ref="C25:D25"/>
    <mergeCell ref="C26:D26"/>
    <mergeCell ref="C14:D14"/>
    <mergeCell ref="C15:D15"/>
    <mergeCell ref="C16:D16"/>
    <mergeCell ref="C17:D17"/>
    <mergeCell ref="C18:D18"/>
    <mergeCell ref="C20:D20"/>
    <mergeCell ref="A1:G1"/>
    <mergeCell ref="A3:B3"/>
    <mergeCell ref="A4:B4"/>
    <mergeCell ref="E4:G4"/>
    <mergeCell ref="C9:D9"/>
    <mergeCell ref="C10:D10"/>
    <mergeCell ref="C11:D11"/>
    <mergeCell ref="C12:D12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7"/>
  <dimension ref="A1:BE51"/>
  <sheetViews>
    <sheetView topLeftCell="A34" zoomScaleNormal="100"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101" t="s">
        <v>102</v>
      </c>
      <c r="B1" s="102"/>
      <c r="C1" s="102"/>
      <c r="D1" s="102"/>
      <c r="E1" s="102"/>
      <c r="F1" s="102"/>
      <c r="G1" s="102"/>
    </row>
    <row r="2" spans="1:57" ht="12.75" customHeight="1" x14ac:dyDescent="0.2">
      <c r="A2" s="103" t="s">
        <v>32</v>
      </c>
      <c r="B2" s="104"/>
      <c r="C2" s="105" t="s">
        <v>348</v>
      </c>
      <c r="D2" s="105" t="s">
        <v>494</v>
      </c>
      <c r="E2" s="106"/>
      <c r="F2" s="107" t="s">
        <v>33</v>
      </c>
      <c r="G2" s="108"/>
    </row>
    <row r="3" spans="1:57" ht="3" hidden="1" customHeight="1" x14ac:dyDescent="0.2">
      <c r="A3" s="109"/>
      <c r="B3" s="110"/>
      <c r="C3" s="111"/>
      <c r="D3" s="111"/>
      <c r="E3" s="112"/>
      <c r="F3" s="113"/>
      <c r="G3" s="114"/>
    </row>
    <row r="4" spans="1:57" ht="12" customHeight="1" x14ac:dyDescent="0.2">
      <c r="A4" s="115" t="s">
        <v>34</v>
      </c>
      <c r="B4" s="110"/>
      <c r="C4" s="111"/>
      <c r="D4" s="111"/>
      <c r="E4" s="112"/>
      <c r="F4" s="113" t="s">
        <v>35</v>
      </c>
      <c r="G4" s="116"/>
    </row>
    <row r="5" spans="1:57" ht="12.95" customHeight="1" x14ac:dyDescent="0.2">
      <c r="A5" s="117" t="s">
        <v>1679</v>
      </c>
      <c r="B5" s="118"/>
      <c r="C5" s="119" t="s">
        <v>1680</v>
      </c>
      <c r="D5" s="120"/>
      <c r="E5" s="118"/>
      <c r="F5" s="113" t="s">
        <v>36</v>
      </c>
      <c r="G5" s="114"/>
    </row>
    <row r="6" spans="1:57" ht="12.95" customHeight="1" x14ac:dyDescent="0.2">
      <c r="A6" s="115" t="s">
        <v>37</v>
      </c>
      <c r="B6" s="110"/>
      <c r="C6" s="111"/>
      <c r="D6" s="111"/>
      <c r="E6" s="112"/>
      <c r="F6" s="121" t="s">
        <v>38</v>
      </c>
      <c r="G6" s="122"/>
      <c r="O6" s="123"/>
    </row>
    <row r="7" spans="1:57" ht="12.95" customHeight="1" x14ac:dyDescent="0.2">
      <c r="A7" s="124" t="s">
        <v>104</v>
      </c>
      <c r="B7" s="125"/>
      <c r="C7" s="126" t="s">
        <v>105</v>
      </c>
      <c r="D7" s="127"/>
      <c r="E7" s="127"/>
      <c r="F7" s="128" t="s">
        <v>39</v>
      </c>
      <c r="G7" s="122">
        <f>IF(G6=0,,ROUND((F30+F32)/G6,1))</f>
        <v>0</v>
      </c>
    </row>
    <row r="8" spans="1:57" x14ac:dyDescent="0.2">
      <c r="A8" s="129" t="s">
        <v>40</v>
      </c>
      <c r="B8" s="113"/>
      <c r="C8" s="130"/>
      <c r="D8" s="130"/>
      <c r="E8" s="131"/>
      <c r="F8" s="132" t="s">
        <v>41</v>
      </c>
      <c r="G8" s="133"/>
      <c r="H8" s="134"/>
      <c r="I8" s="135"/>
    </row>
    <row r="9" spans="1:57" x14ac:dyDescent="0.2">
      <c r="A9" s="129" t="s">
        <v>42</v>
      </c>
      <c r="B9" s="113"/>
      <c r="C9" s="130"/>
      <c r="D9" s="130"/>
      <c r="E9" s="131"/>
      <c r="F9" s="113"/>
      <c r="G9" s="136"/>
      <c r="H9" s="137"/>
    </row>
    <row r="10" spans="1:57" x14ac:dyDescent="0.2">
      <c r="A10" s="129" t="s">
        <v>43</v>
      </c>
      <c r="B10" s="113"/>
      <c r="C10" s="130" t="s">
        <v>492</v>
      </c>
      <c r="D10" s="130"/>
      <c r="E10" s="130"/>
      <c r="F10" s="138"/>
      <c r="G10" s="139"/>
      <c r="H10" s="140"/>
    </row>
    <row r="11" spans="1:57" ht="13.5" customHeight="1" x14ac:dyDescent="0.2">
      <c r="A11" s="129" t="s">
        <v>44</v>
      </c>
      <c r="B11" s="113"/>
      <c r="C11" s="130"/>
      <c r="D11" s="130"/>
      <c r="E11" s="130"/>
      <c r="F11" s="141" t="s">
        <v>45</v>
      </c>
      <c r="G11" s="142"/>
      <c r="H11" s="137"/>
      <c r="BA11" s="143"/>
      <c r="BB11" s="143"/>
      <c r="BC11" s="143"/>
      <c r="BD11" s="143"/>
      <c r="BE11" s="143"/>
    </row>
    <row r="12" spans="1:57" ht="12.75" customHeight="1" x14ac:dyDescent="0.2">
      <c r="A12" s="144" t="s">
        <v>46</v>
      </c>
      <c r="B12" s="110"/>
      <c r="C12" s="145"/>
      <c r="D12" s="145"/>
      <c r="E12" s="145"/>
      <c r="F12" s="146" t="s">
        <v>47</v>
      </c>
      <c r="G12" s="147"/>
      <c r="H12" s="137"/>
    </row>
    <row r="13" spans="1:57" ht="28.5" customHeight="1" thickBot="1" x14ac:dyDescent="0.25">
      <c r="A13" s="148" t="s">
        <v>48</v>
      </c>
      <c r="B13" s="149"/>
      <c r="C13" s="149"/>
      <c r="D13" s="149"/>
      <c r="E13" s="150"/>
      <c r="F13" s="150"/>
      <c r="G13" s="151"/>
      <c r="H13" s="137"/>
    </row>
    <row r="14" spans="1:57" ht="17.25" customHeight="1" thickBot="1" x14ac:dyDescent="0.25">
      <c r="A14" s="152" t="s">
        <v>49</v>
      </c>
      <c r="B14" s="153"/>
      <c r="C14" s="154"/>
      <c r="D14" s="155" t="s">
        <v>50</v>
      </c>
      <c r="E14" s="156"/>
      <c r="F14" s="156"/>
      <c r="G14" s="154"/>
    </row>
    <row r="15" spans="1:57" ht="15.95" customHeight="1" x14ac:dyDescent="0.2">
      <c r="A15" s="157"/>
      <c r="B15" s="158" t="s">
        <v>51</v>
      </c>
      <c r="C15" s="159">
        <f>'05 2 Rek'!E18</f>
        <v>0</v>
      </c>
      <c r="D15" s="160" t="str">
        <f>'05 2 Rek'!A23</f>
        <v>Ztížené výrobní podmínky</v>
      </c>
      <c r="E15" s="161"/>
      <c r="F15" s="162"/>
      <c r="G15" s="159">
        <f>'05 2 Rek'!I23</f>
        <v>0</v>
      </c>
    </row>
    <row r="16" spans="1:57" ht="15.95" customHeight="1" x14ac:dyDescent="0.2">
      <c r="A16" s="157" t="s">
        <v>52</v>
      </c>
      <c r="B16" s="158" t="s">
        <v>53</v>
      </c>
      <c r="C16" s="159">
        <f>'05 2 Rek'!F18</f>
        <v>0</v>
      </c>
      <c r="D16" s="109" t="str">
        <f>'05 2 Rek'!A24</f>
        <v>Oborová přirážka</v>
      </c>
      <c r="E16" s="163"/>
      <c r="F16" s="164"/>
      <c r="G16" s="159">
        <f>'05 2 Rek'!I24</f>
        <v>0</v>
      </c>
    </row>
    <row r="17" spans="1:7" ht="15.95" customHeight="1" x14ac:dyDescent="0.2">
      <c r="A17" s="157" t="s">
        <v>54</v>
      </c>
      <c r="B17" s="158" t="s">
        <v>55</v>
      </c>
      <c r="C17" s="159">
        <f>'05 2 Rek'!H18</f>
        <v>0</v>
      </c>
      <c r="D17" s="109" t="str">
        <f>'05 2 Rek'!A25</f>
        <v>Přesun stavebních kapacit</v>
      </c>
      <c r="E17" s="163"/>
      <c r="F17" s="164"/>
      <c r="G17" s="159">
        <f>'05 2 Rek'!I25</f>
        <v>0</v>
      </c>
    </row>
    <row r="18" spans="1:7" ht="15.95" customHeight="1" x14ac:dyDescent="0.2">
      <c r="A18" s="165" t="s">
        <v>56</v>
      </c>
      <c r="B18" s="166" t="s">
        <v>57</v>
      </c>
      <c r="C18" s="159">
        <f>'05 2 Rek'!G18</f>
        <v>0</v>
      </c>
      <c r="D18" s="109" t="str">
        <f>'05 2 Rek'!A26</f>
        <v>Mimostaveništní doprava</v>
      </c>
      <c r="E18" s="163"/>
      <c r="F18" s="164"/>
      <c r="G18" s="159">
        <f>'05 2 Rek'!I26</f>
        <v>0</v>
      </c>
    </row>
    <row r="19" spans="1:7" ht="15.95" customHeight="1" x14ac:dyDescent="0.2">
      <c r="A19" s="167" t="s">
        <v>58</v>
      </c>
      <c r="B19" s="158"/>
      <c r="C19" s="159">
        <f>SUM(C15:C18)</f>
        <v>0</v>
      </c>
      <c r="D19" s="109" t="str">
        <f>'05 2 Rek'!A27</f>
        <v>Zařízení staveniště</v>
      </c>
      <c r="E19" s="163"/>
      <c r="F19" s="164"/>
      <c r="G19" s="159">
        <f>'05 2 Rek'!I27</f>
        <v>0</v>
      </c>
    </row>
    <row r="20" spans="1:7" ht="15.95" customHeight="1" x14ac:dyDescent="0.2">
      <c r="A20" s="167"/>
      <c r="B20" s="158"/>
      <c r="C20" s="159"/>
      <c r="D20" s="109" t="str">
        <f>'05 2 Rek'!A28</f>
        <v>Provoz investora</v>
      </c>
      <c r="E20" s="163"/>
      <c r="F20" s="164"/>
      <c r="G20" s="159">
        <f>'05 2 Rek'!I28</f>
        <v>0</v>
      </c>
    </row>
    <row r="21" spans="1:7" ht="15.95" customHeight="1" x14ac:dyDescent="0.2">
      <c r="A21" s="167" t="s">
        <v>29</v>
      </c>
      <c r="B21" s="158"/>
      <c r="C21" s="159">
        <f>'05 2 Rek'!I18</f>
        <v>0</v>
      </c>
      <c r="D21" s="109" t="str">
        <f>'05 2 Rek'!A29</f>
        <v>Kompletační činnost (IČD)</v>
      </c>
      <c r="E21" s="163"/>
      <c r="F21" s="164"/>
      <c r="G21" s="159">
        <f>'05 2 Rek'!I29</f>
        <v>0</v>
      </c>
    </row>
    <row r="22" spans="1:7" ht="15.95" customHeight="1" x14ac:dyDescent="0.2">
      <c r="A22" s="168" t="s">
        <v>59</v>
      </c>
      <c r="B22" s="137"/>
      <c r="C22" s="159">
        <f>C19+C21</f>
        <v>0</v>
      </c>
      <c r="D22" s="109" t="s">
        <v>60</v>
      </c>
      <c r="E22" s="163"/>
      <c r="F22" s="164"/>
      <c r="G22" s="159">
        <f>G23-SUM(G15:G21)</f>
        <v>0</v>
      </c>
    </row>
    <row r="23" spans="1:7" ht="15.95" customHeight="1" thickBot="1" x14ac:dyDescent="0.25">
      <c r="A23" s="169" t="s">
        <v>61</v>
      </c>
      <c r="B23" s="170"/>
      <c r="C23" s="171">
        <f>C22+G23</f>
        <v>0</v>
      </c>
      <c r="D23" s="172" t="s">
        <v>62</v>
      </c>
      <c r="E23" s="173"/>
      <c r="F23" s="174"/>
      <c r="G23" s="159">
        <f>'05 2 Rek'!H31</f>
        <v>0</v>
      </c>
    </row>
    <row r="24" spans="1:7" x14ac:dyDescent="0.2">
      <c r="A24" s="175" t="s">
        <v>63</v>
      </c>
      <c r="B24" s="176"/>
      <c r="C24" s="177"/>
      <c r="D24" s="176" t="s">
        <v>64</v>
      </c>
      <c r="E24" s="176"/>
      <c r="F24" s="178" t="s">
        <v>65</v>
      </c>
      <c r="G24" s="179"/>
    </row>
    <row r="25" spans="1:7" x14ac:dyDescent="0.2">
      <c r="A25" s="168" t="s">
        <v>66</v>
      </c>
      <c r="B25" s="137"/>
      <c r="C25" s="180"/>
      <c r="D25" s="137" t="s">
        <v>66</v>
      </c>
      <c r="F25" s="181" t="s">
        <v>66</v>
      </c>
      <c r="G25" s="182"/>
    </row>
    <row r="26" spans="1:7" ht="37.5" customHeight="1" x14ac:dyDescent="0.2">
      <c r="A26" s="168" t="s">
        <v>67</v>
      </c>
      <c r="B26" s="183"/>
      <c r="C26" s="180"/>
      <c r="D26" s="137" t="s">
        <v>67</v>
      </c>
      <c r="F26" s="181" t="s">
        <v>67</v>
      </c>
      <c r="G26" s="182"/>
    </row>
    <row r="27" spans="1:7" x14ac:dyDescent="0.2">
      <c r="A27" s="168"/>
      <c r="B27" s="184"/>
      <c r="C27" s="180"/>
      <c r="D27" s="137"/>
      <c r="F27" s="181"/>
      <c r="G27" s="182"/>
    </row>
    <row r="28" spans="1:7" x14ac:dyDescent="0.2">
      <c r="A28" s="168" t="s">
        <v>68</v>
      </c>
      <c r="B28" s="137"/>
      <c r="C28" s="180"/>
      <c r="D28" s="181" t="s">
        <v>69</v>
      </c>
      <c r="E28" s="180"/>
      <c r="F28" s="185" t="s">
        <v>69</v>
      </c>
      <c r="G28" s="182"/>
    </row>
    <row r="29" spans="1:7" ht="69" customHeight="1" x14ac:dyDescent="0.2">
      <c r="A29" s="168"/>
      <c r="B29" s="137"/>
      <c r="C29" s="186"/>
      <c r="D29" s="187"/>
      <c r="E29" s="186"/>
      <c r="F29" s="137"/>
      <c r="G29" s="182"/>
    </row>
    <row r="30" spans="1:7" x14ac:dyDescent="0.2">
      <c r="A30" s="188" t="s">
        <v>11</v>
      </c>
      <c r="B30" s="189"/>
      <c r="C30" s="190">
        <v>21</v>
      </c>
      <c r="D30" s="189" t="s">
        <v>70</v>
      </c>
      <c r="E30" s="191"/>
      <c r="F30" s="192">
        <f>C23-F32</f>
        <v>0</v>
      </c>
      <c r="G30" s="193"/>
    </row>
    <row r="31" spans="1:7" x14ac:dyDescent="0.2">
      <c r="A31" s="188" t="s">
        <v>71</v>
      </c>
      <c r="B31" s="189"/>
      <c r="C31" s="190">
        <f>C30</f>
        <v>21</v>
      </c>
      <c r="D31" s="189" t="s">
        <v>72</v>
      </c>
      <c r="E31" s="191"/>
      <c r="F31" s="192">
        <f>ROUND(PRODUCT(F30,C31/100),0)</f>
        <v>0</v>
      </c>
      <c r="G31" s="193"/>
    </row>
    <row r="32" spans="1:7" x14ac:dyDescent="0.2">
      <c r="A32" s="188" t="s">
        <v>11</v>
      </c>
      <c r="B32" s="189"/>
      <c r="C32" s="190">
        <v>0</v>
      </c>
      <c r="D32" s="189" t="s">
        <v>72</v>
      </c>
      <c r="E32" s="191"/>
      <c r="F32" s="192">
        <v>0</v>
      </c>
      <c r="G32" s="193"/>
    </row>
    <row r="33" spans="1:8" x14ac:dyDescent="0.2">
      <c r="A33" s="188" t="s">
        <v>71</v>
      </c>
      <c r="B33" s="194"/>
      <c r="C33" s="195">
        <f>C32</f>
        <v>0</v>
      </c>
      <c r="D33" s="189" t="s">
        <v>72</v>
      </c>
      <c r="E33" s="164"/>
      <c r="F33" s="192">
        <f>ROUND(PRODUCT(F32,C33/100),0)</f>
        <v>0</v>
      </c>
      <c r="G33" s="193"/>
    </row>
    <row r="34" spans="1:8" s="201" customFormat="1" ht="19.5" customHeight="1" thickBot="1" x14ac:dyDescent="0.3">
      <c r="A34" s="196" t="s">
        <v>73</v>
      </c>
      <c r="B34" s="197"/>
      <c r="C34" s="197"/>
      <c r="D34" s="197"/>
      <c r="E34" s="198"/>
      <c r="F34" s="199">
        <f>ROUND(SUM(F30:F33),0)</f>
        <v>0</v>
      </c>
      <c r="G34" s="200"/>
    </row>
    <row r="36" spans="1:8" x14ac:dyDescent="0.2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 x14ac:dyDescent="0.2">
      <c r="A37" s="2"/>
      <c r="B37" s="202"/>
      <c r="C37" s="202"/>
      <c r="D37" s="202"/>
      <c r="E37" s="202"/>
      <c r="F37" s="202"/>
      <c r="G37" s="202"/>
      <c r="H37" s="1" t="s">
        <v>1</v>
      </c>
    </row>
    <row r="38" spans="1:8" ht="12.75" customHeight="1" x14ac:dyDescent="0.2">
      <c r="A38" s="203"/>
      <c r="B38" s="202"/>
      <c r="C38" s="202"/>
      <c r="D38" s="202"/>
      <c r="E38" s="202"/>
      <c r="F38" s="202"/>
      <c r="G38" s="202"/>
      <c r="H38" s="1" t="s">
        <v>1</v>
      </c>
    </row>
    <row r="39" spans="1:8" x14ac:dyDescent="0.2">
      <c r="A39" s="203"/>
      <c r="B39" s="202"/>
      <c r="C39" s="202"/>
      <c r="D39" s="202"/>
      <c r="E39" s="202"/>
      <c r="F39" s="202"/>
      <c r="G39" s="202"/>
      <c r="H39" s="1" t="s">
        <v>1</v>
      </c>
    </row>
    <row r="40" spans="1:8" x14ac:dyDescent="0.2">
      <c r="A40" s="203"/>
      <c r="B40" s="202"/>
      <c r="C40" s="202"/>
      <c r="D40" s="202"/>
      <c r="E40" s="202"/>
      <c r="F40" s="202"/>
      <c r="G40" s="202"/>
      <c r="H40" s="1" t="s">
        <v>1</v>
      </c>
    </row>
    <row r="41" spans="1:8" x14ac:dyDescent="0.2">
      <c r="A41" s="203"/>
      <c r="B41" s="202"/>
      <c r="C41" s="202"/>
      <c r="D41" s="202"/>
      <c r="E41" s="202"/>
      <c r="F41" s="202"/>
      <c r="G41" s="202"/>
      <c r="H41" s="1" t="s">
        <v>1</v>
      </c>
    </row>
    <row r="42" spans="1:8" x14ac:dyDescent="0.2">
      <c r="A42" s="203"/>
      <c r="B42" s="202"/>
      <c r="C42" s="202"/>
      <c r="D42" s="202"/>
      <c r="E42" s="202"/>
      <c r="F42" s="202"/>
      <c r="G42" s="202"/>
      <c r="H42" s="1" t="s">
        <v>1</v>
      </c>
    </row>
    <row r="43" spans="1:8" x14ac:dyDescent="0.2">
      <c r="A43" s="203"/>
      <c r="B43" s="202"/>
      <c r="C43" s="202"/>
      <c r="D43" s="202"/>
      <c r="E43" s="202"/>
      <c r="F43" s="202"/>
      <c r="G43" s="202"/>
      <c r="H43" s="1" t="s">
        <v>1</v>
      </c>
    </row>
    <row r="44" spans="1:8" ht="12.75" customHeight="1" x14ac:dyDescent="0.2">
      <c r="A44" s="203"/>
      <c r="B44" s="202"/>
      <c r="C44" s="202"/>
      <c r="D44" s="202"/>
      <c r="E44" s="202"/>
      <c r="F44" s="202"/>
      <c r="G44" s="202"/>
      <c r="H44" s="1" t="s">
        <v>1</v>
      </c>
    </row>
    <row r="45" spans="1:8" ht="12.75" customHeight="1" x14ac:dyDescent="0.2">
      <c r="A45" s="203"/>
      <c r="B45" s="202"/>
      <c r="C45" s="202"/>
      <c r="D45" s="202"/>
      <c r="E45" s="202"/>
      <c r="F45" s="202"/>
      <c r="G45" s="202"/>
      <c r="H45" s="1" t="s">
        <v>1</v>
      </c>
    </row>
    <row r="46" spans="1:8" x14ac:dyDescent="0.2">
      <c r="B46" s="204"/>
      <c r="C46" s="204"/>
      <c r="D46" s="204"/>
      <c r="E46" s="204"/>
      <c r="F46" s="204"/>
      <c r="G46" s="204"/>
    </row>
    <row r="47" spans="1:8" x14ac:dyDescent="0.2">
      <c r="B47" s="204"/>
      <c r="C47" s="204"/>
      <c r="D47" s="204"/>
      <c r="E47" s="204"/>
      <c r="F47" s="204"/>
      <c r="G47" s="204"/>
    </row>
    <row r="48" spans="1:8" x14ac:dyDescent="0.2">
      <c r="B48" s="204"/>
      <c r="C48" s="204"/>
      <c r="D48" s="204"/>
      <c r="E48" s="204"/>
      <c r="F48" s="204"/>
      <c r="G48" s="204"/>
    </row>
    <row r="49" spans="2:7" x14ac:dyDescent="0.2">
      <c r="B49" s="204"/>
      <c r="C49" s="204"/>
      <c r="D49" s="204"/>
      <c r="E49" s="204"/>
      <c r="F49" s="204"/>
      <c r="G49" s="204"/>
    </row>
    <row r="50" spans="2:7" x14ac:dyDescent="0.2">
      <c r="B50" s="204"/>
      <c r="C50" s="204"/>
      <c r="D50" s="204"/>
      <c r="E50" s="204"/>
      <c r="F50" s="204"/>
      <c r="G50" s="204"/>
    </row>
    <row r="51" spans="2:7" x14ac:dyDescent="0.2">
      <c r="B51" s="204"/>
      <c r="C51" s="204"/>
      <c r="D51" s="204"/>
      <c r="E51" s="204"/>
      <c r="F51" s="204"/>
      <c r="G51" s="204"/>
    </row>
  </sheetData>
  <mergeCells count="18">
    <mergeCell ref="B46:G46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C8:E8"/>
    <mergeCell ref="C9:E9"/>
    <mergeCell ref="C10:E10"/>
    <mergeCell ref="C11:E11"/>
    <mergeCell ref="C12:E12"/>
    <mergeCell ref="A23:B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8"/>
  <dimension ref="A1:BE82"/>
  <sheetViews>
    <sheetView workbookViewId="0">
      <selection sqref="A1:B1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 x14ac:dyDescent="0.2">
      <c r="A1" s="205" t="s">
        <v>2</v>
      </c>
      <c r="B1" s="206"/>
      <c r="C1" s="207" t="s">
        <v>106</v>
      </c>
      <c r="D1" s="208"/>
      <c r="E1" s="209"/>
      <c r="F1" s="208"/>
      <c r="G1" s="210" t="s">
        <v>75</v>
      </c>
      <c r="H1" s="211" t="s">
        <v>348</v>
      </c>
      <c r="I1" s="212"/>
    </row>
    <row r="2" spans="1:9" ht="13.5" thickBot="1" x14ac:dyDescent="0.25">
      <c r="A2" s="213" t="s">
        <v>76</v>
      </c>
      <c r="B2" s="214"/>
      <c r="C2" s="215" t="s">
        <v>1681</v>
      </c>
      <c r="D2" s="216"/>
      <c r="E2" s="217"/>
      <c r="F2" s="216"/>
      <c r="G2" s="218" t="s">
        <v>494</v>
      </c>
      <c r="H2" s="219"/>
      <c r="I2" s="220"/>
    </row>
    <row r="3" spans="1:9" ht="13.5" thickTop="1" x14ac:dyDescent="0.2">
      <c r="F3" s="137"/>
    </row>
    <row r="4" spans="1:9" ht="19.5" customHeight="1" x14ac:dyDescent="0.25">
      <c r="A4" s="221" t="s">
        <v>77</v>
      </c>
      <c r="B4" s="222"/>
      <c r="C4" s="222"/>
      <c r="D4" s="222"/>
      <c r="E4" s="223"/>
      <c r="F4" s="222"/>
      <c r="G4" s="222"/>
      <c r="H4" s="222"/>
      <c r="I4" s="222"/>
    </row>
    <row r="5" spans="1:9" ht="13.5" thickBot="1" x14ac:dyDescent="0.25"/>
    <row r="6" spans="1:9" s="137" customFormat="1" ht="13.5" thickBot="1" x14ac:dyDescent="0.25">
      <c r="A6" s="224"/>
      <c r="B6" s="225" t="s">
        <v>78</v>
      </c>
      <c r="C6" s="225"/>
      <c r="D6" s="226"/>
      <c r="E6" s="227" t="s">
        <v>25</v>
      </c>
      <c r="F6" s="228" t="s">
        <v>26</v>
      </c>
      <c r="G6" s="228" t="s">
        <v>27</v>
      </c>
      <c r="H6" s="228" t="s">
        <v>28</v>
      </c>
      <c r="I6" s="229" t="s">
        <v>29</v>
      </c>
    </row>
    <row r="7" spans="1:9" s="137" customFormat="1" x14ac:dyDescent="0.2">
      <c r="A7" s="328" t="str">
        <f>'05 2 Pol'!B7</f>
        <v>62</v>
      </c>
      <c r="B7" s="70" t="str">
        <f>'05 2 Pol'!C7</f>
        <v>Úpravy povrchů vnější</v>
      </c>
      <c r="D7" s="230"/>
      <c r="E7" s="329">
        <f>'05 2 Pol'!BA12</f>
        <v>0</v>
      </c>
      <c r="F7" s="330">
        <f>'05 2 Pol'!BB12</f>
        <v>0</v>
      </c>
      <c r="G7" s="330">
        <f>'05 2 Pol'!BC12</f>
        <v>0</v>
      </c>
      <c r="H7" s="330">
        <f>'05 2 Pol'!BD12</f>
        <v>0</v>
      </c>
      <c r="I7" s="331">
        <f>'05 2 Pol'!BE12</f>
        <v>0</v>
      </c>
    </row>
    <row r="8" spans="1:9" s="137" customFormat="1" x14ac:dyDescent="0.2">
      <c r="A8" s="328" t="str">
        <f>'05 2 Pol'!B13</f>
        <v>9</v>
      </c>
      <c r="B8" s="70" t="str">
        <f>'05 2 Pol'!C13</f>
        <v>Ostatní konstrukce, bourání</v>
      </c>
      <c r="D8" s="230"/>
      <c r="E8" s="329">
        <f>'05 2 Pol'!BA28</f>
        <v>0</v>
      </c>
      <c r="F8" s="330">
        <f>'05 2 Pol'!BB28</f>
        <v>0</v>
      </c>
      <c r="G8" s="330">
        <f>'05 2 Pol'!BC28</f>
        <v>0</v>
      </c>
      <c r="H8" s="330">
        <f>'05 2 Pol'!BD28</f>
        <v>0</v>
      </c>
      <c r="I8" s="331">
        <f>'05 2 Pol'!BE28</f>
        <v>0</v>
      </c>
    </row>
    <row r="9" spans="1:9" s="137" customFormat="1" x14ac:dyDescent="0.2">
      <c r="A9" s="328" t="str">
        <f>'05 2 Pol'!B29</f>
        <v>95</v>
      </c>
      <c r="B9" s="70" t="str">
        <f>'05 2 Pol'!C29</f>
        <v>Dokončovací konstrukce na pozemních stavbách</v>
      </c>
      <c r="D9" s="230"/>
      <c r="E9" s="329">
        <f>'05 2 Pol'!BA38</f>
        <v>0</v>
      </c>
      <c r="F9" s="330">
        <f>'05 2 Pol'!BB38</f>
        <v>0</v>
      </c>
      <c r="G9" s="330">
        <f>'05 2 Pol'!BC38</f>
        <v>0</v>
      </c>
      <c r="H9" s="330">
        <f>'05 2 Pol'!BD38</f>
        <v>0</v>
      </c>
      <c r="I9" s="331">
        <f>'05 2 Pol'!BE38</f>
        <v>0</v>
      </c>
    </row>
    <row r="10" spans="1:9" s="137" customFormat="1" x14ac:dyDescent="0.2">
      <c r="A10" s="328" t="str">
        <f>'05 2 Pol'!B39</f>
        <v>99</v>
      </c>
      <c r="B10" s="70" t="str">
        <f>'05 2 Pol'!C39</f>
        <v>Staveništní přesun hmot</v>
      </c>
      <c r="D10" s="230"/>
      <c r="E10" s="329">
        <f>'05 2 Pol'!BA41</f>
        <v>0</v>
      </c>
      <c r="F10" s="330">
        <f>'05 2 Pol'!BB41</f>
        <v>0</v>
      </c>
      <c r="G10" s="330">
        <f>'05 2 Pol'!BC41</f>
        <v>0</v>
      </c>
      <c r="H10" s="330">
        <f>'05 2 Pol'!BD41</f>
        <v>0</v>
      </c>
      <c r="I10" s="331">
        <f>'05 2 Pol'!BE41</f>
        <v>0</v>
      </c>
    </row>
    <row r="11" spans="1:9" s="137" customFormat="1" x14ac:dyDescent="0.2">
      <c r="A11" s="328" t="str">
        <f>'05 2 Pol'!B42</f>
        <v>712</v>
      </c>
      <c r="B11" s="70" t="str">
        <f>'05 2 Pol'!C42</f>
        <v>Živičné krytiny</v>
      </c>
      <c r="D11" s="230"/>
      <c r="E11" s="329">
        <f>'05 2 Pol'!BA124</f>
        <v>0</v>
      </c>
      <c r="F11" s="330">
        <f>'05 2 Pol'!BB124</f>
        <v>0</v>
      </c>
      <c r="G11" s="330">
        <f>'05 2 Pol'!BC124</f>
        <v>0</v>
      </c>
      <c r="H11" s="330">
        <f>'05 2 Pol'!BD124</f>
        <v>0</v>
      </c>
      <c r="I11" s="331">
        <f>'05 2 Pol'!BE124</f>
        <v>0</v>
      </c>
    </row>
    <row r="12" spans="1:9" s="137" customFormat="1" x14ac:dyDescent="0.2">
      <c r="A12" s="328" t="str">
        <f>'05 2 Pol'!B125</f>
        <v>713</v>
      </c>
      <c r="B12" s="70" t="str">
        <f>'05 2 Pol'!C125</f>
        <v>Izolace tepelné</v>
      </c>
      <c r="D12" s="230"/>
      <c r="E12" s="329">
        <f>'05 2 Pol'!BA166</f>
        <v>0</v>
      </c>
      <c r="F12" s="330">
        <f>'05 2 Pol'!BB166</f>
        <v>0</v>
      </c>
      <c r="G12" s="330">
        <f>'05 2 Pol'!BC166</f>
        <v>0</v>
      </c>
      <c r="H12" s="330">
        <f>'05 2 Pol'!BD166</f>
        <v>0</v>
      </c>
      <c r="I12" s="331">
        <f>'05 2 Pol'!BE166</f>
        <v>0</v>
      </c>
    </row>
    <row r="13" spans="1:9" s="137" customFormat="1" x14ac:dyDescent="0.2">
      <c r="A13" s="328" t="str">
        <f>'05 2 Pol'!B167</f>
        <v>720</v>
      </c>
      <c r="B13" s="70" t="str">
        <f>'05 2 Pol'!C167</f>
        <v>Zdravotechnická instalace</v>
      </c>
      <c r="D13" s="230"/>
      <c r="E13" s="329">
        <f>'05 2 Pol'!BA183</f>
        <v>0</v>
      </c>
      <c r="F13" s="330">
        <f>'05 2 Pol'!BB183</f>
        <v>0</v>
      </c>
      <c r="G13" s="330">
        <f>'05 2 Pol'!BC183</f>
        <v>0</v>
      </c>
      <c r="H13" s="330">
        <f>'05 2 Pol'!BD183</f>
        <v>0</v>
      </c>
      <c r="I13" s="331">
        <f>'05 2 Pol'!BE183</f>
        <v>0</v>
      </c>
    </row>
    <row r="14" spans="1:9" s="137" customFormat="1" x14ac:dyDescent="0.2">
      <c r="A14" s="328" t="str">
        <f>'05 2 Pol'!B184</f>
        <v>762</v>
      </c>
      <c r="B14" s="70" t="str">
        <f>'05 2 Pol'!C184</f>
        <v>Konstrukce tesařské</v>
      </c>
      <c r="D14" s="230"/>
      <c r="E14" s="329">
        <f>'05 2 Pol'!BA218</f>
        <v>0</v>
      </c>
      <c r="F14" s="330">
        <f>'05 2 Pol'!BB218</f>
        <v>0</v>
      </c>
      <c r="G14" s="330">
        <f>'05 2 Pol'!BC218</f>
        <v>0</v>
      </c>
      <c r="H14" s="330">
        <f>'05 2 Pol'!BD218</f>
        <v>0</v>
      </c>
      <c r="I14" s="331">
        <f>'05 2 Pol'!BE218</f>
        <v>0</v>
      </c>
    </row>
    <row r="15" spans="1:9" s="137" customFormat="1" x14ac:dyDescent="0.2">
      <c r="A15" s="328" t="str">
        <f>'05 2 Pol'!B219</f>
        <v>764</v>
      </c>
      <c r="B15" s="70" t="str">
        <f>'05 2 Pol'!C219</f>
        <v>Konstrukce klempířské</v>
      </c>
      <c r="D15" s="230"/>
      <c r="E15" s="329">
        <f>'05 2 Pol'!BA253</f>
        <v>0</v>
      </c>
      <c r="F15" s="330">
        <f>'05 2 Pol'!BB253</f>
        <v>0</v>
      </c>
      <c r="G15" s="330">
        <f>'05 2 Pol'!BC253</f>
        <v>0</v>
      </c>
      <c r="H15" s="330">
        <f>'05 2 Pol'!BD253</f>
        <v>0</v>
      </c>
      <c r="I15" s="331">
        <f>'05 2 Pol'!BE253</f>
        <v>0</v>
      </c>
    </row>
    <row r="16" spans="1:9" s="137" customFormat="1" x14ac:dyDescent="0.2">
      <c r="A16" s="328" t="str">
        <f>'05 2 Pol'!B254</f>
        <v>767</v>
      </c>
      <c r="B16" s="70" t="str">
        <f>'05 2 Pol'!C254</f>
        <v>Konstrukce zámečnické</v>
      </c>
      <c r="D16" s="230"/>
      <c r="E16" s="329">
        <f>'05 2 Pol'!BA264</f>
        <v>0</v>
      </c>
      <c r="F16" s="330">
        <f>'05 2 Pol'!BB264</f>
        <v>0</v>
      </c>
      <c r="G16" s="330">
        <f>'05 2 Pol'!BC264</f>
        <v>0</v>
      </c>
      <c r="H16" s="330">
        <f>'05 2 Pol'!BD264</f>
        <v>0</v>
      </c>
      <c r="I16" s="331">
        <f>'05 2 Pol'!BE264</f>
        <v>0</v>
      </c>
    </row>
    <row r="17" spans="1:57" s="137" customFormat="1" ht="13.5" thickBot="1" x14ac:dyDescent="0.25">
      <c r="A17" s="328" t="str">
        <f>'05 2 Pol'!B265</f>
        <v>M24</v>
      </c>
      <c r="B17" s="70" t="str">
        <f>'05 2 Pol'!C265</f>
        <v>Montáže vzduchotechnických zařízení</v>
      </c>
      <c r="D17" s="230"/>
      <c r="E17" s="329">
        <f>'05 2 Pol'!BA267</f>
        <v>0</v>
      </c>
      <c r="F17" s="330">
        <f>'05 2 Pol'!BB267</f>
        <v>0</v>
      </c>
      <c r="G17" s="330">
        <f>'05 2 Pol'!BC267</f>
        <v>0</v>
      </c>
      <c r="H17" s="330">
        <f>'05 2 Pol'!BD267</f>
        <v>0</v>
      </c>
      <c r="I17" s="331">
        <f>'05 2 Pol'!BE267</f>
        <v>0</v>
      </c>
    </row>
    <row r="18" spans="1:57" s="14" customFormat="1" ht="13.5" thickBot="1" x14ac:dyDescent="0.25">
      <c r="A18" s="231"/>
      <c r="B18" s="232" t="s">
        <v>79</v>
      </c>
      <c r="C18" s="232"/>
      <c r="D18" s="233"/>
      <c r="E18" s="234">
        <f>SUM(E7:E17)</f>
        <v>0</v>
      </c>
      <c r="F18" s="235">
        <f>SUM(F7:F17)</f>
        <v>0</v>
      </c>
      <c r="G18" s="235">
        <f>SUM(G7:G17)</f>
        <v>0</v>
      </c>
      <c r="H18" s="235">
        <f>SUM(H7:H17)</f>
        <v>0</v>
      </c>
      <c r="I18" s="236">
        <f>SUM(I7:I17)</f>
        <v>0</v>
      </c>
    </row>
    <row r="19" spans="1:57" x14ac:dyDescent="0.2">
      <c r="A19" s="137"/>
      <c r="B19" s="137"/>
      <c r="C19" s="137"/>
      <c r="D19" s="137"/>
      <c r="E19" s="137"/>
      <c r="F19" s="137"/>
      <c r="G19" s="137"/>
      <c r="H19" s="137"/>
      <c r="I19" s="137"/>
    </row>
    <row r="20" spans="1:57" ht="19.5" customHeight="1" x14ac:dyDescent="0.25">
      <c r="A20" s="222" t="s">
        <v>80</v>
      </c>
      <c r="B20" s="222"/>
      <c r="C20" s="222"/>
      <c r="D20" s="222"/>
      <c r="E20" s="222"/>
      <c r="F20" s="222"/>
      <c r="G20" s="237"/>
      <c r="H20" s="222"/>
      <c r="I20" s="222"/>
      <c r="BA20" s="143"/>
      <c r="BB20" s="143"/>
      <c r="BC20" s="143"/>
      <c r="BD20" s="143"/>
      <c r="BE20" s="143"/>
    </row>
    <row r="21" spans="1:57" ht="13.5" thickBot="1" x14ac:dyDescent="0.25"/>
    <row r="22" spans="1:57" x14ac:dyDescent="0.2">
      <c r="A22" s="175" t="s">
        <v>81</v>
      </c>
      <c r="B22" s="176"/>
      <c r="C22" s="176"/>
      <c r="D22" s="238"/>
      <c r="E22" s="239" t="s">
        <v>82</v>
      </c>
      <c r="F22" s="240" t="s">
        <v>12</v>
      </c>
      <c r="G22" s="241" t="s">
        <v>83</v>
      </c>
      <c r="H22" s="242"/>
      <c r="I22" s="243" t="s">
        <v>82</v>
      </c>
    </row>
    <row r="23" spans="1:57" x14ac:dyDescent="0.2">
      <c r="A23" s="167" t="s">
        <v>483</v>
      </c>
      <c r="B23" s="158"/>
      <c r="C23" s="158"/>
      <c r="D23" s="244"/>
      <c r="E23" s="245"/>
      <c r="F23" s="246"/>
      <c r="G23" s="247">
        <v>0</v>
      </c>
      <c r="H23" s="248"/>
      <c r="I23" s="249">
        <f>E23+F23*G23/100</f>
        <v>0</v>
      </c>
      <c r="BA23" s="1">
        <v>0</v>
      </c>
    </row>
    <row r="24" spans="1:57" x14ac:dyDescent="0.2">
      <c r="A24" s="167" t="s">
        <v>484</v>
      </c>
      <c r="B24" s="158"/>
      <c r="C24" s="158"/>
      <c r="D24" s="244"/>
      <c r="E24" s="245"/>
      <c r="F24" s="246"/>
      <c r="G24" s="247">
        <v>0</v>
      </c>
      <c r="H24" s="248"/>
      <c r="I24" s="249">
        <f>E24+F24*G24/100</f>
        <v>0</v>
      </c>
      <c r="BA24" s="1">
        <v>0</v>
      </c>
    </row>
    <row r="25" spans="1:57" x14ac:dyDescent="0.2">
      <c r="A25" s="167" t="s">
        <v>485</v>
      </c>
      <c r="B25" s="158"/>
      <c r="C25" s="158"/>
      <c r="D25" s="244"/>
      <c r="E25" s="245"/>
      <c r="F25" s="246"/>
      <c r="G25" s="247">
        <v>0</v>
      </c>
      <c r="H25" s="248"/>
      <c r="I25" s="249">
        <f>E25+F25*G25/100</f>
        <v>0</v>
      </c>
      <c r="BA25" s="1">
        <v>0</v>
      </c>
    </row>
    <row r="26" spans="1:57" x14ac:dyDescent="0.2">
      <c r="A26" s="167" t="s">
        <v>486</v>
      </c>
      <c r="B26" s="158"/>
      <c r="C26" s="158"/>
      <c r="D26" s="244"/>
      <c r="E26" s="245"/>
      <c r="F26" s="246"/>
      <c r="G26" s="247">
        <v>0</v>
      </c>
      <c r="H26" s="248"/>
      <c r="I26" s="249">
        <f>E26+F26*G26/100</f>
        <v>0</v>
      </c>
      <c r="BA26" s="1">
        <v>0</v>
      </c>
    </row>
    <row r="27" spans="1:57" x14ac:dyDescent="0.2">
      <c r="A27" s="167" t="s">
        <v>487</v>
      </c>
      <c r="B27" s="158"/>
      <c r="C27" s="158"/>
      <c r="D27" s="244"/>
      <c r="E27" s="245"/>
      <c r="F27" s="246"/>
      <c r="G27" s="247">
        <v>0</v>
      </c>
      <c r="H27" s="248"/>
      <c r="I27" s="249">
        <f>E27+F27*G27/100</f>
        <v>0</v>
      </c>
      <c r="BA27" s="1">
        <v>1</v>
      </c>
    </row>
    <row r="28" spans="1:57" x14ac:dyDescent="0.2">
      <c r="A28" s="167" t="s">
        <v>488</v>
      </c>
      <c r="B28" s="158"/>
      <c r="C28" s="158"/>
      <c r="D28" s="244"/>
      <c r="E28" s="245"/>
      <c r="F28" s="246"/>
      <c r="G28" s="247">
        <v>0</v>
      </c>
      <c r="H28" s="248"/>
      <c r="I28" s="249">
        <f>E28+F28*G28/100</f>
        <v>0</v>
      </c>
      <c r="BA28" s="1">
        <v>1</v>
      </c>
    </row>
    <row r="29" spans="1:57" x14ac:dyDescent="0.2">
      <c r="A29" s="167" t="s">
        <v>489</v>
      </c>
      <c r="B29" s="158"/>
      <c r="C29" s="158"/>
      <c r="D29" s="244"/>
      <c r="E29" s="245"/>
      <c r="F29" s="246"/>
      <c r="G29" s="247">
        <v>0</v>
      </c>
      <c r="H29" s="248"/>
      <c r="I29" s="249">
        <f>E29+F29*G29/100</f>
        <v>0</v>
      </c>
      <c r="BA29" s="1">
        <v>2</v>
      </c>
    </row>
    <row r="30" spans="1:57" x14ac:dyDescent="0.2">
      <c r="A30" s="167" t="s">
        <v>490</v>
      </c>
      <c r="B30" s="158"/>
      <c r="C30" s="158"/>
      <c r="D30" s="244"/>
      <c r="E30" s="245"/>
      <c r="F30" s="246"/>
      <c r="G30" s="247">
        <v>0</v>
      </c>
      <c r="H30" s="248"/>
      <c r="I30" s="249">
        <f>E30+F30*G30/100</f>
        <v>0</v>
      </c>
      <c r="BA30" s="1">
        <v>2</v>
      </c>
    </row>
    <row r="31" spans="1:57" ht="13.5" thickBot="1" x14ac:dyDescent="0.25">
      <c r="A31" s="250"/>
      <c r="B31" s="251" t="s">
        <v>84</v>
      </c>
      <c r="C31" s="252"/>
      <c r="D31" s="253"/>
      <c r="E31" s="254"/>
      <c r="F31" s="255"/>
      <c r="G31" s="255"/>
      <c r="H31" s="256">
        <f>SUM(I23:I30)</f>
        <v>0</v>
      </c>
      <c r="I31" s="257"/>
    </row>
    <row r="33" spans="2:9" x14ac:dyDescent="0.2">
      <c r="B33" s="14"/>
      <c r="F33" s="258"/>
      <c r="G33" s="259"/>
      <c r="H33" s="259"/>
      <c r="I33" s="54"/>
    </row>
    <row r="34" spans="2:9" x14ac:dyDescent="0.2">
      <c r="F34" s="258"/>
      <c r="G34" s="259"/>
      <c r="H34" s="259"/>
      <c r="I34" s="54"/>
    </row>
    <row r="35" spans="2:9" x14ac:dyDescent="0.2">
      <c r="F35" s="258"/>
      <c r="G35" s="259"/>
      <c r="H35" s="259"/>
      <c r="I35" s="54"/>
    </row>
    <row r="36" spans="2:9" x14ac:dyDescent="0.2">
      <c r="F36" s="258"/>
      <c r="G36" s="259"/>
      <c r="H36" s="259"/>
      <c r="I36" s="54"/>
    </row>
    <row r="37" spans="2:9" x14ac:dyDescent="0.2">
      <c r="F37" s="258"/>
      <c r="G37" s="259"/>
      <c r="H37" s="259"/>
      <c r="I37" s="54"/>
    </row>
    <row r="38" spans="2:9" x14ac:dyDescent="0.2">
      <c r="F38" s="258"/>
      <c r="G38" s="259"/>
      <c r="H38" s="259"/>
      <c r="I38" s="54"/>
    </row>
    <row r="39" spans="2:9" x14ac:dyDescent="0.2">
      <c r="F39" s="258"/>
      <c r="G39" s="259"/>
      <c r="H39" s="259"/>
      <c r="I39" s="54"/>
    </row>
    <row r="40" spans="2:9" x14ac:dyDescent="0.2">
      <c r="F40" s="258"/>
      <c r="G40" s="259"/>
      <c r="H40" s="259"/>
      <c r="I40" s="54"/>
    </row>
    <row r="41" spans="2:9" x14ac:dyDescent="0.2">
      <c r="F41" s="258"/>
      <c r="G41" s="259"/>
      <c r="H41" s="259"/>
      <c r="I41" s="54"/>
    </row>
    <row r="42" spans="2:9" x14ac:dyDescent="0.2">
      <c r="F42" s="258"/>
      <c r="G42" s="259"/>
      <c r="H42" s="259"/>
      <c r="I42" s="54"/>
    </row>
    <row r="43" spans="2:9" x14ac:dyDescent="0.2">
      <c r="F43" s="258"/>
      <c r="G43" s="259"/>
      <c r="H43" s="259"/>
      <c r="I43" s="54"/>
    </row>
    <row r="44" spans="2:9" x14ac:dyDescent="0.2">
      <c r="F44" s="258"/>
      <c r="G44" s="259"/>
      <c r="H44" s="259"/>
      <c r="I44" s="54"/>
    </row>
    <row r="45" spans="2:9" x14ac:dyDescent="0.2">
      <c r="F45" s="258"/>
      <c r="G45" s="259"/>
      <c r="H45" s="259"/>
      <c r="I45" s="54"/>
    </row>
    <row r="46" spans="2:9" x14ac:dyDescent="0.2">
      <c r="F46" s="258"/>
      <c r="G46" s="259"/>
      <c r="H46" s="259"/>
      <c r="I46" s="54"/>
    </row>
    <row r="47" spans="2:9" x14ac:dyDescent="0.2">
      <c r="F47" s="258"/>
      <c r="G47" s="259"/>
      <c r="H47" s="259"/>
      <c r="I47" s="54"/>
    </row>
    <row r="48" spans="2:9" x14ac:dyDescent="0.2">
      <c r="F48" s="258"/>
      <c r="G48" s="259"/>
      <c r="H48" s="259"/>
      <c r="I48" s="54"/>
    </row>
    <row r="49" spans="6:9" x14ac:dyDescent="0.2">
      <c r="F49" s="258"/>
      <c r="G49" s="259"/>
      <c r="H49" s="259"/>
      <c r="I49" s="54"/>
    </row>
    <row r="50" spans="6:9" x14ac:dyDescent="0.2">
      <c r="F50" s="258"/>
      <c r="G50" s="259"/>
      <c r="H50" s="259"/>
      <c r="I50" s="54"/>
    </row>
    <row r="51" spans="6:9" x14ac:dyDescent="0.2">
      <c r="F51" s="258"/>
      <c r="G51" s="259"/>
      <c r="H51" s="259"/>
      <c r="I51" s="54"/>
    </row>
    <row r="52" spans="6:9" x14ac:dyDescent="0.2">
      <c r="F52" s="258"/>
      <c r="G52" s="259"/>
      <c r="H52" s="259"/>
      <c r="I52" s="54"/>
    </row>
    <row r="53" spans="6:9" x14ac:dyDescent="0.2">
      <c r="F53" s="258"/>
      <c r="G53" s="259"/>
      <c r="H53" s="259"/>
      <c r="I53" s="54"/>
    </row>
    <row r="54" spans="6:9" x14ac:dyDescent="0.2">
      <c r="F54" s="258"/>
      <c r="G54" s="259"/>
      <c r="H54" s="259"/>
      <c r="I54" s="54"/>
    </row>
    <row r="55" spans="6:9" x14ac:dyDescent="0.2">
      <c r="F55" s="258"/>
      <c r="G55" s="259"/>
      <c r="H55" s="259"/>
      <c r="I55" s="54"/>
    </row>
    <row r="56" spans="6:9" x14ac:dyDescent="0.2">
      <c r="F56" s="258"/>
      <c r="G56" s="259"/>
      <c r="H56" s="259"/>
      <c r="I56" s="54"/>
    </row>
    <row r="57" spans="6:9" x14ac:dyDescent="0.2">
      <c r="F57" s="258"/>
      <c r="G57" s="259"/>
      <c r="H57" s="259"/>
      <c r="I57" s="54"/>
    </row>
    <row r="58" spans="6:9" x14ac:dyDescent="0.2">
      <c r="F58" s="258"/>
      <c r="G58" s="259"/>
      <c r="H58" s="259"/>
      <c r="I58" s="54"/>
    </row>
    <row r="59" spans="6:9" x14ac:dyDescent="0.2">
      <c r="F59" s="258"/>
      <c r="G59" s="259"/>
      <c r="H59" s="259"/>
      <c r="I59" s="54"/>
    </row>
    <row r="60" spans="6:9" x14ac:dyDescent="0.2">
      <c r="F60" s="258"/>
      <c r="G60" s="259"/>
      <c r="H60" s="259"/>
      <c r="I60" s="54"/>
    </row>
    <row r="61" spans="6:9" x14ac:dyDescent="0.2">
      <c r="F61" s="258"/>
      <c r="G61" s="259"/>
      <c r="H61" s="259"/>
      <c r="I61" s="54"/>
    </row>
    <row r="62" spans="6:9" x14ac:dyDescent="0.2">
      <c r="F62" s="258"/>
      <c r="G62" s="259"/>
      <c r="H62" s="259"/>
      <c r="I62" s="54"/>
    </row>
    <row r="63" spans="6:9" x14ac:dyDescent="0.2">
      <c r="F63" s="258"/>
      <c r="G63" s="259"/>
      <c r="H63" s="259"/>
      <c r="I63" s="54"/>
    </row>
    <row r="64" spans="6:9" x14ac:dyDescent="0.2">
      <c r="F64" s="258"/>
      <c r="G64" s="259"/>
      <c r="H64" s="259"/>
      <c r="I64" s="54"/>
    </row>
    <row r="65" spans="6:9" x14ac:dyDescent="0.2">
      <c r="F65" s="258"/>
      <c r="G65" s="259"/>
      <c r="H65" s="259"/>
      <c r="I65" s="54"/>
    </row>
    <row r="66" spans="6:9" x14ac:dyDescent="0.2">
      <c r="F66" s="258"/>
      <c r="G66" s="259"/>
      <c r="H66" s="259"/>
      <c r="I66" s="54"/>
    </row>
    <row r="67" spans="6:9" x14ac:dyDescent="0.2">
      <c r="F67" s="258"/>
      <c r="G67" s="259"/>
      <c r="H67" s="259"/>
      <c r="I67" s="54"/>
    </row>
    <row r="68" spans="6:9" x14ac:dyDescent="0.2">
      <c r="F68" s="258"/>
      <c r="G68" s="259"/>
      <c r="H68" s="259"/>
      <c r="I68" s="54"/>
    </row>
    <row r="69" spans="6:9" x14ac:dyDescent="0.2">
      <c r="F69" s="258"/>
      <c r="G69" s="259"/>
      <c r="H69" s="259"/>
      <c r="I69" s="54"/>
    </row>
    <row r="70" spans="6:9" x14ac:dyDescent="0.2">
      <c r="F70" s="258"/>
      <c r="G70" s="259"/>
      <c r="H70" s="259"/>
      <c r="I70" s="54"/>
    </row>
    <row r="71" spans="6:9" x14ac:dyDescent="0.2">
      <c r="F71" s="258"/>
      <c r="G71" s="259"/>
      <c r="H71" s="259"/>
      <c r="I71" s="54"/>
    </row>
    <row r="72" spans="6:9" x14ac:dyDescent="0.2">
      <c r="F72" s="258"/>
      <c r="G72" s="259"/>
      <c r="H72" s="259"/>
      <c r="I72" s="54"/>
    </row>
    <row r="73" spans="6:9" x14ac:dyDescent="0.2">
      <c r="F73" s="258"/>
      <c r="G73" s="259"/>
      <c r="H73" s="259"/>
      <c r="I73" s="54"/>
    </row>
    <row r="74" spans="6:9" x14ac:dyDescent="0.2">
      <c r="F74" s="258"/>
      <c r="G74" s="259"/>
      <c r="H74" s="259"/>
      <c r="I74" s="54"/>
    </row>
    <row r="75" spans="6:9" x14ac:dyDescent="0.2">
      <c r="F75" s="258"/>
      <c r="G75" s="259"/>
      <c r="H75" s="259"/>
      <c r="I75" s="54"/>
    </row>
    <row r="76" spans="6:9" x14ac:dyDescent="0.2">
      <c r="F76" s="258"/>
      <c r="G76" s="259"/>
      <c r="H76" s="259"/>
      <c r="I76" s="54"/>
    </row>
    <row r="77" spans="6:9" x14ac:dyDescent="0.2">
      <c r="F77" s="258"/>
      <c r="G77" s="259"/>
      <c r="H77" s="259"/>
      <c r="I77" s="54"/>
    </row>
    <row r="78" spans="6:9" x14ac:dyDescent="0.2">
      <c r="F78" s="258"/>
      <c r="G78" s="259"/>
      <c r="H78" s="259"/>
      <c r="I78" s="54"/>
    </row>
    <row r="79" spans="6:9" x14ac:dyDescent="0.2">
      <c r="F79" s="258"/>
      <c r="G79" s="259"/>
      <c r="H79" s="259"/>
      <c r="I79" s="54"/>
    </row>
    <row r="80" spans="6:9" x14ac:dyDescent="0.2">
      <c r="F80" s="258"/>
      <c r="G80" s="259"/>
      <c r="H80" s="259"/>
      <c r="I80" s="54"/>
    </row>
    <row r="81" spans="6:9" x14ac:dyDescent="0.2">
      <c r="F81" s="258"/>
      <c r="G81" s="259"/>
      <c r="H81" s="259"/>
      <c r="I81" s="54"/>
    </row>
    <row r="82" spans="6:9" x14ac:dyDescent="0.2">
      <c r="F82" s="258"/>
      <c r="G82" s="259"/>
      <c r="H82" s="259"/>
      <c r="I82" s="54"/>
    </row>
  </sheetData>
  <mergeCells count="4">
    <mergeCell ref="A1:B1"/>
    <mergeCell ref="A2:B2"/>
    <mergeCell ref="G2:I2"/>
    <mergeCell ref="H31:I31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CB340"/>
  <sheetViews>
    <sheetView showGridLines="0" showZeros="0" zoomScaleNormal="100" zoomScaleSheetLayoutView="100" workbookViewId="0">
      <selection activeCell="J1" sqref="J1:J65536 K1:K65536"/>
    </sheetView>
  </sheetViews>
  <sheetFormatPr defaultRowHeight="12.75" x14ac:dyDescent="0.2"/>
  <cols>
    <col min="1" max="1" width="4.42578125" style="261" customWidth="1"/>
    <col min="2" max="2" width="11.5703125" style="261" customWidth="1"/>
    <col min="3" max="3" width="40.42578125" style="261" customWidth="1"/>
    <col min="4" max="4" width="5.5703125" style="261" customWidth="1"/>
    <col min="5" max="5" width="8.5703125" style="275" customWidth="1"/>
    <col min="6" max="6" width="9.85546875" style="261" customWidth="1"/>
    <col min="7" max="7" width="13.85546875" style="261" customWidth="1"/>
    <col min="8" max="8" width="11.7109375" style="261" hidden="1" customWidth="1"/>
    <col min="9" max="9" width="11.5703125" style="261" hidden="1" customWidth="1"/>
    <col min="10" max="10" width="11" style="261" hidden="1" customWidth="1"/>
    <col min="11" max="11" width="10.42578125" style="261" hidden="1" customWidth="1"/>
    <col min="12" max="12" width="75.42578125" style="261" customWidth="1"/>
    <col min="13" max="13" width="45.28515625" style="261" customWidth="1"/>
    <col min="14" max="16384" width="9.140625" style="261"/>
  </cols>
  <sheetData>
    <row r="1" spans="1:80" ht="15.75" x14ac:dyDescent="0.25">
      <c r="A1" s="260" t="s">
        <v>103</v>
      </c>
      <c r="B1" s="260"/>
      <c r="C1" s="260"/>
      <c r="D1" s="260"/>
      <c r="E1" s="260"/>
      <c r="F1" s="260"/>
      <c r="G1" s="260"/>
    </row>
    <row r="2" spans="1:80" ht="14.25" customHeight="1" thickBot="1" x14ac:dyDescent="0.25">
      <c r="B2" s="262"/>
      <c r="C2" s="263"/>
      <c r="D2" s="263"/>
      <c r="E2" s="264"/>
      <c r="F2" s="263"/>
      <c r="G2" s="263"/>
    </row>
    <row r="3" spans="1:80" ht="13.5" thickTop="1" x14ac:dyDescent="0.2">
      <c r="A3" s="205" t="s">
        <v>2</v>
      </c>
      <c r="B3" s="206"/>
      <c r="C3" s="207" t="s">
        <v>106</v>
      </c>
      <c r="D3" s="265"/>
      <c r="E3" s="266" t="s">
        <v>85</v>
      </c>
      <c r="F3" s="267" t="str">
        <f>'05 2 Rek'!H1</f>
        <v>2</v>
      </c>
      <c r="G3" s="268"/>
    </row>
    <row r="4" spans="1:80" ht="13.5" thickBot="1" x14ac:dyDescent="0.25">
      <c r="A4" s="269" t="s">
        <v>76</v>
      </c>
      <c r="B4" s="214"/>
      <c r="C4" s="215" t="s">
        <v>1681</v>
      </c>
      <c r="D4" s="270"/>
      <c r="E4" s="271" t="str">
        <f>'05 2 Rek'!G2</f>
        <v>Doteplení střešního pláště - Rozpočtové náklady</v>
      </c>
      <c r="F4" s="272"/>
      <c r="G4" s="273"/>
    </row>
    <row r="5" spans="1:80" ht="13.5" thickTop="1" x14ac:dyDescent="0.2">
      <c r="A5" s="274"/>
      <c r="G5" s="276"/>
    </row>
    <row r="6" spans="1:80" ht="27" customHeight="1" x14ac:dyDescent="0.2">
      <c r="A6" s="277" t="s">
        <v>86</v>
      </c>
      <c r="B6" s="278" t="s">
        <v>87</v>
      </c>
      <c r="C6" s="278" t="s">
        <v>88</v>
      </c>
      <c r="D6" s="278" t="s">
        <v>89</v>
      </c>
      <c r="E6" s="279" t="s">
        <v>90</v>
      </c>
      <c r="F6" s="278" t="s">
        <v>91</v>
      </c>
      <c r="G6" s="280" t="s">
        <v>92</v>
      </c>
      <c r="H6" s="281" t="s">
        <v>93</v>
      </c>
      <c r="I6" s="281" t="s">
        <v>94</v>
      </c>
      <c r="J6" s="281" t="s">
        <v>95</v>
      </c>
      <c r="K6" s="281" t="s">
        <v>96</v>
      </c>
    </row>
    <row r="7" spans="1:80" x14ac:dyDescent="0.2">
      <c r="A7" s="282" t="s">
        <v>97</v>
      </c>
      <c r="B7" s="283" t="s">
        <v>159</v>
      </c>
      <c r="C7" s="284" t="s">
        <v>160</v>
      </c>
      <c r="D7" s="285"/>
      <c r="E7" s="286"/>
      <c r="F7" s="286"/>
      <c r="G7" s="287"/>
      <c r="H7" s="288"/>
      <c r="I7" s="289"/>
      <c r="J7" s="290"/>
      <c r="K7" s="291"/>
      <c r="O7" s="292">
        <v>1</v>
      </c>
    </row>
    <row r="8" spans="1:80" x14ac:dyDescent="0.2">
      <c r="A8" s="293">
        <v>1</v>
      </c>
      <c r="B8" s="294" t="s">
        <v>495</v>
      </c>
      <c r="C8" s="295" t="s">
        <v>496</v>
      </c>
      <c r="D8" s="296" t="s">
        <v>116</v>
      </c>
      <c r="E8" s="297">
        <v>5.1449999999999996</v>
      </c>
      <c r="F8" s="297">
        <v>0</v>
      </c>
      <c r="G8" s="298">
        <f>E8*F8</f>
        <v>0</v>
      </c>
      <c r="H8" s="299">
        <v>4.6059999999999997E-2</v>
      </c>
      <c r="I8" s="300">
        <f>E8*H8</f>
        <v>0.23697869999999996</v>
      </c>
      <c r="J8" s="299">
        <v>0</v>
      </c>
      <c r="K8" s="300">
        <f>E8*J8</f>
        <v>0</v>
      </c>
      <c r="O8" s="292">
        <v>2</v>
      </c>
      <c r="AA8" s="261">
        <v>1</v>
      </c>
      <c r="AB8" s="261">
        <v>1</v>
      </c>
      <c r="AC8" s="261">
        <v>1</v>
      </c>
      <c r="AZ8" s="261">
        <v>1</v>
      </c>
      <c r="BA8" s="261">
        <f>IF(AZ8=1,G8,0)</f>
        <v>0</v>
      </c>
      <c r="BB8" s="261">
        <f>IF(AZ8=2,G8,0)</f>
        <v>0</v>
      </c>
      <c r="BC8" s="261">
        <f>IF(AZ8=3,G8,0)</f>
        <v>0</v>
      </c>
      <c r="BD8" s="261">
        <f>IF(AZ8=4,G8,0)</f>
        <v>0</v>
      </c>
      <c r="BE8" s="261">
        <f>IF(AZ8=5,G8,0)</f>
        <v>0</v>
      </c>
      <c r="CA8" s="292">
        <v>1</v>
      </c>
      <c r="CB8" s="292">
        <v>1</v>
      </c>
    </row>
    <row r="9" spans="1:80" ht="22.5" x14ac:dyDescent="0.2">
      <c r="A9" s="301"/>
      <c r="B9" s="304"/>
      <c r="C9" s="305" t="s">
        <v>1872</v>
      </c>
      <c r="D9" s="306"/>
      <c r="E9" s="307">
        <v>5.1449999999999996</v>
      </c>
      <c r="F9" s="308"/>
      <c r="G9" s="309"/>
      <c r="H9" s="310"/>
      <c r="I9" s="302"/>
      <c r="J9" s="311"/>
      <c r="K9" s="302"/>
      <c r="M9" s="303" t="s">
        <v>1872</v>
      </c>
      <c r="O9" s="292"/>
    </row>
    <row r="10" spans="1:80" ht="22.5" x14ac:dyDescent="0.2">
      <c r="A10" s="293">
        <v>2</v>
      </c>
      <c r="B10" s="294" t="s">
        <v>499</v>
      </c>
      <c r="C10" s="295" t="s">
        <v>500</v>
      </c>
      <c r="D10" s="296" t="s">
        <v>116</v>
      </c>
      <c r="E10" s="297">
        <v>5.1449999999999996</v>
      </c>
      <c r="F10" s="297">
        <v>0</v>
      </c>
      <c r="G10" s="298">
        <f>E10*F10</f>
        <v>0</v>
      </c>
      <c r="H10" s="299">
        <v>0</v>
      </c>
      <c r="I10" s="300">
        <f>E10*H10</f>
        <v>0</v>
      </c>
      <c r="J10" s="299"/>
      <c r="K10" s="300">
        <f>E10*J10</f>
        <v>0</v>
      </c>
      <c r="O10" s="292">
        <v>2</v>
      </c>
      <c r="AA10" s="261">
        <v>12</v>
      </c>
      <c r="AB10" s="261">
        <v>0</v>
      </c>
      <c r="AC10" s="261">
        <v>17</v>
      </c>
      <c r="AZ10" s="261">
        <v>1</v>
      </c>
      <c r="BA10" s="261">
        <f>IF(AZ10=1,G10,0)</f>
        <v>0</v>
      </c>
      <c r="BB10" s="261">
        <f>IF(AZ10=2,G10,0)</f>
        <v>0</v>
      </c>
      <c r="BC10" s="261">
        <f>IF(AZ10=3,G10,0)</f>
        <v>0</v>
      </c>
      <c r="BD10" s="261">
        <f>IF(AZ10=4,G10,0)</f>
        <v>0</v>
      </c>
      <c r="BE10" s="261">
        <f>IF(AZ10=5,G10,0)</f>
        <v>0</v>
      </c>
      <c r="CA10" s="292">
        <v>12</v>
      </c>
      <c r="CB10" s="292">
        <v>0</v>
      </c>
    </row>
    <row r="11" spans="1:80" ht="22.5" x14ac:dyDescent="0.2">
      <c r="A11" s="301"/>
      <c r="B11" s="304"/>
      <c r="C11" s="305" t="s">
        <v>1872</v>
      </c>
      <c r="D11" s="306"/>
      <c r="E11" s="307">
        <v>5.1449999999999996</v>
      </c>
      <c r="F11" s="308"/>
      <c r="G11" s="309"/>
      <c r="H11" s="310"/>
      <c r="I11" s="302"/>
      <c r="J11" s="311"/>
      <c r="K11" s="302"/>
      <c r="M11" s="303" t="s">
        <v>1872</v>
      </c>
      <c r="O11" s="292"/>
    </row>
    <row r="12" spans="1:80" x14ac:dyDescent="0.2">
      <c r="A12" s="312"/>
      <c r="B12" s="313" t="s">
        <v>101</v>
      </c>
      <c r="C12" s="314" t="s">
        <v>161</v>
      </c>
      <c r="D12" s="315"/>
      <c r="E12" s="316"/>
      <c r="F12" s="317"/>
      <c r="G12" s="318">
        <f>SUM(G7:G11)</f>
        <v>0</v>
      </c>
      <c r="H12" s="319"/>
      <c r="I12" s="320">
        <f>SUM(I7:I11)</f>
        <v>0.23697869999999996</v>
      </c>
      <c r="J12" s="319"/>
      <c r="K12" s="320">
        <f>SUM(K7:K11)</f>
        <v>0</v>
      </c>
      <c r="O12" s="292">
        <v>4</v>
      </c>
      <c r="BA12" s="321">
        <f>SUM(BA7:BA11)</f>
        <v>0</v>
      </c>
      <c r="BB12" s="321">
        <f>SUM(BB7:BB11)</f>
        <v>0</v>
      </c>
      <c r="BC12" s="321">
        <f>SUM(BC7:BC11)</f>
        <v>0</v>
      </c>
      <c r="BD12" s="321">
        <f>SUM(BD7:BD11)</f>
        <v>0</v>
      </c>
      <c r="BE12" s="321">
        <f>SUM(BE7:BE11)</f>
        <v>0</v>
      </c>
    </row>
    <row r="13" spans="1:80" x14ac:dyDescent="0.2">
      <c r="A13" s="282" t="s">
        <v>97</v>
      </c>
      <c r="B13" s="283" t="s">
        <v>334</v>
      </c>
      <c r="C13" s="284" t="s">
        <v>335</v>
      </c>
      <c r="D13" s="285"/>
      <c r="E13" s="286"/>
      <c r="F13" s="286"/>
      <c r="G13" s="287"/>
      <c r="H13" s="288"/>
      <c r="I13" s="289"/>
      <c r="J13" s="290"/>
      <c r="K13" s="291"/>
      <c r="O13" s="292">
        <v>1</v>
      </c>
    </row>
    <row r="14" spans="1:80" x14ac:dyDescent="0.2">
      <c r="A14" s="293">
        <v>3</v>
      </c>
      <c r="B14" s="294" t="s">
        <v>501</v>
      </c>
      <c r="C14" s="295" t="s">
        <v>502</v>
      </c>
      <c r="D14" s="296" t="s">
        <v>347</v>
      </c>
      <c r="E14" s="297">
        <v>8</v>
      </c>
      <c r="F14" s="297">
        <v>0</v>
      </c>
      <c r="G14" s="298">
        <f>E14*F14</f>
        <v>0</v>
      </c>
      <c r="H14" s="299">
        <v>1.17E-2</v>
      </c>
      <c r="I14" s="300">
        <f>E14*H14</f>
        <v>9.3600000000000003E-2</v>
      </c>
      <c r="J14" s="299">
        <v>0</v>
      </c>
      <c r="K14" s="300">
        <f>E14*J14</f>
        <v>0</v>
      </c>
      <c r="O14" s="292">
        <v>2</v>
      </c>
      <c r="AA14" s="261">
        <v>1</v>
      </c>
      <c r="AB14" s="261">
        <v>1</v>
      </c>
      <c r="AC14" s="261">
        <v>1</v>
      </c>
      <c r="AZ14" s="261">
        <v>1</v>
      </c>
      <c r="BA14" s="261">
        <f>IF(AZ14=1,G14,0)</f>
        <v>0</v>
      </c>
      <c r="BB14" s="261">
        <f>IF(AZ14=2,G14,0)</f>
        <v>0</v>
      </c>
      <c r="BC14" s="261">
        <f>IF(AZ14=3,G14,0)</f>
        <v>0</v>
      </c>
      <c r="BD14" s="261">
        <f>IF(AZ14=4,G14,0)</f>
        <v>0</v>
      </c>
      <c r="BE14" s="261">
        <f>IF(AZ14=5,G14,0)</f>
        <v>0</v>
      </c>
      <c r="CA14" s="292">
        <v>1</v>
      </c>
      <c r="CB14" s="292">
        <v>1</v>
      </c>
    </row>
    <row r="15" spans="1:80" x14ac:dyDescent="0.2">
      <c r="A15" s="301"/>
      <c r="B15" s="304"/>
      <c r="C15" s="305" t="s">
        <v>1873</v>
      </c>
      <c r="D15" s="306"/>
      <c r="E15" s="307">
        <v>8</v>
      </c>
      <c r="F15" s="308"/>
      <c r="G15" s="309"/>
      <c r="H15" s="310"/>
      <c r="I15" s="302"/>
      <c r="J15" s="311"/>
      <c r="K15" s="302"/>
      <c r="M15" s="303" t="s">
        <v>1873</v>
      </c>
      <c r="O15" s="292"/>
    </row>
    <row r="16" spans="1:80" x14ac:dyDescent="0.2">
      <c r="A16" s="293">
        <v>4</v>
      </c>
      <c r="B16" s="294" t="s">
        <v>504</v>
      </c>
      <c r="C16" s="295" t="s">
        <v>505</v>
      </c>
      <c r="D16" s="296" t="s">
        <v>347</v>
      </c>
      <c r="E16" s="297">
        <v>8</v>
      </c>
      <c r="F16" s="297">
        <v>0</v>
      </c>
      <c r="G16" s="298">
        <f>E16*F16</f>
        <v>0</v>
      </c>
      <c r="H16" s="299">
        <v>0</v>
      </c>
      <c r="I16" s="300">
        <f>E16*H16</f>
        <v>0</v>
      </c>
      <c r="J16" s="299"/>
      <c r="K16" s="300">
        <f>E16*J16</f>
        <v>0</v>
      </c>
      <c r="O16" s="292">
        <v>2</v>
      </c>
      <c r="AA16" s="261">
        <v>12</v>
      </c>
      <c r="AB16" s="261">
        <v>0</v>
      </c>
      <c r="AC16" s="261">
        <v>74</v>
      </c>
      <c r="AZ16" s="261">
        <v>1</v>
      </c>
      <c r="BA16" s="261">
        <f>IF(AZ16=1,G16,0)</f>
        <v>0</v>
      </c>
      <c r="BB16" s="261">
        <f>IF(AZ16=2,G16,0)</f>
        <v>0</v>
      </c>
      <c r="BC16" s="261">
        <f>IF(AZ16=3,G16,0)</f>
        <v>0</v>
      </c>
      <c r="BD16" s="261">
        <f>IF(AZ16=4,G16,0)</f>
        <v>0</v>
      </c>
      <c r="BE16" s="261">
        <f>IF(AZ16=5,G16,0)</f>
        <v>0</v>
      </c>
      <c r="CA16" s="292">
        <v>12</v>
      </c>
      <c r="CB16" s="292">
        <v>0</v>
      </c>
    </row>
    <row r="17" spans="1:80" x14ac:dyDescent="0.2">
      <c r="A17" s="301"/>
      <c r="B17" s="304"/>
      <c r="C17" s="305" t="s">
        <v>1873</v>
      </c>
      <c r="D17" s="306"/>
      <c r="E17" s="307">
        <v>8</v>
      </c>
      <c r="F17" s="308"/>
      <c r="G17" s="309"/>
      <c r="H17" s="310"/>
      <c r="I17" s="302"/>
      <c r="J17" s="311"/>
      <c r="K17" s="302"/>
      <c r="M17" s="303" t="s">
        <v>1873</v>
      </c>
      <c r="O17" s="292"/>
    </row>
    <row r="18" spans="1:80" ht="22.5" x14ac:dyDescent="0.2">
      <c r="A18" s="293">
        <v>5</v>
      </c>
      <c r="B18" s="294" t="s">
        <v>506</v>
      </c>
      <c r="C18" s="295" t="s">
        <v>507</v>
      </c>
      <c r="D18" s="296" t="s">
        <v>347</v>
      </c>
      <c r="E18" s="297">
        <v>4</v>
      </c>
      <c r="F18" s="297">
        <v>0</v>
      </c>
      <c r="G18" s="298">
        <f>E18*F18</f>
        <v>0</v>
      </c>
      <c r="H18" s="299">
        <v>0</v>
      </c>
      <c r="I18" s="300">
        <f>E18*H18</f>
        <v>0</v>
      </c>
      <c r="J18" s="299"/>
      <c r="K18" s="300">
        <f>E18*J18</f>
        <v>0</v>
      </c>
      <c r="O18" s="292">
        <v>2</v>
      </c>
      <c r="AA18" s="261">
        <v>3</v>
      </c>
      <c r="AB18" s="261">
        <v>1</v>
      </c>
      <c r="AC18" s="261" t="s">
        <v>506</v>
      </c>
      <c r="AZ18" s="261">
        <v>1</v>
      </c>
      <c r="BA18" s="261">
        <f>IF(AZ18=1,G18,0)</f>
        <v>0</v>
      </c>
      <c r="BB18" s="261">
        <f>IF(AZ18=2,G18,0)</f>
        <v>0</v>
      </c>
      <c r="BC18" s="261">
        <f>IF(AZ18=3,G18,0)</f>
        <v>0</v>
      </c>
      <c r="BD18" s="261">
        <f>IF(AZ18=4,G18,0)</f>
        <v>0</v>
      </c>
      <c r="BE18" s="261">
        <f>IF(AZ18=5,G18,0)</f>
        <v>0</v>
      </c>
      <c r="CA18" s="292">
        <v>3</v>
      </c>
      <c r="CB18" s="292">
        <v>1</v>
      </c>
    </row>
    <row r="19" spans="1:80" x14ac:dyDescent="0.2">
      <c r="A19" s="301"/>
      <c r="B19" s="304"/>
      <c r="C19" s="305" t="s">
        <v>508</v>
      </c>
      <c r="D19" s="306"/>
      <c r="E19" s="307">
        <v>4</v>
      </c>
      <c r="F19" s="308"/>
      <c r="G19" s="309"/>
      <c r="H19" s="310"/>
      <c r="I19" s="302"/>
      <c r="J19" s="311"/>
      <c r="K19" s="302"/>
      <c r="M19" s="303" t="s">
        <v>508</v>
      </c>
      <c r="O19" s="292"/>
    </row>
    <row r="20" spans="1:80" ht="22.5" x14ac:dyDescent="0.2">
      <c r="A20" s="293">
        <v>6</v>
      </c>
      <c r="B20" s="294" t="s">
        <v>512</v>
      </c>
      <c r="C20" s="295" t="s">
        <v>513</v>
      </c>
      <c r="D20" s="296" t="s">
        <v>347</v>
      </c>
      <c r="E20" s="297">
        <v>4</v>
      </c>
      <c r="F20" s="297">
        <v>0</v>
      </c>
      <c r="G20" s="298">
        <f>E20*F20</f>
        <v>0</v>
      </c>
      <c r="H20" s="299">
        <v>0</v>
      </c>
      <c r="I20" s="300">
        <f>E20*H20</f>
        <v>0</v>
      </c>
      <c r="J20" s="299"/>
      <c r="K20" s="300">
        <f>E20*J20</f>
        <v>0</v>
      </c>
      <c r="O20" s="292">
        <v>2</v>
      </c>
      <c r="AA20" s="261">
        <v>3</v>
      </c>
      <c r="AB20" s="261">
        <v>1</v>
      </c>
      <c r="AC20" s="261" t="s">
        <v>512</v>
      </c>
      <c r="AZ20" s="261">
        <v>1</v>
      </c>
      <c r="BA20" s="261">
        <f>IF(AZ20=1,G20,0)</f>
        <v>0</v>
      </c>
      <c r="BB20" s="261">
        <f>IF(AZ20=2,G20,0)</f>
        <v>0</v>
      </c>
      <c r="BC20" s="261">
        <f>IF(AZ20=3,G20,0)</f>
        <v>0</v>
      </c>
      <c r="BD20" s="261">
        <f>IF(AZ20=4,G20,0)</f>
        <v>0</v>
      </c>
      <c r="BE20" s="261">
        <f>IF(AZ20=5,G20,0)</f>
        <v>0</v>
      </c>
      <c r="CA20" s="292">
        <v>3</v>
      </c>
      <c r="CB20" s="292">
        <v>1</v>
      </c>
    </row>
    <row r="21" spans="1:80" x14ac:dyDescent="0.2">
      <c r="A21" s="301"/>
      <c r="B21" s="304"/>
      <c r="C21" s="305" t="s">
        <v>508</v>
      </c>
      <c r="D21" s="306"/>
      <c r="E21" s="307">
        <v>4</v>
      </c>
      <c r="F21" s="308"/>
      <c r="G21" s="309"/>
      <c r="H21" s="310"/>
      <c r="I21" s="302"/>
      <c r="J21" s="311"/>
      <c r="K21" s="302"/>
      <c r="M21" s="303" t="s">
        <v>508</v>
      </c>
      <c r="O21" s="292"/>
    </row>
    <row r="22" spans="1:80" x14ac:dyDescent="0.2">
      <c r="A22" s="293">
        <v>7</v>
      </c>
      <c r="B22" s="294" t="s">
        <v>367</v>
      </c>
      <c r="C22" s="295" t="s">
        <v>368</v>
      </c>
      <c r="D22" s="296" t="s">
        <v>369</v>
      </c>
      <c r="E22" s="297">
        <v>8.0000000000000002E-3</v>
      </c>
      <c r="F22" s="297">
        <v>0</v>
      </c>
      <c r="G22" s="298">
        <f>E22*F22</f>
        <v>0</v>
      </c>
      <c r="H22" s="299">
        <v>0</v>
      </c>
      <c r="I22" s="300">
        <f>E22*H22</f>
        <v>0</v>
      </c>
      <c r="J22" s="299"/>
      <c r="K22" s="300">
        <f>E22*J22</f>
        <v>0</v>
      </c>
      <c r="O22" s="292">
        <v>2</v>
      </c>
      <c r="AA22" s="261">
        <v>8</v>
      </c>
      <c r="AB22" s="261">
        <v>0</v>
      </c>
      <c r="AC22" s="261">
        <v>3</v>
      </c>
      <c r="AZ22" s="261">
        <v>1</v>
      </c>
      <c r="BA22" s="261">
        <f>IF(AZ22=1,G22,0)</f>
        <v>0</v>
      </c>
      <c r="BB22" s="261">
        <f>IF(AZ22=2,G22,0)</f>
        <v>0</v>
      </c>
      <c r="BC22" s="261">
        <f>IF(AZ22=3,G22,0)</f>
        <v>0</v>
      </c>
      <c r="BD22" s="261">
        <f>IF(AZ22=4,G22,0)</f>
        <v>0</v>
      </c>
      <c r="BE22" s="261">
        <f>IF(AZ22=5,G22,0)</f>
        <v>0</v>
      </c>
      <c r="CA22" s="292">
        <v>8</v>
      </c>
      <c r="CB22" s="292">
        <v>0</v>
      </c>
    </row>
    <row r="23" spans="1:80" x14ac:dyDescent="0.2">
      <c r="A23" s="293">
        <v>8</v>
      </c>
      <c r="B23" s="294" t="s">
        <v>370</v>
      </c>
      <c r="C23" s="295" t="s">
        <v>371</v>
      </c>
      <c r="D23" s="296" t="s">
        <v>369</v>
      </c>
      <c r="E23" s="297">
        <v>8.0000000000000002E-3</v>
      </c>
      <c r="F23" s="297">
        <v>0</v>
      </c>
      <c r="G23" s="298">
        <f>E23*F23</f>
        <v>0</v>
      </c>
      <c r="H23" s="299">
        <v>0</v>
      </c>
      <c r="I23" s="300">
        <f>E23*H23</f>
        <v>0</v>
      </c>
      <c r="J23" s="299"/>
      <c r="K23" s="300">
        <f>E23*J23</f>
        <v>0</v>
      </c>
      <c r="O23" s="292">
        <v>2</v>
      </c>
      <c r="AA23" s="261">
        <v>8</v>
      </c>
      <c r="AB23" s="261">
        <v>1</v>
      </c>
      <c r="AC23" s="261">
        <v>3</v>
      </c>
      <c r="AZ23" s="261">
        <v>1</v>
      </c>
      <c r="BA23" s="261">
        <f>IF(AZ23=1,G23,0)</f>
        <v>0</v>
      </c>
      <c r="BB23" s="261">
        <f>IF(AZ23=2,G23,0)</f>
        <v>0</v>
      </c>
      <c r="BC23" s="261">
        <f>IF(AZ23=3,G23,0)</f>
        <v>0</v>
      </c>
      <c r="BD23" s="261">
        <f>IF(AZ23=4,G23,0)</f>
        <v>0</v>
      </c>
      <c r="BE23" s="261">
        <f>IF(AZ23=5,G23,0)</f>
        <v>0</v>
      </c>
      <c r="CA23" s="292">
        <v>8</v>
      </c>
      <c r="CB23" s="292">
        <v>1</v>
      </c>
    </row>
    <row r="24" spans="1:80" x14ac:dyDescent="0.2">
      <c r="A24" s="293">
        <v>9</v>
      </c>
      <c r="B24" s="294" t="s">
        <v>372</v>
      </c>
      <c r="C24" s="295" t="s">
        <v>373</v>
      </c>
      <c r="D24" s="296" t="s">
        <v>369</v>
      </c>
      <c r="E24" s="297">
        <v>0.08</v>
      </c>
      <c r="F24" s="297">
        <v>0</v>
      </c>
      <c r="G24" s="298">
        <f>E24*F24</f>
        <v>0</v>
      </c>
      <c r="H24" s="299">
        <v>0</v>
      </c>
      <c r="I24" s="300">
        <f>E24*H24</f>
        <v>0</v>
      </c>
      <c r="J24" s="299"/>
      <c r="K24" s="300">
        <f>E24*J24</f>
        <v>0</v>
      </c>
      <c r="O24" s="292">
        <v>2</v>
      </c>
      <c r="AA24" s="261">
        <v>8</v>
      </c>
      <c r="AB24" s="261">
        <v>1</v>
      </c>
      <c r="AC24" s="261">
        <v>3</v>
      </c>
      <c r="AZ24" s="261">
        <v>1</v>
      </c>
      <c r="BA24" s="261">
        <f>IF(AZ24=1,G24,0)</f>
        <v>0</v>
      </c>
      <c r="BB24" s="261">
        <f>IF(AZ24=2,G24,0)</f>
        <v>0</v>
      </c>
      <c r="BC24" s="261">
        <f>IF(AZ24=3,G24,0)</f>
        <v>0</v>
      </c>
      <c r="BD24" s="261">
        <f>IF(AZ24=4,G24,0)</f>
        <v>0</v>
      </c>
      <c r="BE24" s="261">
        <f>IF(AZ24=5,G24,0)</f>
        <v>0</v>
      </c>
      <c r="CA24" s="292">
        <v>8</v>
      </c>
      <c r="CB24" s="292">
        <v>1</v>
      </c>
    </row>
    <row r="25" spans="1:80" x14ac:dyDescent="0.2">
      <c r="A25" s="293">
        <v>10</v>
      </c>
      <c r="B25" s="294" t="s">
        <v>374</v>
      </c>
      <c r="C25" s="295" t="s">
        <v>375</v>
      </c>
      <c r="D25" s="296" t="s">
        <v>369</v>
      </c>
      <c r="E25" s="297">
        <v>8.0000000000000002E-3</v>
      </c>
      <c r="F25" s="297">
        <v>0</v>
      </c>
      <c r="G25" s="298">
        <f>E25*F25</f>
        <v>0</v>
      </c>
      <c r="H25" s="299">
        <v>0</v>
      </c>
      <c r="I25" s="300">
        <f>E25*H25</f>
        <v>0</v>
      </c>
      <c r="J25" s="299"/>
      <c r="K25" s="300">
        <f>E25*J25</f>
        <v>0</v>
      </c>
      <c r="O25" s="292">
        <v>2</v>
      </c>
      <c r="AA25" s="261">
        <v>8</v>
      </c>
      <c r="AB25" s="261">
        <v>1</v>
      </c>
      <c r="AC25" s="261">
        <v>3</v>
      </c>
      <c r="AZ25" s="261">
        <v>1</v>
      </c>
      <c r="BA25" s="261">
        <f>IF(AZ25=1,G25,0)</f>
        <v>0</v>
      </c>
      <c r="BB25" s="261">
        <f>IF(AZ25=2,G25,0)</f>
        <v>0</v>
      </c>
      <c r="BC25" s="261">
        <f>IF(AZ25=3,G25,0)</f>
        <v>0</v>
      </c>
      <c r="BD25" s="261">
        <f>IF(AZ25=4,G25,0)</f>
        <v>0</v>
      </c>
      <c r="BE25" s="261">
        <f>IF(AZ25=5,G25,0)</f>
        <v>0</v>
      </c>
      <c r="CA25" s="292">
        <v>8</v>
      </c>
      <c r="CB25" s="292">
        <v>1</v>
      </c>
    </row>
    <row r="26" spans="1:80" x14ac:dyDescent="0.2">
      <c r="A26" s="293">
        <v>11</v>
      </c>
      <c r="B26" s="294" t="s">
        <v>376</v>
      </c>
      <c r="C26" s="295" t="s">
        <v>377</v>
      </c>
      <c r="D26" s="296" t="s">
        <v>369</v>
      </c>
      <c r="E26" s="297">
        <v>2.4E-2</v>
      </c>
      <c r="F26" s="297">
        <v>0</v>
      </c>
      <c r="G26" s="298">
        <f>E26*F26</f>
        <v>0</v>
      </c>
      <c r="H26" s="299">
        <v>0</v>
      </c>
      <c r="I26" s="300">
        <f>E26*H26</f>
        <v>0</v>
      </c>
      <c r="J26" s="299"/>
      <c r="K26" s="300">
        <f>E26*J26</f>
        <v>0</v>
      </c>
      <c r="O26" s="292">
        <v>2</v>
      </c>
      <c r="AA26" s="261">
        <v>8</v>
      </c>
      <c r="AB26" s="261">
        <v>1</v>
      </c>
      <c r="AC26" s="261">
        <v>3</v>
      </c>
      <c r="AZ26" s="261">
        <v>1</v>
      </c>
      <c r="BA26" s="261">
        <f>IF(AZ26=1,G26,0)</f>
        <v>0</v>
      </c>
      <c r="BB26" s="261">
        <f>IF(AZ26=2,G26,0)</f>
        <v>0</v>
      </c>
      <c r="BC26" s="261">
        <f>IF(AZ26=3,G26,0)</f>
        <v>0</v>
      </c>
      <c r="BD26" s="261">
        <f>IF(AZ26=4,G26,0)</f>
        <v>0</v>
      </c>
      <c r="BE26" s="261">
        <f>IF(AZ26=5,G26,0)</f>
        <v>0</v>
      </c>
      <c r="CA26" s="292">
        <v>8</v>
      </c>
      <c r="CB26" s="292">
        <v>1</v>
      </c>
    </row>
    <row r="27" spans="1:80" x14ac:dyDescent="0.2">
      <c r="A27" s="293">
        <v>12</v>
      </c>
      <c r="B27" s="294" t="s">
        <v>378</v>
      </c>
      <c r="C27" s="295" t="s">
        <v>379</v>
      </c>
      <c r="D27" s="296" t="s">
        <v>369</v>
      </c>
      <c r="E27" s="297">
        <v>8.0000000000000002E-3</v>
      </c>
      <c r="F27" s="297">
        <v>0</v>
      </c>
      <c r="G27" s="298">
        <f>E27*F27</f>
        <v>0</v>
      </c>
      <c r="H27" s="299">
        <v>0</v>
      </c>
      <c r="I27" s="300">
        <f>E27*H27</f>
        <v>0</v>
      </c>
      <c r="J27" s="299"/>
      <c r="K27" s="300">
        <f>E27*J27</f>
        <v>0</v>
      </c>
      <c r="O27" s="292">
        <v>2</v>
      </c>
      <c r="AA27" s="261">
        <v>8</v>
      </c>
      <c r="AB27" s="261">
        <v>0</v>
      </c>
      <c r="AC27" s="261">
        <v>3</v>
      </c>
      <c r="AZ27" s="261">
        <v>1</v>
      </c>
      <c r="BA27" s="261">
        <f>IF(AZ27=1,G27,0)</f>
        <v>0</v>
      </c>
      <c r="BB27" s="261">
        <f>IF(AZ27=2,G27,0)</f>
        <v>0</v>
      </c>
      <c r="BC27" s="261">
        <f>IF(AZ27=3,G27,0)</f>
        <v>0</v>
      </c>
      <c r="BD27" s="261">
        <f>IF(AZ27=4,G27,0)</f>
        <v>0</v>
      </c>
      <c r="BE27" s="261">
        <f>IF(AZ27=5,G27,0)</f>
        <v>0</v>
      </c>
      <c r="CA27" s="292">
        <v>8</v>
      </c>
      <c r="CB27" s="292">
        <v>0</v>
      </c>
    </row>
    <row r="28" spans="1:80" x14ac:dyDescent="0.2">
      <c r="A28" s="312"/>
      <c r="B28" s="313" t="s">
        <v>101</v>
      </c>
      <c r="C28" s="314" t="s">
        <v>336</v>
      </c>
      <c r="D28" s="315"/>
      <c r="E28" s="316"/>
      <c r="F28" s="317"/>
      <c r="G28" s="318">
        <f>SUM(G13:G27)</f>
        <v>0</v>
      </c>
      <c r="H28" s="319"/>
      <c r="I28" s="320">
        <f>SUM(I13:I27)</f>
        <v>9.3600000000000003E-2</v>
      </c>
      <c r="J28" s="319"/>
      <c r="K28" s="320">
        <f>SUM(K13:K27)</f>
        <v>0</v>
      </c>
      <c r="O28" s="292">
        <v>4</v>
      </c>
      <c r="BA28" s="321">
        <f>SUM(BA13:BA27)</f>
        <v>0</v>
      </c>
      <c r="BB28" s="321">
        <f>SUM(BB13:BB27)</f>
        <v>0</v>
      </c>
      <c r="BC28" s="321">
        <f>SUM(BC13:BC27)</f>
        <v>0</v>
      </c>
      <c r="BD28" s="321">
        <f>SUM(BD13:BD27)</f>
        <v>0</v>
      </c>
      <c r="BE28" s="321">
        <f>SUM(BE13:BE27)</f>
        <v>0</v>
      </c>
    </row>
    <row r="29" spans="1:80" x14ac:dyDescent="0.2">
      <c r="A29" s="282" t="s">
        <v>97</v>
      </c>
      <c r="B29" s="283" t="s">
        <v>412</v>
      </c>
      <c r="C29" s="284" t="s">
        <v>413</v>
      </c>
      <c r="D29" s="285"/>
      <c r="E29" s="286"/>
      <c r="F29" s="286"/>
      <c r="G29" s="287"/>
      <c r="H29" s="288"/>
      <c r="I29" s="289"/>
      <c r="J29" s="290"/>
      <c r="K29" s="291"/>
      <c r="O29" s="292">
        <v>1</v>
      </c>
    </row>
    <row r="30" spans="1:80" x14ac:dyDescent="0.2">
      <c r="A30" s="293">
        <v>13</v>
      </c>
      <c r="B30" s="294" t="s">
        <v>514</v>
      </c>
      <c r="C30" s="295" t="s">
        <v>515</v>
      </c>
      <c r="D30" s="296" t="s">
        <v>116</v>
      </c>
      <c r="E30" s="297">
        <v>34.020000000000003</v>
      </c>
      <c r="F30" s="297">
        <v>0</v>
      </c>
      <c r="G30" s="298">
        <f>E30*F30</f>
        <v>0</v>
      </c>
      <c r="H30" s="299">
        <v>4.7499999999999999E-3</v>
      </c>
      <c r="I30" s="300">
        <f>E30*H30</f>
        <v>0.16159500000000002</v>
      </c>
      <c r="J30" s="299">
        <v>0</v>
      </c>
      <c r="K30" s="300">
        <f>E30*J30</f>
        <v>0</v>
      </c>
      <c r="O30" s="292">
        <v>2</v>
      </c>
      <c r="AA30" s="261">
        <v>1</v>
      </c>
      <c r="AB30" s="261">
        <v>0</v>
      </c>
      <c r="AC30" s="261">
        <v>0</v>
      </c>
      <c r="AZ30" s="261">
        <v>1</v>
      </c>
      <c r="BA30" s="261">
        <f>IF(AZ30=1,G30,0)</f>
        <v>0</v>
      </c>
      <c r="BB30" s="261">
        <f>IF(AZ30=2,G30,0)</f>
        <v>0</v>
      </c>
      <c r="BC30" s="261">
        <f>IF(AZ30=3,G30,0)</f>
        <v>0</v>
      </c>
      <c r="BD30" s="261">
        <f>IF(AZ30=4,G30,0)</f>
        <v>0</v>
      </c>
      <c r="BE30" s="261">
        <f>IF(AZ30=5,G30,0)</f>
        <v>0</v>
      </c>
      <c r="CA30" s="292">
        <v>1</v>
      </c>
      <c r="CB30" s="292">
        <v>0</v>
      </c>
    </row>
    <row r="31" spans="1:80" x14ac:dyDescent="0.2">
      <c r="A31" s="301"/>
      <c r="B31" s="304"/>
      <c r="C31" s="305" t="s">
        <v>1523</v>
      </c>
      <c r="D31" s="306"/>
      <c r="E31" s="307">
        <v>34.020000000000003</v>
      </c>
      <c r="F31" s="308"/>
      <c r="G31" s="309"/>
      <c r="H31" s="310"/>
      <c r="I31" s="302"/>
      <c r="J31" s="311"/>
      <c r="K31" s="302"/>
      <c r="M31" s="303" t="s">
        <v>1523</v>
      </c>
      <c r="O31" s="292"/>
    </row>
    <row r="32" spans="1:80" x14ac:dyDescent="0.2">
      <c r="A32" s="293">
        <v>14</v>
      </c>
      <c r="B32" s="294" t="s">
        <v>517</v>
      </c>
      <c r="C32" s="295" t="s">
        <v>518</v>
      </c>
      <c r="D32" s="296" t="s">
        <v>347</v>
      </c>
      <c r="E32" s="297">
        <v>1436</v>
      </c>
      <c r="F32" s="297">
        <v>0</v>
      </c>
      <c r="G32" s="298">
        <f>E32*F32</f>
        <v>0</v>
      </c>
      <c r="H32" s="299">
        <v>8.2799999999999992E-3</v>
      </c>
      <c r="I32" s="300">
        <f>E32*H32</f>
        <v>11.890079999999999</v>
      </c>
      <c r="J32" s="299">
        <v>0</v>
      </c>
      <c r="K32" s="300">
        <f>E32*J32</f>
        <v>0</v>
      </c>
      <c r="O32" s="292">
        <v>2</v>
      </c>
      <c r="AA32" s="261">
        <v>1</v>
      </c>
      <c r="AB32" s="261">
        <v>1</v>
      </c>
      <c r="AC32" s="261">
        <v>1</v>
      </c>
      <c r="AZ32" s="261">
        <v>1</v>
      </c>
      <c r="BA32" s="261">
        <f>IF(AZ32=1,G32,0)</f>
        <v>0</v>
      </c>
      <c r="BB32" s="261">
        <f>IF(AZ32=2,G32,0)</f>
        <v>0</v>
      </c>
      <c r="BC32" s="261">
        <f>IF(AZ32=3,G32,0)</f>
        <v>0</v>
      </c>
      <c r="BD32" s="261">
        <f>IF(AZ32=4,G32,0)</f>
        <v>0</v>
      </c>
      <c r="BE32" s="261">
        <f>IF(AZ32=5,G32,0)</f>
        <v>0</v>
      </c>
      <c r="CA32" s="292">
        <v>1</v>
      </c>
      <c r="CB32" s="292">
        <v>1</v>
      </c>
    </row>
    <row r="33" spans="1:80" x14ac:dyDescent="0.2">
      <c r="A33" s="301"/>
      <c r="B33" s="304"/>
      <c r="C33" s="305" t="s">
        <v>1874</v>
      </c>
      <c r="D33" s="306"/>
      <c r="E33" s="307">
        <v>680</v>
      </c>
      <c r="F33" s="308"/>
      <c r="G33" s="309"/>
      <c r="H33" s="310"/>
      <c r="I33" s="302"/>
      <c r="J33" s="311"/>
      <c r="K33" s="302"/>
      <c r="M33" s="303" t="s">
        <v>1874</v>
      </c>
      <c r="O33" s="292"/>
    </row>
    <row r="34" spans="1:80" x14ac:dyDescent="0.2">
      <c r="A34" s="301"/>
      <c r="B34" s="304"/>
      <c r="C34" s="305" t="s">
        <v>1875</v>
      </c>
      <c r="D34" s="306"/>
      <c r="E34" s="307">
        <v>756</v>
      </c>
      <c r="F34" s="308"/>
      <c r="G34" s="309"/>
      <c r="H34" s="310"/>
      <c r="I34" s="302"/>
      <c r="J34" s="311"/>
      <c r="K34" s="302"/>
      <c r="M34" s="303" t="s">
        <v>1875</v>
      </c>
      <c r="O34" s="292"/>
    </row>
    <row r="35" spans="1:80" x14ac:dyDescent="0.2">
      <c r="A35" s="293">
        <v>15</v>
      </c>
      <c r="B35" s="294" t="s">
        <v>521</v>
      </c>
      <c r="C35" s="295" t="s">
        <v>522</v>
      </c>
      <c r="D35" s="296" t="s">
        <v>347</v>
      </c>
      <c r="E35" s="297">
        <v>1058</v>
      </c>
      <c r="F35" s="297">
        <v>0</v>
      </c>
      <c r="G35" s="298">
        <f>E35*F35</f>
        <v>0</v>
      </c>
      <c r="H35" s="299">
        <v>1.4999999999999999E-4</v>
      </c>
      <c r="I35" s="300">
        <f>E35*H35</f>
        <v>0.15869999999999998</v>
      </c>
      <c r="J35" s="299">
        <v>0</v>
      </c>
      <c r="K35" s="300">
        <f>E35*J35</f>
        <v>0</v>
      </c>
      <c r="O35" s="292">
        <v>2</v>
      </c>
      <c r="AA35" s="261">
        <v>1</v>
      </c>
      <c r="AB35" s="261">
        <v>1</v>
      </c>
      <c r="AC35" s="261">
        <v>1</v>
      </c>
      <c r="AZ35" s="261">
        <v>1</v>
      </c>
      <c r="BA35" s="261">
        <f>IF(AZ35=1,G35,0)</f>
        <v>0</v>
      </c>
      <c r="BB35" s="261">
        <f>IF(AZ35=2,G35,0)</f>
        <v>0</v>
      </c>
      <c r="BC35" s="261">
        <f>IF(AZ35=3,G35,0)</f>
        <v>0</v>
      </c>
      <c r="BD35" s="261">
        <f>IF(AZ35=4,G35,0)</f>
        <v>0</v>
      </c>
      <c r="BE35" s="261">
        <f>IF(AZ35=5,G35,0)</f>
        <v>0</v>
      </c>
      <c r="CA35" s="292">
        <v>1</v>
      </c>
      <c r="CB35" s="292">
        <v>1</v>
      </c>
    </row>
    <row r="36" spans="1:80" x14ac:dyDescent="0.2">
      <c r="A36" s="301"/>
      <c r="B36" s="304"/>
      <c r="C36" s="305" t="s">
        <v>1876</v>
      </c>
      <c r="D36" s="306"/>
      <c r="E36" s="307">
        <v>680</v>
      </c>
      <c r="F36" s="308"/>
      <c r="G36" s="309"/>
      <c r="H36" s="310"/>
      <c r="I36" s="302"/>
      <c r="J36" s="311"/>
      <c r="K36" s="302"/>
      <c r="M36" s="303" t="s">
        <v>1876</v>
      </c>
      <c r="O36" s="292"/>
    </row>
    <row r="37" spans="1:80" x14ac:dyDescent="0.2">
      <c r="A37" s="301"/>
      <c r="B37" s="304"/>
      <c r="C37" s="305" t="s">
        <v>1877</v>
      </c>
      <c r="D37" s="306"/>
      <c r="E37" s="307">
        <v>378</v>
      </c>
      <c r="F37" s="308"/>
      <c r="G37" s="309"/>
      <c r="H37" s="310"/>
      <c r="I37" s="302"/>
      <c r="J37" s="311"/>
      <c r="K37" s="302"/>
      <c r="M37" s="303" t="s">
        <v>1877</v>
      </c>
      <c r="O37" s="292"/>
    </row>
    <row r="38" spans="1:80" x14ac:dyDescent="0.2">
      <c r="A38" s="312"/>
      <c r="B38" s="313" t="s">
        <v>101</v>
      </c>
      <c r="C38" s="314" t="s">
        <v>414</v>
      </c>
      <c r="D38" s="315"/>
      <c r="E38" s="316"/>
      <c r="F38" s="317"/>
      <c r="G38" s="318">
        <f>SUM(G29:G37)</f>
        <v>0</v>
      </c>
      <c r="H38" s="319"/>
      <c r="I38" s="320">
        <f>SUM(I29:I37)</f>
        <v>12.210374999999999</v>
      </c>
      <c r="J38" s="319"/>
      <c r="K38" s="320">
        <f>SUM(K29:K37)</f>
        <v>0</v>
      </c>
      <c r="O38" s="292">
        <v>4</v>
      </c>
      <c r="BA38" s="321">
        <f>SUM(BA29:BA37)</f>
        <v>0</v>
      </c>
      <c r="BB38" s="321">
        <f>SUM(BB29:BB37)</f>
        <v>0</v>
      </c>
      <c r="BC38" s="321">
        <f>SUM(BC29:BC37)</f>
        <v>0</v>
      </c>
      <c r="BD38" s="321">
        <f>SUM(BD29:BD37)</f>
        <v>0</v>
      </c>
      <c r="BE38" s="321">
        <f>SUM(BE29:BE37)</f>
        <v>0</v>
      </c>
    </row>
    <row r="39" spans="1:80" x14ac:dyDescent="0.2">
      <c r="A39" s="282" t="s">
        <v>97</v>
      </c>
      <c r="B39" s="283" t="s">
        <v>419</v>
      </c>
      <c r="C39" s="284" t="s">
        <v>420</v>
      </c>
      <c r="D39" s="285"/>
      <c r="E39" s="286"/>
      <c r="F39" s="286"/>
      <c r="G39" s="287"/>
      <c r="H39" s="288"/>
      <c r="I39" s="289"/>
      <c r="J39" s="290"/>
      <c r="K39" s="291"/>
      <c r="O39" s="292">
        <v>1</v>
      </c>
    </row>
    <row r="40" spans="1:80" x14ac:dyDescent="0.2">
      <c r="A40" s="293">
        <v>16</v>
      </c>
      <c r="B40" s="294" t="s">
        <v>525</v>
      </c>
      <c r="C40" s="295" t="s">
        <v>526</v>
      </c>
      <c r="D40" s="296" t="s">
        <v>369</v>
      </c>
      <c r="E40" s="297">
        <v>12.540953699999999</v>
      </c>
      <c r="F40" s="297">
        <v>0</v>
      </c>
      <c r="G40" s="298">
        <f>E40*F40</f>
        <v>0</v>
      </c>
      <c r="H40" s="299">
        <v>0</v>
      </c>
      <c r="I40" s="300">
        <f>E40*H40</f>
        <v>0</v>
      </c>
      <c r="J40" s="299"/>
      <c r="K40" s="300">
        <f>E40*J40</f>
        <v>0</v>
      </c>
      <c r="O40" s="292">
        <v>2</v>
      </c>
      <c r="AA40" s="261">
        <v>7</v>
      </c>
      <c r="AB40" s="261">
        <v>1</v>
      </c>
      <c r="AC40" s="261">
        <v>2</v>
      </c>
      <c r="AZ40" s="261">
        <v>1</v>
      </c>
      <c r="BA40" s="261">
        <f>IF(AZ40=1,G40,0)</f>
        <v>0</v>
      </c>
      <c r="BB40" s="261">
        <f>IF(AZ40=2,G40,0)</f>
        <v>0</v>
      </c>
      <c r="BC40" s="261">
        <f>IF(AZ40=3,G40,0)</f>
        <v>0</v>
      </c>
      <c r="BD40" s="261">
        <f>IF(AZ40=4,G40,0)</f>
        <v>0</v>
      </c>
      <c r="BE40" s="261">
        <f>IF(AZ40=5,G40,0)</f>
        <v>0</v>
      </c>
      <c r="CA40" s="292">
        <v>7</v>
      </c>
      <c r="CB40" s="292">
        <v>1</v>
      </c>
    </row>
    <row r="41" spans="1:80" x14ac:dyDescent="0.2">
      <c r="A41" s="312"/>
      <c r="B41" s="313" t="s">
        <v>101</v>
      </c>
      <c r="C41" s="314" t="s">
        <v>421</v>
      </c>
      <c r="D41" s="315"/>
      <c r="E41" s="316"/>
      <c r="F41" s="317"/>
      <c r="G41" s="318">
        <f>SUM(G39:G40)</f>
        <v>0</v>
      </c>
      <c r="H41" s="319"/>
      <c r="I41" s="320">
        <f>SUM(I39:I40)</f>
        <v>0</v>
      </c>
      <c r="J41" s="319"/>
      <c r="K41" s="320">
        <f>SUM(K39:K40)</f>
        <v>0</v>
      </c>
      <c r="O41" s="292">
        <v>4</v>
      </c>
      <c r="BA41" s="321">
        <f>SUM(BA39:BA40)</f>
        <v>0</v>
      </c>
      <c r="BB41" s="321">
        <f>SUM(BB39:BB40)</f>
        <v>0</v>
      </c>
      <c r="BC41" s="321">
        <f>SUM(BC39:BC40)</f>
        <v>0</v>
      </c>
      <c r="BD41" s="321">
        <f>SUM(BD39:BD40)</f>
        <v>0</v>
      </c>
      <c r="BE41" s="321">
        <f>SUM(BE39:BE40)</f>
        <v>0</v>
      </c>
    </row>
    <row r="42" spans="1:80" x14ac:dyDescent="0.2">
      <c r="A42" s="282" t="s">
        <v>97</v>
      </c>
      <c r="B42" s="283" t="s">
        <v>527</v>
      </c>
      <c r="C42" s="284" t="s">
        <v>528</v>
      </c>
      <c r="D42" s="285"/>
      <c r="E42" s="286"/>
      <c r="F42" s="286"/>
      <c r="G42" s="287"/>
      <c r="H42" s="288"/>
      <c r="I42" s="289"/>
      <c r="J42" s="290"/>
      <c r="K42" s="291"/>
      <c r="O42" s="292">
        <v>1</v>
      </c>
    </row>
    <row r="43" spans="1:80" ht="22.5" x14ac:dyDescent="0.2">
      <c r="A43" s="293">
        <v>17</v>
      </c>
      <c r="B43" s="294" t="s">
        <v>530</v>
      </c>
      <c r="C43" s="295" t="s">
        <v>531</v>
      </c>
      <c r="D43" s="296" t="s">
        <v>116</v>
      </c>
      <c r="E43" s="297">
        <v>746.35969999999998</v>
      </c>
      <c r="F43" s="297">
        <v>0</v>
      </c>
      <c r="G43" s="298">
        <f>E43*F43</f>
        <v>0</v>
      </c>
      <c r="H43" s="299">
        <v>0</v>
      </c>
      <c r="I43" s="300">
        <f>E43*H43</f>
        <v>0</v>
      </c>
      <c r="J43" s="299">
        <v>0</v>
      </c>
      <c r="K43" s="300">
        <f>E43*J43</f>
        <v>0</v>
      </c>
      <c r="O43" s="292">
        <v>2</v>
      </c>
      <c r="AA43" s="261">
        <v>1</v>
      </c>
      <c r="AB43" s="261">
        <v>7</v>
      </c>
      <c r="AC43" s="261">
        <v>7</v>
      </c>
      <c r="AZ43" s="261">
        <v>2</v>
      </c>
      <c r="BA43" s="261">
        <f>IF(AZ43=1,G43,0)</f>
        <v>0</v>
      </c>
      <c r="BB43" s="261">
        <f>IF(AZ43=2,G43,0)</f>
        <v>0</v>
      </c>
      <c r="BC43" s="261">
        <f>IF(AZ43=3,G43,0)</f>
        <v>0</v>
      </c>
      <c r="BD43" s="261">
        <f>IF(AZ43=4,G43,0)</f>
        <v>0</v>
      </c>
      <c r="BE43" s="261">
        <f>IF(AZ43=5,G43,0)</f>
        <v>0</v>
      </c>
      <c r="CA43" s="292">
        <v>1</v>
      </c>
      <c r="CB43" s="292">
        <v>7</v>
      </c>
    </row>
    <row r="44" spans="1:80" x14ac:dyDescent="0.2">
      <c r="A44" s="301"/>
      <c r="B44" s="304"/>
      <c r="C44" s="305" t="s">
        <v>1689</v>
      </c>
      <c r="D44" s="306"/>
      <c r="E44" s="307">
        <v>0</v>
      </c>
      <c r="F44" s="308"/>
      <c r="G44" s="309"/>
      <c r="H44" s="310"/>
      <c r="I44" s="302"/>
      <c r="J44" s="311"/>
      <c r="K44" s="302"/>
      <c r="M44" s="303" t="s">
        <v>1689</v>
      </c>
      <c r="O44" s="292"/>
    </row>
    <row r="45" spans="1:80" x14ac:dyDescent="0.2">
      <c r="A45" s="301"/>
      <c r="B45" s="304"/>
      <c r="C45" s="305" t="s">
        <v>1878</v>
      </c>
      <c r="D45" s="306"/>
      <c r="E45" s="307">
        <v>673.44269999999995</v>
      </c>
      <c r="F45" s="308"/>
      <c r="G45" s="309"/>
      <c r="H45" s="310"/>
      <c r="I45" s="302"/>
      <c r="J45" s="311"/>
      <c r="K45" s="302"/>
      <c r="M45" s="303" t="s">
        <v>1878</v>
      </c>
      <c r="O45" s="292"/>
    </row>
    <row r="46" spans="1:80" ht="33.75" x14ac:dyDescent="0.2">
      <c r="A46" s="301"/>
      <c r="B46" s="304"/>
      <c r="C46" s="305" t="s">
        <v>1879</v>
      </c>
      <c r="D46" s="306"/>
      <c r="E46" s="307">
        <v>9.657</v>
      </c>
      <c r="F46" s="308"/>
      <c r="G46" s="309"/>
      <c r="H46" s="310"/>
      <c r="I46" s="302"/>
      <c r="J46" s="311"/>
      <c r="K46" s="302"/>
      <c r="M46" s="303" t="s">
        <v>1879</v>
      </c>
      <c r="O46" s="292"/>
    </row>
    <row r="47" spans="1:80" x14ac:dyDescent="0.2">
      <c r="A47" s="301"/>
      <c r="B47" s="304"/>
      <c r="C47" s="305" t="s">
        <v>1880</v>
      </c>
      <c r="D47" s="306"/>
      <c r="E47" s="307">
        <v>7.02</v>
      </c>
      <c r="F47" s="308"/>
      <c r="G47" s="309"/>
      <c r="H47" s="310"/>
      <c r="I47" s="302"/>
      <c r="J47" s="311"/>
      <c r="K47" s="302"/>
      <c r="M47" s="303" t="s">
        <v>1880</v>
      </c>
      <c r="O47" s="292"/>
    </row>
    <row r="48" spans="1:80" x14ac:dyDescent="0.2">
      <c r="A48" s="301"/>
      <c r="B48" s="304"/>
      <c r="C48" s="305" t="s">
        <v>533</v>
      </c>
      <c r="D48" s="306"/>
      <c r="E48" s="307">
        <v>28.54</v>
      </c>
      <c r="F48" s="308"/>
      <c r="G48" s="309"/>
      <c r="H48" s="310"/>
      <c r="I48" s="302"/>
      <c r="J48" s="311"/>
      <c r="K48" s="302"/>
      <c r="M48" s="303" t="s">
        <v>533</v>
      </c>
      <c r="O48" s="292"/>
    </row>
    <row r="49" spans="1:80" x14ac:dyDescent="0.2">
      <c r="A49" s="301"/>
      <c r="B49" s="304"/>
      <c r="C49" s="305" t="s">
        <v>534</v>
      </c>
      <c r="D49" s="306"/>
      <c r="E49" s="307">
        <v>27.7</v>
      </c>
      <c r="F49" s="308"/>
      <c r="G49" s="309"/>
      <c r="H49" s="310"/>
      <c r="I49" s="302"/>
      <c r="J49" s="311"/>
      <c r="K49" s="302"/>
      <c r="M49" s="303" t="s">
        <v>534</v>
      </c>
      <c r="O49" s="292"/>
    </row>
    <row r="50" spans="1:80" x14ac:dyDescent="0.2">
      <c r="A50" s="293">
        <v>18</v>
      </c>
      <c r="B50" s="294" t="s">
        <v>536</v>
      </c>
      <c r="C50" s="295" t="s">
        <v>537</v>
      </c>
      <c r="D50" s="296" t="s">
        <v>116</v>
      </c>
      <c r="E50" s="297">
        <v>698.40120000000002</v>
      </c>
      <c r="F50" s="297">
        <v>0</v>
      </c>
      <c r="G50" s="298">
        <f>E50*F50</f>
        <v>0</v>
      </c>
      <c r="H50" s="299">
        <v>0</v>
      </c>
      <c r="I50" s="300">
        <f>E50*H50</f>
        <v>0</v>
      </c>
      <c r="J50" s="299">
        <v>-0.01</v>
      </c>
      <c r="K50" s="300">
        <f>E50*J50</f>
        <v>-6.9840119999999999</v>
      </c>
      <c r="O50" s="292">
        <v>2</v>
      </c>
      <c r="AA50" s="261">
        <v>1</v>
      </c>
      <c r="AB50" s="261">
        <v>0</v>
      </c>
      <c r="AC50" s="261">
        <v>0</v>
      </c>
      <c r="AZ50" s="261">
        <v>2</v>
      </c>
      <c r="BA50" s="261">
        <f>IF(AZ50=1,G50,0)</f>
        <v>0</v>
      </c>
      <c r="BB50" s="261">
        <f>IF(AZ50=2,G50,0)</f>
        <v>0</v>
      </c>
      <c r="BC50" s="261">
        <f>IF(AZ50=3,G50,0)</f>
        <v>0</v>
      </c>
      <c r="BD50" s="261">
        <f>IF(AZ50=4,G50,0)</f>
        <v>0</v>
      </c>
      <c r="BE50" s="261">
        <f>IF(AZ50=5,G50,0)</f>
        <v>0</v>
      </c>
      <c r="CA50" s="292">
        <v>1</v>
      </c>
      <c r="CB50" s="292">
        <v>0</v>
      </c>
    </row>
    <row r="51" spans="1:80" ht="22.5" x14ac:dyDescent="0.2">
      <c r="A51" s="301"/>
      <c r="B51" s="304"/>
      <c r="C51" s="305" t="s">
        <v>1881</v>
      </c>
      <c r="D51" s="306"/>
      <c r="E51" s="307">
        <v>702.91</v>
      </c>
      <c r="F51" s="308"/>
      <c r="G51" s="309"/>
      <c r="H51" s="310"/>
      <c r="I51" s="302"/>
      <c r="J51" s="311"/>
      <c r="K51" s="302"/>
      <c r="M51" s="303" t="s">
        <v>1881</v>
      </c>
      <c r="O51" s="292"/>
    </row>
    <row r="52" spans="1:80" x14ac:dyDescent="0.2">
      <c r="A52" s="301"/>
      <c r="B52" s="304"/>
      <c r="C52" s="305" t="s">
        <v>1882</v>
      </c>
      <c r="D52" s="306"/>
      <c r="E52" s="307">
        <v>-7.4473000000000003</v>
      </c>
      <c r="F52" s="308"/>
      <c r="G52" s="309"/>
      <c r="H52" s="310"/>
      <c r="I52" s="302"/>
      <c r="J52" s="311"/>
      <c r="K52" s="302"/>
      <c r="M52" s="303" t="s">
        <v>1882</v>
      </c>
      <c r="O52" s="292"/>
    </row>
    <row r="53" spans="1:80" ht="33.75" x14ac:dyDescent="0.2">
      <c r="A53" s="301"/>
      <c r="B53" s="304"/>
      <c r="C53" s="305" t="s">
        <v>1883</v>
      </c>
      <c r="D53" s="306"/>
      <c r="E53" s="307">
        <v>4.8285</v>
      </c>
      <c r="F53" s="308"/>
      <c r="G53" s="309"/>
      <c r="H53" s="310"/>
      <c r="I53" s="302"/>
      <c r="J53" s="311"/>
      <c r="K53" s="302"/>
      <c r="M53" s="303" t="s">
        <v>1883</v>
      </c>
      <c r="O53" s="292"/>
    </row>
    <row r="54" spans="1:80" x14ac:dyDescent="0.2">
      <c r="A54" s="301"/>
      <c r="B54" s="304"/>
      <c r="C54" s="305" t="s">
        <v>1884</v>
      </c>
      <c r="D54" s="306"/>
      <c r="E54" s="307">
        <v>-5.4</v>
      </c>
      <c r="F54" s="308"/>
      <c r="G54" s="309"/>
      <c r="H54" s="310"/>
      <c r="I54" s="302"/>
      <c r="J54" s="311"/>
      <c r="K54" s="302"/>
      <c r="M54" s="303" t="s">
        <v>1884</v>
      </c>
      <c r="O54" s="292"/>
    </row>
    <row r="55" spans="1:80" x14ac:dyDescent="0.2">
      <c r="A55" s="301"/>
      <c r="B55" s="304"/>
      <c r="C55" s="305" t="s">
        <v>1885</v>
      </c>
      <c r="D55" s="306"/>
      <c r="E55" s="307">
        <v>3.51</v>
      </c>
      <c r="F55" s="308"/>
      <c r="G55" s="309"/>
      <c r="H55" s="310"/>
      <c r="I55" s="302"/>
      <c r="J55" s="311"/>
      <c r="K55" s="302"/>
      <c r="M55" s="303" t="s">
        <v>1885</v>
      </c>
      <c r="O55" s="292"/>
    </row>
    <row r="56" spans="1:80" x14ac:dyDescent="0.2">
      <c r="A56" s="293">
        <v>19</v>
      </c>
      <c r="B56" s="294" t="s">
        <v>539</v>
      </c>
      <c r="C56" s="295" t="s">
        <v>540</v>
      </c>
      <c r="D56" s="296" t="s">
        <v>116</v>
      </c>
      <c r="E56" s="297">
        <v>1111.4893</v>
      </c>
      <c r="F56" s="297">
        <v>0</v>
      </c>
      <c r="G56" s="298">
        <f>E56*F56</f>
        <v>0</v>
      </c>
      <c r="H56" s="299">
        <v>3.5E-4</v>
      </c>
      <c r="I56" s="300">
        <f>E56*H56</f>
        <v>0.38902125499999995</v>
      </c>
      <c r="J56" s="299">
        <v>0</v>
      </c>
      <c r="K56" s="300">
        <f>E56*J56</f>
        <v>0</v>
      </c>
      <c r="O56" s="292">
        <v>2</v>
      </c>
      <c r="AA56" s="261">
        <v>1</v>
      </c>
      <c r="AB56" s="261">
        <v>7</v>
      </c>
      <c r="AC56" s="261">
        <v>7</v>
      </c>
      <c r="AZ56" s="261">
        <v>2</v>
      </c>
      <c r="BA56" s="261">
        <f>IF(AZ56=1,G56,0)</f>
        <v>0</v>
      </c>
      <c r="BB56" s="261">
        <f>IF(AZ56=2,G56,0)</f>
        <v>0</v>
      </c>
      <c r="BC56" s="261">
        <f>IF(AZ56=3,G56,0)</f>
        <v>0</v>
      </c>
      <c r="BD56" s="261">
        <f>IF(AZ56=4,G56,0)</f>
        <v>0</v>
      </c>
      <c r="BE56" s="261">
        <f>IF(AZ56=5,G56,0)</f>
        <v>0</v>
      </c>
      <c r="CA56" s="292">
        <v>1</v>
      </c>
      <c r="CB56" s="292">
        <v>7</v>
      </c>
    </row>
    <row r="57" spans="1:80" x14ac:dyDescent="0.2">
      <c r="A57" s="301"/>
      <c r="B57" s="304"/>
      <c r="C57" s="305" t="s">
        <v>541</v>
      </c>
      <c r="D57" s="306"/>
      <c r="E57" s="307">
        <v>0</v>
      </c>
      <c r="F57" s="308"/>
      <c r="G57" s="309"/>
      <c r="H57" s="310"/>
      <c r="I57" s="302"/>
      <c r="J57" s="311"/>
      <c r="K57" s="302"/>
      <c r="M57" s="303" t="s">
        <v>541</v>
      </c>
      <c r="O57" s="292"/>
    </row>
    <row r="58" spans="1:80" ht="22.5" x14ac:dyDescent="0.2">
      <c r="A58" s="301"/>
      <c r="B58" s="304"/>
      <c r="C58" s="305" t="s">
        <v>1886</v>
      </c>
      <c r="D58" s="306"/>
      <c r="E58" s="307">
        <v>673.44269999999995</v>
      </c>
      <c r="F58" s="308"/>
      <c r="G58" s="309"/>
      <c r="H58" s="310"/>
      <c r="I58" s="302"/>
      <c r="J58" s="311"/>
      <c r="K58" s="302"/>
      <c r="M58" s="303" t="s">
        <v>1886</v>
      </c>
      <c r="O58" s="292"/>
    </row>
    <row r="59" spans="1:80" ht="33.75" x14ac:dyDescent="0.2">
      <c r="A59" s="301"/>
      <c r="B59" s="304"/>
      <c r="C59" s="305" t="s">
        <v>1879</v>
      </c>
      <c r="D59" s="306"/>
      <c r="E59" s="307">
        <v>9.657</v>
      </c>
      <c r="F59" s="308"/>
      <c r="G59" s="309"/>
      <c r="H59" s="310"/>
      <c r="I59" s="302"/>
      <c r="J59" s="311"/>
      <c r="K59" s="302"/>
      <c r="M59" s="303" t="s">
        <v>1879</v>
      </c>
      <c r="O59" s="292"/>
    </row>
    <row r="60" spans="1:80" x14ac:dyDescent="0.2">
      <c r="A60" s="301"/>
      <c r="B60" s="304"/>
      <c r="C60" s="305" t="s">
        <v>1880</v>
      </c>
      <c r="D60" s="306"/>
      <c r="E60" s="307">
        <v>7.02</v>
      </c>
      <c r="F60" s="308"/>
      <c r="G60" s="309"/>
      <c r="H60" s="310"/>
      <c r="I60" s="302"/>
      <c r="J60" s="311"/>
      <c r="K60" s="302"/>
      <c r="M60" s="303" t="s">
        <v>1880</v>
      </c>
      <c r="O60" s="292"/>
    </row>
    <row r="61" spans="1:80" x14ac:dyDescent="0.2">
      <c r="A61" s="301"/>
      <c r="B61" s="304"/>
      <c r="C61" s="305" t="s">
        <v>130</v>
      </c>
      <c r="D61" s="306"/>
      <c r="E61" s="307">
        <v>0</v>
      </c>
      <c r="F61" s="308"/>
      <c r="G61" s="309"/>
      <c r="H61" s="310"/>
      <c r="I61" s="302"/>
      <c r="J61" s="311"/>
      <c r="K61" s="302"/>
      <c r="M61" s="303">
        <v>0</v>
      </c>
      <c r="O61" s="292"/>
    </row>
    <row r="62" spans="1:80" x14ac:dyDescent="0.2">
      <c r="A62" s="301"/>
      <c r="B62" s="304"/>
      <c r="C62" s="305" t="s">
        <v>544</v>
      </c>
      <c r="D62" s="306"/>
      <c r="E62" s="307">
        <v>0</v>
      </c>
      <c r="F62" s="308"/>
      <c r="G62" s="309"/>
      <c r="H62" s="310"/>
      <c r="I62" s="302"/>
      <c r="J62" s="311"/>
      <c r="K62" s="302"/>
      <c r="M62" s="303" t="s">
        <v>544</v>
      </c>
      <c r="O62" s="292"/>
    </row>
    <row r="63" spans="1:80" ht="22.5" x14ac:dyDescent="0.2">
      <c r="A63" s="301"/>
      <c r="B63" s="304"/>
      <c r="C63" s="305" t="s">
        <v>1887</v>
      </c>
      <c r="D63" s="306"/>
      <c r="E63" s="307">
        <v>55.723199999999999</v>
      </c>
      <c r="F63" s="308"/>
      <c r="G63" s="309"/>
      <c r="H63" s="310"/>
      <c r="I63" s="302"/>
      <c r="J63" s="311"/>
      <c r="K63" s="302"/>
      <c r="M63" s="303" t="s">
        <v>1887</v>
      </c>
      <c r="O63" s="292"/>
    </row>
    <row r="64" spans="1:80" ht="22.5" x14ac:dyDescent="0.2">
      <c r="A64" s="301"/>
      <c r="B64" s="304"/>
      <c r="C64" s="305" t="s">
        <v>1888</v>
      </c>
      <c r="D64" s="306"/>
      <c r="E64" s="307">
        <v>1.2250000000000001</v>
      </c>
      <c r="F64" s="308"/>
      <c r="G64" s="309"/>
      <c r="H64" s="310"/>
      <c r="I64" s="302"/>
      <c r="J64" s="311"/>
      <c r="K64" s="302"/>
      <c r="M64" s="303" t="s">
        <v>1888</v>
      </c>
      <c r="O64" s="292"/>
    </row>
    <row r="65" spans="1:80" x14ac:dyDescent="0.2">
      <c r="A65" s="301"/>
      <c r="B65" s="304"/>
      <c r="C65" s="305" t="s">
        <v>547</v>
      </c>
      <c r="D65" s="306"/>
      <c r="E65" s="307">
        <v>27.7</v>
      </c>
      <c r="F65" s="308"/>
      <c r="G65" s="309"/>
      <c r="H65" s="310"/>
      <c r="I65" s="302"/>
      <c r="J65" s="311"/>
      <c r="K65" s="302"/>
      <c r="M65" s="303" t="s">
        <v>547</v>
      </c>
      <c r="O65" s="292"/>
    </row>
    <row r="66" spans="1:80" x14ac:dyDescent="0.2">
      <c r="A66" s="301"/>
      <c r="B66" s="304"/>
      <c r="C66" s="305" t="s">
        <v>130</v>
      </c>
      <c r="D66" s="306"/>
      <c r="E66" s="307">
        <v>0</v>
      </c>
      <c r="F66" s="308"/>
      <c r="G66" s="309"/>
      <c r="H66" s="310"/>
      <c r="I66" s="302"/>
      <c r="J66" s="311"/>
      <c r="K66" s="302"/>
      <c r="M66" s="303">
        <v>0</v>
      </c>
      <c r="O66" s="292"/>
    </row>
    <row r="67" spans="1:80" x14ac:dyDescent="0.2">
      <c r="A67" s="301"/>
      <c r="B67" s="304"/>
      <c r="C67" s="305" t="s">
        <v>1889</v>
      </c>
      <c r="D67" s="306"/>
      <c r="E67" s="307">
        <v>336.72129999999999</v>
      </c>
      <c r="F67" s="308"/>
      <c r="G67" s="309"/>
      <c r="H67" s="310"/>
      <c r="I67" s="302"/>
      <c r="J67" s="311"/>
      <c r="K67" s="302"/>
      <c r="M67" s="303" t="s">
        <v>1889</v>
      </c>
      <c r="O67" s="292"/>
    </row>
    <row r="68" spans="1:80" x14ac:dyDescent="0.2">
      <c r="A68" s="293">
        <v>20</v>
      </c>
      <c r="B68" s="294" t="s">
        <v>554</v>
      </c>
      <c r="C68" s="295" t="s">
        <v>555</v>
      </c>
      <c r="D68" s="296" t="s">
        <v>116</v>
      </c>
      <c r="E68" s="297">
        <v>118.9452</v>
      </c>
      <c r="F68" s="297">
        <v>0</v>
      </c>
      <c r="G68" s="298">
        <f>E68*F68</f>
        <v>0</v>
      </c>
      <c r="H68" s="299">
        <v>0</v>
      </c>
      <c r="I68" s="300">
        <f>E68*H68</f>
        <v>0</v>
      </c>
      <c r="J68" s="299"/>
      <c r="K68" s="300">
        <f>E68*J68</f>
        <v>0</v>
      </c>
      <c r="O68" s="292">
        <v>2</v>
      </c>
      <c r="AA68" s="261">
        <v>12</v>
      </c>
      <c r="AB68" s="261">
        <v>0</v>
      </c>
      <c r="AC68" s="261">
        <v>20</v>
      </c>
      <c r="AZ68" s="261">
        <v>2</v>
      </c>
      <c r="BA68" s="261">
        <f>IF(AZ68=1,G68,0)</f>
        <v>0</v>
      </c>
      <c r="BB68" s="261">
        <f>IF(AZ68=2,G68,0)</f>
        <v>0</v>
      </c>
      <c r="BC68" s="261">
        <f>IF(AZ68=3,G68,0)</f>
        <v>0</v>
      </c>
      <c r="BD68" s="261">
        <f>IF(AZ68=4,G68,0)</f>
        <v>0</v>
      </c>
      <c r="BE68" s="261">
        <f>IF(AZ68=5,G68,0)</f>
        <v>0</v>
      </c>
      <c r="CA68" s="292">
        <v>12</v>
      </c>
      <c r="CB68" s="292">
        <v>0</v>
      </c>
    </row>
    <row r="69" spans="1:80" x14ac:dyDescent="0.2">
      <c r="A69" s="301"/>
      <c r="B69" s="304"/>
      <c r="C69" s="305" t="s">
        <v>1689</v>
      </c>
      <c r="D69" s="306"/>
      <c r="E69" s="307">
        <v>0</v>
      </c>
      <c r="F69" s="308"/>
      <c r="G69" s="309"/>
      <c r="H69" s="310"/>
      <c r="I69" s="302"/>
      <c r="J69" s="311"/>
      <c r="K69" s="302"/>
      <c r="M69" s="303" t="s">
        <v>1689</v>
      </c>
      <c r="O69" s="292"/>
    </row>
    <row r="70" spans="1:80" x14ac:dyDescent="0.2">
      <c r="A70" s="301"/>
      <c r="B70" s="304"/>
      <c r="C70" s="305" t="s">
        <v>130</v>
      </c>
      <c r="D70" s="306"/>
      <c r="E70" s="307">
        <v>0</v>
      </c>
      <c r="F70" s="308"/>
      <c r="G70" s="309"/>
      <c r="H70" s="310"/>
      <c r="I70" s="302"/>
      <c r="J70" s="311"/>
      <c r="K70" s="302"/>
      <c r="M70" s="303">
        <v>0</v>
      </c>
      <c r="O70" s="292"/>
    </row>
    <row r="71" spans="1:80" ht="22.5" x14ac:dyDescent="0.2">
      <c r="A71" s="301"/>
      <c r="B71" s="304"/>
      <c r="C71" s="305" t="s">
        <v>1887</v>
      </c>
      <c r="D71" s="306"/>
      <c r="E71" s="307">
        <v>55.723199999999999</v>
      </c>
      <c r="F71" s="308"/>
      <c r="G71" s="309"/>
      <c r="H71" s="310"/>
      <c r="I71" s="302"/>
      <c r="J71" s="311"/>
      <c r="K71" s="302"/>
      <c r="M71" s="303" t="s">
        <v>1887</v>
      </c>
      <c r="O71" s="292"/>
    </row>
    <row r="72" spans="1:80" ht="22.5" x14ac:dyDescent="0.2">
      <c r="A72" s="301"/>
      <c r="B72" s="304"/>
      <c r="C72" s="305" t="s">
        <v>1888</v>
      </c>
      <c r="D72" s="306"/>
      <c r="E72" s="307">
        <v>1.2250000000000001</v>
      </c>
      <c r="F72" s="308"/>
      <c r="G72" s="309"/>
      <c r="H72" s="310"/>
      <c r="I72" s="302"/>
      <c r="J72" s="311"/>
      <c r="K72" s="302"/>
      <c r="M72" s="303" t="s">
        <v>1888</v>
      </c>
      <c r="O72" s="292"/>
    </row>
    <row r="73" spans="1:80" x14ac:dyDescent="0.2">
      <c r="A73" s="301"/>
      <c r="B73" s="304"/>
      <c r="C73" s="305" t="s">
        <v>130</v>
      </c>
      <c r="D73" s="306"/>
      <c r="E73" s="307">
        <v>0</v>
      </c>
      <c r="F73" s="308"/>
      <c r="G73" s="309"/>
      <c r="H73" s="310"/>
      <c r="I73" s="302"/>
      <c r="J73" s="311"/>
      <c r="K73" s="302"/>
      <c r="M73" s="303">
        <v>0</v>
      </c>
      <c r="O73" s="292"/>
    </row>
    <row r="74" spans="1:80" ht="22.5" x14ac:dyDescent="0.2">
      <c r="A74" s="301"/>
      <c r="B74" s="304"/>
      <c r="C74" s="305" t="s">
        <v>1890</v>
      </c>
      <c r="D74" s="306"/>
      <c r="E74" s="307">
        <v>44.32</v>
      </c>
      <c r="F74" s="308"/>
      <c r="G74" s="309"/>
      <c r="H74" s="310"/>
      <c r="I74" s="302"/>
      <c r="J74" s="311"/>
      <c r="K74" s="302"/>
      <c r="M74" s="303" t="s">
        <v>1890</v>
      </c>
      <c r="O74" s="292"/>
    </row>
    <row r="75" spans="1:80" ht="33.75" x14ac:dyDescent="0.2">
      <c r="A75" s="301"/>
      <c r="B75" s="304"/>
      <c r="C75" s="305" t="s">
        <v>1879</v>
      </c>
      <c r="D75" s="306"/>
      <c r="E75" s="307">
        <v>9.657</v>
      </c>
      <c r="F75" s="308"/>
      <c r="G75" s="309"/>
      <c r="H75" s="310"/>
      <c r="I75" s="302"/>
      <c r="J75" s="311"/>
      <c r="K75" s="302"/>
      <c r="M75" s="303" t="s">
        <v>1879</v>
      </c>
      <c r="O75" s="292"/>
    </row>
    <row r="76" spans="1:80" x14ac:dyDescent="0.2">
      <c r="A76" s="301"/>
      <c r="B76" s="304"/>
      <c r="C76" s="305" t="s">
        <v>1880</v>
      </c>
      <c r="D76" s="306"/>
      <c r="E76" s="307">
        <v>7.02</v>
      </c>
      <c r="F76" s="308"/>
      <c r="G76" s="309"/>
      <c r="H76" s="310"/>
      <c r="I76" s="302"/>
      <c r="J76" s="311"/>
      <c r="K76" s="302"/>
      <c r="M76" s="303" t="s">
        <v>1880</v>
      </c>
      <c r="O76" s="292"/>
    </row>
    <row r="77" spans="1:80" x14ac:dyDescent="0.2">
      <c r="A77" s="301"/>
      <c r="B77" s="304"/>
      <c r="C77" s="305" t="s">
        <v>1891</v>
      </c>
      <c r="D77" s="306"/>
      <c r="E77" s="307">
        <v>1</v>
      </c>
      <c r="F77" s="308"/>
      <c r="G77" s="309"/>
      <c r="H77" s="310"/>
      <c r="I77" s="302"/>
      <c r="J77" s="311"/>
      <c r="K77" s="302"/>
      <c r="M77" s="303" t="s">
        <v>1891</v>
      </c>
      <c r="O77" s="292"/>
    </row>
    <row r="78" spans="1:80" x14ac:dyDescent="0.2">
      <c r="A78" s="293">
        <v>21</v>
      </c>
      <c r="B78" s="294" t="s">
        <v>560</v>
      </c>
      <c r="C78" s="295" t="s">
        <v>561</v>
      </c>
      <c r="D78" s="296" t="s">
        <v>116</v>
      </c>
      <c r="E78" s="297">
        <v>336.72129999999999</v>
      </c>
      <c r="F78" s="297">
        <v>0</v>
      </c>
      <c r="G78" s="298">
        <f>E78*F78</f>
        <v>0</v>
      </c>
      <c r="H78" s="299">
        <v>0</v>
      </c>
      <c r="I78" s="300">
        <f>E78*H78</f>
        <v>0</v>
      </c>
      <c r="J78" s="299"/>
      <c r="K78" s="300">
        <f>E78*J78</f>
        <v>0</v>
      </c>
      <c r="O78" s="292">
        <v>2</v>
      </c>
      <c r="AA78" s="261">
        <v>12</v>
      </c>
      <c r="AB78" s="261">
        <v>0</v>
      </c>
      <c r="AC78" s="261">
        <v>21</v>
      </c>
      <c r="AZ78" s="261">
        <v>2</v>
      </c>
      <c r="BA78" s="261">
        <f>IF(AZ78=1,G78,0)</f>
        <v>0</v>
      </c>
      <c r="BB78" s="261">
        <f>IF(AZ78=2,G78,0)</f>
        <v>0</v>
      </c>
      <c r="BC78" s="261">
        <f>IF(AZ78=3,G78,0)</f>
        <v>0</v>
      </c>
      <c r="BD78" s="261">
        <f>IF(AZ78=4,G78,0)</f>
        <v>0</v>
      </c>
      <c r="BE78" s="261">
        <f>IF(AZ78=5,G78,0)</f>
        <v>0</v>
      </c>
      <c r="CA78" s="292">
        <v>12</v>
      </c>
      <c r="CB78" s="292">
        <v>0</v>
      </c>
    </row>
    <row r="79" spans="1:80" x14ac:dyDescent="0.2">
      <c r="A79" s="301"/>
      <c r="B79" s="304"/>
      <c r="C79" s="305" t="s">
        <v>1892</v>
      </c>
      <c r="D79" s="306"/>
      <c r="E79" s="307">
        <v>336.72129999999999</v>
      </c>
      <c r="F79" s="308"/>
      <c r="G79" s="309"/>
      <c r="H79" s="310"/>
      <c r="I79" s="302"/>
      <c r="J79" s="311"/>
      <c r="K79" s="302"/>
      <c r="M79" s="303" t="s">
        <v>1892</v>
      </c>
      <c r="O79" s="292"/>
    </row>
    <row r="80" spans="1:80" x14ac:dyDescent="0.2">
      <c r="A80" s="293">
        <v>22</v>
      </c>
      <c r="B80" s="294" t="s">
        <v>562</v>
      </c>
      <c r="C80" s="295" t="s">
        <v>563</v>
      </c>
      <c r="D80" s="296" t="s">
        <v>456</v>
      </c>
      <c r="E80" s="297">
        <v>164.19909999999999</v>
      </c>
      <c r="F80" s="297">
        <v>0</v>
      </c>
      <c r="G80" s="298">
        <f>E80*F80</f>
        <v>0</v>
      </c>
      <c r="H80" s="299">
        <v>8.0710000000000004E-2</v>
      </c>
      <c r="I80" s="300">
        <f>E80*H80</f>
        <v>13.252509361</v>
      </c>
      <c r="J80" s="299"/>
      <c r="K80" s="300">
        <f>E80*J80</f>
        <v>0</v>
      </c>
      <c r="O80" s="292">
        <v>2</v>
      </c>
      <c r="AA80" s="261">
        <v>3</v>
      </c>
      <c r="AB80" s="261">
        <v>7</v>
      </c>
      <c r="AC80" s="261">
        <v>11163150</v>
      </c>
      <c r="AZ80" s="261">
        <v>2</v>
      </c>
      <c r="BA80" s="261">
        <f>IF(AZ80=1,G80,0)</f>
        <v>0</v>
      </c>
      <c r="BB80" s="261">
        <f>IF(AZ80=2,G80,0)</f>
        <v>0</v>
      </c>
      <c r="BC80" s="261">
        <f>IF(AZ80=3,G80,0)</f>
        <v>0</v>
      </c>
      <c r="BD80" s="261">
        <f>IF(AZ80=4,G80,0)</f>
        <v>0</v>
      </c>
      <c r="BE80" s="261">
        <f>IF(AZ80=5,G80,0)</f>
        <v>0</v>
      </c>
      <c r="CA80" s="292">
        <v>3</v>
      </c>
      <c r="CB80" s="292">
        <v>7</v>
      </c>
    </row>
    <row r="81" spans="1:80" x14ac:dyDescent="0.2">
      <c r="A81" s="301"/>
      <c r="B81" s="304"/>
      <c r="C81" s="305" t="s">
        <v>1893</v>
      </c>
      <c r="D81" s="306"/>
      <c r="E81" s="307">
        <v>164.19909999999999</v>
      </c>
      <c r="F81" s="308"/>
      <c r="G81" s="309"/>
      <c r="H81" s="310"/>
      <c r="I81" s="302"/>
      <c r="J81" s="311"/>
      <c r="K81" s="302"/>
      <c r="M81" s="303" t="s">
        <v>1893</v>
      </c>
      <c r="O81" s="292"/>
    </row>
    <row r="82" spans="1:80" ht="22.5" x14ac:dyDescent="0.2">
      <c r="A82" s="293">
        <v>23</v>
      </c>
      <c r="B82" s="294" t="s">
        <v>565</v>
      </c>
      <c r="C82" s="295" t="s">
        <v>566</v>
      </c>
      <c r="D82" s="296" t="s">
        <v>116</v>
      </c>
      <c r="E82" s="297">
        <v>370.39350000000002</v>
      </c>
      <c r="F82" s="297">
        <v>0</v>
      </c>
      <c r="G82" s="298">
        <f>E82*F82</f>
        <v>0</v>
      </c>
      <c r="H82" s="299">
        <v>4.4999999999999997E-3</v>
      </c>
      <c r="I82" s="300">
        <f>E82*H82</f>
        <v>1.66677075</v>
      </c>
      <c r="J82" s="299"/>
      <c r="K82" s="300">
        <f>E82*J82</f>
        <v>0</v>
      </c>
      <c r="O82" s="292">
        <v>2</v>
      </c>
      <c r="AA82" s="261">
        <v>3</v>
      </c>
      <c r="AB82" s="261">
        <v>7</v>
      </c>
      <c r="AC82" s="261">
        <v>62833159</v>
      </c>
      <c r="AZ82" s="261">
        <v>2</v>
      </c>
      <c r="BA82" s="261">
        <f>IF(AZ82=1,G82,0)</f>
        <v>0</v>
      </c>
      <c r="BB82" s="261">
        <f>IF(AZ82=2,G82,0)</f>
        <v>0</v>
      </c>
      <c r="BC82" s="261">
        <f>IF(AZ82=3,G82,0)</f>
        <v>0</v>
      </c>
      <c r="BD82" s="261">
        <f>IF(AZ82=4,G82,0)</f>
        <v>0</v>
      </c>
      <c r="BE82" s="261">
        <f>IF(AZ82=5,G82,0)</f>
        <v>0</v>
      </c>
      <c r="CA82" s="292">
        <v>3</v>
      </c>
      <c r="CB82" s="292">
        <v>7</v>
      </c>
    </row>
    <row r="83" spans="1:80" x14ac:dyDescent="0.2">
      <c r="A83" s="301"/>
      <c r="B83" s="304"/>
      <c r="C83" s="305" t="s">
        <v>1894</v>
      </c>
      <c r="D83" s="306"/>
      <c r="E83" s="307">
        <v>370.39350000000002</v>
      </c>
      <c r="F83" s="308"/>
      <c r="G83" s="309"/>
      <c r="H83" s="310"/>
      <c r="I83" s="302"/>
      <c r="J83" s="311"/>
      <c r="K83" s="302"/>
      <c r="M83" s="303" t="s">
        <v>1894</v>
      </c>
      <c r="O83" s="292"/>
    </row>
    <row r="84" spans="1:80" ht="22.5" x14ac:dyDescent="0.2">
      <c r="A84" s="293">
        <v>24</v>
      </c>
      <c r="B84" s="294" t="s">
        <v>569</v>
      </c>
      <c r="C84" s="295" t="s">
        <v>570</v>
      </c>
      <c r="D84" s="296" t="s">
        <v>116</v>
      </c>
      <c r="E84" s="297">
        <v>929.72149999999999</v>
      </c>
      <c r="F84" s="297">
        <v>0</v>
      </c>
      <c r="G84" s="298">
        <f>E84*F84</f>
        <v>0</v>
      </c>
      <c r="H84" s="299">
        <v>6.0000000000000001E-3</v>
      </c>
      <c r="I84" s="300">
        <f>E84*H84</f>
        <v>5.5783290000000001</v>
      </c>
      <c r="J84" s="299"/>
      <c r="K84" s="300">
        <f>E84*J84</f>
        <v>0</v>
      </c>
      <c r="O84" s="292">
        <v>2</v>
      </c>
      <c r="AA84" s="261">
        <v>3</v>
      </c>
      <c r="AB84" s="261">
        <v>7</v>
      </c>
      <c r="AC84" s="261">
        <v>628522581</v>
      </c>
      <c r="AZ84" s="261">
        <v>2</v>
      </c>
      <c r="BA84" s="261">
        <f>IF(AZ84=1,G84,0)</f>
        <v>0</v>
      </c>
      <c r="BB84" s="261">
        <f>IF(AZ84=2,G84,0)</f>
        <v>0</v>
      </c>
      <c r="BC84" s="261">
        <f>IF(AZ84=3,G84,0)</f>
        <v>0</v>
      </c>
      <c r="BD84" s="261">
        <f>IF(AZ84=4,G84,0)</f>
        <v>0</v>
      </c>
      <c r="BE84" s="261">
        <f>IF(AZ84=5,G84,0)</f>
        <v>0</v>
      </c>
      <c r="CA84" s="292">
        <v>3</v>
      </c>
      <c r="CB84" s="292">
        <v>7</v>
      </c>
    </row>
    <row r="85" spans="1:80" x14ac:dyDescent="0.2">
      <c r="A85" s="301"/>
      <c r="B85" s="304"/>
      <c r="C85" s="335" t="s">
        <v>385</v>
      </c>
      <c r="D85" s="306"/>
      <c r="E85" s="334">
        <v>0</v>
      </c>
      <c r="F85" s="308"/>
      <c r="G85" s="309"/>
      <c r="H85" s="310"/>
      <c r="I85" s="302"/>
      <c r="J85" s="311"/>
      <c r="K85" s="302"/>
      <c r="M85" s="303" t="s">
        <v>385</v>
      </c>
      <c r="O85" s="292"/>
    </row>
    <row r="86" spans="1:80" x14ac:dyDescent="0.2">
      <c r="A86" s="301"/>
      <c r="B86" s="304"/>
      <c r="C86" s="335" t="s">
        <v>541</v>
      </c>
      <c r="D86" s="306"/>
      <c r="E86" s="334">
        <v>0</v>
      </c>
      <c r="F86" s="308"/>
      <c r="G86" s="309"/>
      <c r="H86" s="310"/>
      <c r="I86" s="302"/>
      <c r="J86" s="311"/>
      <c r="K86" s="302"/>
      <c r="M86" s="303" t="s">
        <v>541</v>
      </c>
      <c r="O86" s="292"/>
    </row>
    <row r="87" spans="1:80" ht="22.5" x14ac:dyDescent="0.2">
      <c r="A87" s="301"/>
      <c r="B87" s="304"/>
      <c r="C87" s="335" t="s">
        <v>1886</v>
      </c>
      <c r="D87" s="306"/>
      <c r="E87" s="334">
        <v>673.44269999999995</v>
      </c>
      <c r="F87" s="308"/>
      <c r="G87" s="309"/>
      <c r="H87" s="310"/>
      <c r="I87" s="302"/>
      <c r="J87" s="311"/>
      <c r="K87" s="302"/>
      <c r="M87" s="303" t="s">
        <v>1886</v>
      </c>
      <c r="O87" s="292"/>
    </row>
    <row r="88" spans="1:80" ht="33.75" x14ac:dyDescent="0.2">
      <c r="A88" s="301"/>
      <c r="B88" s="304"/>
      <c r="C88" s="335" t="s">
        <v>1879</v>
      </c>
      <c r="D88" s="306"/>
      <c r="E88" s="334">
        <v>9.657</v>
      </c>
      <c r="F88" s="308"/>
      <c r="G88" s="309"/>
      <c r="H88" s="310"/>
      <c r="I88" s="302"/>
      <c r="J88" s="311"/>
      <c r="K88" s="302"/>
      <c r="M88" s="303" t="s">
        <v>1879</v>
      </c>
      <c r="O88" s="292"/>
    </row>
    <row r="89" spans="1:80" x14ac:dyDescent="0.2">
      <c r="A89" s="301"/>
      <c r="B89" s="304"/>
      <c r="C89" s="335" t="s">
        <v>1880</v>
      </c>
      <c r="D89" s="306"/>
      <c r="E89" s="334">
        <v>7.02</v>
      </c>
      <c r="F89" s="308"/>
      <c r="G89" s="309"/>
      <c r="H89" s="310"/>
      <c r="I89" s="302"/>
      <c r="J89" s="311"/>
      <c r="K89" s="302"/>
      <c r="M89" s="303" t="s">
        <v>1880</v>
      </c>
      <c r="O89" s="292"/>
    </row>
    <row r="90" spans="1:80" x14ac:dyDescent="0.2">
      <c r="A90" s="301"/>
      <c r="B90" s="304"/>
      <c r="C90" s="335" t="s">
        <v>130</v>
      </c>
      <c r="D90" s="306"/>
      <c r="E90" s="334">
        <v>0</v>
      </c>
      <c r="F90" s="308"/>
      <c r="G90" s="309"/>
      <c r="H90" s="310"/>
      <c r="I90" s="302"/>
      <c r="J90" s="311"/>
      <c r="K90" s="302"/>
      <c r="M90" s="303">
        <v>0</v>
      </c>
      <c r="O90" s="292"/>
    </row>
    <row r="91" spans="1:80" x14ac:dyDescent="0.2">
      <c r="A91" s="301"/>
      <c r="B91" s="304"/>
      <c r="C91" s="335" t="s">
        <v>544</v>
      </c>
      <c r="D91" s="306"/>
      <c r="E91" s="334">
        <v>0</v>
      </c>
      <c r="F91" s="308"/>
      <c r="G91" s="309"/>
      <c r="H91" s="310"/>
      <c r="I91" s="302"/>
      <c r="J91" s="311"/>
      <c r="K91" s="302"/>
      <c r="M91" s="303" t="s">
        <v>544</v>
      </c>
      <c r="O91" s="292"/>
    </row>
    <row r="92" spans="1:80" ht="22.5" x14ac:dyDescent="0.2">
      <c r="A92" s="301"/>
      <c r="B92" s="304"/>
      <c r="C92" s="335" t="s">
        <v>1887</v>
      </c>
      <c r="D92" s="306"/>
      <c r="E92" s="334">
        <v>55.723199999999999</v>
      </c>
      <c r="F92" s="308"/>
      <c r="G92" s="309"/>
      <c r="H92" s="310"/>
      <c r="I92" s="302"/>
      <c r="J92" s="311"/>
      <c r="K92" s="302"/>
      <c r="M92" s="303" t="s">
        <v>1887</v>
      </c>
      <c r="O92" s="292"/>
    </row>
    <row r="93" spans="1:80" ht="22.5" x14ac:dyDescent="0.2">
      <c r="A93" s="301"/>
      <c r="B93" s="304"/>
      <c r="C93" s="335" t="s">
        <v>1888</v>
      </c>
      <c r="D93" s="306"/>
      <c r="E93" s="334">
        <v>1.2250000000000001</v>
      </c>
      <c r="F93" s="308"/>
      <c r="G93" s="309"/>
      <c r="H93" s="310"/>
      <c r="I93" s="302"/>
      <c r="J93" s="311"/>
      <c r="K93" s="302"/>
      <c r="M93" s="303" t="s">
        <v>1888</v>
      </c>
      <c r="O93" s="292"/>
    </row>
    <row r="94" spans="1:80" x14ac:dyDescent="0.2">
      <c r="A94" s="301"/>
      <c r="B94" s="304"/>
      <c r="C94" s="335" t="s">
        <v>547</v>
      </c>
      <c r="D94" s="306"/>
      <c r="E94" s="334">
        <v>27.7</v>
      </c>
      <c r="F94" s="308"/>
      <c r="G94" s="309"/>
      <c r="H94" s="310"/>
      <c r="I94" s="302"/>
      <c r="J94" s="311"/>
      <c r="K94" s="302"/>
      <c r="M94" s="303" t="s">
        <v>547</v>
      </c>
      <c r="O94" s="292"/>
    </row>
    <row r="95" spans="1:80" x14ac:dyDescent="0.2">
      <c r="A95" s="301"/>
      <c r="B95" s="304"/>
      <c r="C95" s="333" t="s">
        <v>174</v>
      </c>
      <c r="D95" s="306"/>
      <c r="E95" s="332">
        <v>0</v>
      </c>
      <c r="F95" s="308"/>
      <c r="G95" s="309"/>
      <c r="H95" s="310"/>
      <c r="I95" s="302"/>
      <c r="J95" s="311"/>
      <c r="K95" s="302"/>
      <c r="M95" s="303" t="s">
        <v>174</v>
      </c>
      <c r="O95" s="292"/>
    </row>
    <row r="96" spans="1:80" x14ac:dyDescent="0.2">
      <c r="A96" s="301"/>
      <c r="B96" s="304"/>
      <c r="C96" s="335" t="s">
        <v>391</v>
      </c>
      <c r="D96" s="306"/>
      <c r="E96" s="334">
        <v>774.76790000000005</v>
      </c>
      <c r="F96" s="308"/>
      <c r="G96" s="309"/>
      <c r="H96" s="310"/>
      <c r="I96" s="302"/>
      <c r="J96" s="311"/>
      <c r="K96" s="302"/>
      <c r="M96" s="303" t="s">
        <v>391</v>
      </c>
      <c r="O96" s="292"/>
    </row>
    <row r="97" spans="1:80" x14ac:dyDescent="0.2">
      <c r="A97" s="301"/>
      <c r="B97" s="304"/>
      <c r="C97" s="305" t="s">
        <v>1895</v>
      </c>
      <c r="D97" s="306"/>
      <c r="E97" s="307">
        <v>929.72149999999999</v>
      </c>
      <c r="F97" s="308"/>
      <c r="G97" s="309"/>
      <c r="H97" s="310"/>
      <c r="I97" s="302"/>
      <c r="J97" s="311"/>
      <c r="K97" s="302"/>
      <c r="M97" s="303" t="s">
        <v>1895</v>
      </c>
      <c r="O97" s="292"/>
    </row>
    <row r="98" spans="1:80" x14ac:dyDescent="0.2">
      <c r="A98" s="301"/>
      <c r="B98" s="304"/>
      <c r="C98" s="305" t="s">
        <v>130</v>
      </c>
      <c r="D98" s="306"/>
      <c r="E98" s="307">
        <v>0</v>
      </c>
      <c r="F98" s="308"/>
      <c r="G98" s="309"/>
      <c r="H98" s="310"/>
      <c r="I98" s="302"/>
      <c r="J98" s="311"/>
      <c r="K98" s="302"/>
      <c r="M98" s="303">
        <v>0</v>
      </c>
      <c r="O98" s="292"/>
    </row>
    <row r="99" spans="1:80" x14ac:dyDescent="0.2">
      <c r="A99" s="301"/>
      <c r="B99" s="304"/>
      <c r="C99" s="305" t="s">
        <v>130</v>
      </c>
      <c r="D99" s="306"/>
      <c r="E99" s="307">
        <v>0</v>
      </c>
      <c r="F99" s="308"/>
      <c r="G99" s="309"/>
      <c r="H99" s="310"/>
      <c r="I99" s="302"/>
      <c r="J99" s="311"/>
      <c r="K99" s="302"/>
      <c r="M99" s="303">
        <v>0</v>
      </c>
      <c r="O99" s="292"/>
    </row>
    <row r="100" spans="1:80" x14ac:dyDescent="0.2">
      <c r="A100" s="301"/>
      <c r="B100" s="304"/>
      <c r="C100" s="335" t="s">
        <v>385</v>
      </c>
      <c r="D100" s="306"/>
      <c r="E100" s="334">
        <v>0</v>
      </c>
      <c r="F100" s="308"/>
      <c r="G100" s="309"/>
      <c r="H100" s="310"/>
      <c r="I100" s="302"/>
      <c r="J100" s="311"/>
      <c r="K100" s="302"/>
      <c r="M100" s="303" t="s">
        <v>385</v>
      </c>
      <c r="O100" s="292"/>
    </row>
    <row r="101" spans="1:80" x14ac:dyDescent="0.2">
      <c r="A101" s="301"/>
      <c r="B101" s="304"/>
      <c r="C101" s="335" t="s">
        <v>130</v>
      </c>
      <c r="D101" s="306"/>
      <c r="E101" s="334">
        <v>0</v>
      </c>
      <c r="F101" s="308"/>
      <c r="G101" s="309"/>
      <c r="H101" s="310"/>
      <c r="I101" s="302"/>
      <c r="J101" s="311"/>
      <c r="K101" s="302"/>
      <c r="M101" s="303">
        <v>0</v>
      </c>
      <c r="O101" s="292"/>
    </row>
    <row r="102" spans="1:80" x14ac:dyDescent="0.2">
      <c r="A102" s="301"/>
      <c r="B102" s="304"/>
      <c r="C102" s="335" t="s">
        <v>130</v>
      </c>
      <c r="D102" s="306"/>
      <c r="E102" s="334">
        <v>0</v>
      </c>
      <c r="F102" s="308"/>
      <c r="G102" s="309"/>
      <c r="H102" s="310"/>
      <c r="I102" s="302"/>
      <c r="J102" s="311"/>
      <c r="K102" s="302"/>
      <c r="M102" s="303">
        <v>0</v>
      </c>
      <c r="O102" s="292"/>
    </row>
    <row r="103" spans="1:80" x14ac:dyDescent="0.2">
      <c r="A103" s="301"/>
      <c r="B103" s="304"/>
      <c r="C103" s="335" t="s">
        <v>391</v>
      </c>
      <c r="D103" s="306"/>
      <c r="E103" s="334">
        <v>0</v>
      </c>
      <c r="F103" s="308"/>
      <c r="G103" s="309"/>
      <c r="H103" s="310"/>
      <c r="I103" s="302"/>
      <c r="J103" s="311"/>
      <c r="K103" s="302"/>
      <c r="M103" s="303" t="s">
        <v>391</v>
      </c>
      <c r="O103" s="292"/>
    </row>
    <row r="104" spans="1:80" x14ac:dyDescent="0.2">
      <c r="A104" s="293">
        <v>25</v>
      </c>
      <c r="B104" s="294" t="s">
        <v>572</v>
      </c>
      <c r="C104" s="295" t="s">
        <v>573</v>
      </c>
      <c r="D104" s="296" t="s">
        <v>116</v>
      </c>
      <c r="E104" s="297">
        <v>130.83969999999999</v>
      </c>
      <c r="F104" s="297">
        <v>0</v>
      </c>
      <c r="G104" s="298">
        <f>E104*F104</f>
        <v>0</v>
      </c>
      <c r="H104" s="299">
        <v>3.8E-3</v>
      </c>
      <c r="I104" s="300">
        <f>E104*H104</f>
        <v>0.49719085999999996</v>
      </c>
      <c r="J104" s="299"/>
      <c r="K104" s="300">
        <f>E104*J104</f>
        <v>0</v>
      </c>
      <c r="O104" s="292">
        <v>2</v>
      </c>
      <c r="AA104" s="261">
        <v>3</v>
      </c>
      <c r="AB104" s="261">
        <v>7</v>
      </c>
      <c r="AC104" s="261">
        <v>62852268</v>
      </c>
      <c r="AZ104" s="261">
        <v>2</v>
      </c>
      <c r="BA104" s="261">
        <f>IF(AZ104=1,G104,0)</f>
        <v>0</v>
      </c>
      <c r="BB104" s="261">
        <f>IF(AZ104=2,G104,0)</f>
        <v>0</v>
      </c>
      <c r="BC104" s="261">
        <f>IF(AZ104=3,G104,0)</f>
        <v>0</v>
      </c>
      <c r="BD104" s="261">
        <f>IF(AZ104=4,G104,0)</f>
        <v>0</v>
      </c>
      <c r="BE104" s="261">
        <f>IF(AZ104=5,G104,0)</f>
        <v>0</v>
      </c>
      <c r="CA104" s="292">
        <v>3</v>
      </c>
      <c r="CB104" s="292">
        <v>7</v>
      </c>
    </row>
    <row r="105" spans="1:80" x14ac:dyDescent="0.2">
      <c r="A105" s="301"/>
      <c r="B105" s="304"/>
      <c r="C105" s="305" t="s">
        <v>1689</v>
      </c>
      <c r="D105" s="306"/>
      <c r="E105" s="307">
        <v>0</v>
      </c>
      <c r="F105" s="308"/>
      <c r="G105" s="309"/>
      <c r="H105" s="310"/>
      <c r="I105" s="302"/>
      <c r="J105" s="311"/>
      <c r="K105" s="302"/>
      <c r="M105" s="303" t="s">
        <v>1689</v>
      </c>
      <c r="O105" s="292"/>
    </row>
    <row r="106" spans="1:80" x14ac:dyDescent="0.2">
      <c r="A106" s="301"/>
      <c r="B106" s="304"/>
      <c r="C106" s="305" t="s">
        <v>130</v>
      </c>
      <c r="D106" s="306"/>
      <c r="E106" s="307">
        <v>0</v>
      </c>
      <c r="F106" s="308"/>
      <c r="G106" s="309"/>
      <c r="H106" s="310"/>
      <c r="I106" s="302"/>
      <c r="J106" s="311"/>
      <c r="K106" s="302"/>
      <c r="M106" s="303">
        <v>0</v>
      </c>
      <c r="O106" s="292"/>
    </row>
    <row r="107" spans="1:80" x14ac:dyDescent="0.2">
      <c r="A107" s="301"/>
      <c r="B107" s="304"/>
      <c r="C107" s="335" t="s">
        <v>385</v>
      </c>
      <c r="D107" s="306"/>
      <c r="E107" s="334">
        <v>0</v>
      </c>
      <c r="F107" s="308"/>
      <c r="G107" s="309"/>
      <c r="H107" s="310"/>
      <c r="I107" s="302"/>
      <c r="J107" s="311"/>
      <c r="K107" s="302"/>
      <c r="M107" s="303" t="s">
        <v>385</v>
      </c>
      <c r="O107" s="292"/>
    </row>
    <row r="108" spans="1:80" ht="22.5" x14ac:dyDescent="0.2">
      <c r="A108" s="301"/>
      <c r="B108" s="304"/>
      <c r="C108" s="335" t="s">
        <v>1887</v>
      </c>
      <c r="D108" s="306"/>
      <c r="E108" s="334">
        <v>55.723199999999999</v>
      </c>
      <c r="F108" s="308"/>
      <c r="G108" s="309"/>
      <c r="H108" s="310"/>
      <c r="I108" s="302"/>
      <c r="J108" s="311"/>
      <c r="K108" s="302"/>
      <c r="M108" s="303" t="s">
        <v>1887</v>
      </c>
      <c r="O108" s="292"/>
    </row>
    <row r="109" spans="1:80" ht="22.5" x14ac:dyDescent="0.2">
      <c r="A109" s="301"/>
      <c r="B109" s="304"/>
      <c r="C109" s="335" t="s">
        <v>1888</v>
      </c>
      <c r="D109" s="306"/>
      <c r="E109" s="334">
        <v>1.2250000000000001</v>
      </c>
      <c r="F109" s="308"/>
      <c r="G109" s="309"/>
      <c r="H109" s="310"/>
      <c r="I109" s="302"/>
      <c r="J109" s="311"/>
      <c r="K109" s="302"/>
      <c r="M109" s="303" t="s">
        <v>1888</v>
      </c>
      <c r="O109" s="292"/>
    </row>
    <row r="110" spans="1:80" x14ac:dyDescent="0.2">
      <c r="A110" s="301"/>
      <c r="B110" s="304"/>
      <c r="C110" s="335" t="s">
        <v>130</v>
      </c>
      <c r="D110" s="306"/>
      <c r="E110" s="334">
        <v>0</v>
      </c>
      <c r="F110" s="308"/>
      <c r="G110" s="309"/>
      <c r="H110" s="310"/>
      <c r="I110" s="302"/>
      <c r="J110" s="311"/>
      <c r="K110" s="302"/>
      <c r="M110" s="303">
        <v>0</v>
      </c>
      <c r="O110" s="292"/>
    </row>
    <row r="111" spans="1:80" ht="22.5" x14ac:dyDescent="0.2">
      <c r="A111" s="301"/>
      <c r="B111" s="304"/>
      <c r="C111" s="335" t="s">
        <v>1890</v>
      </c>
      <c r="D111" s="306"/>
      <c r="E111" s="334">
        <v>44.32</v>
      </c>
      <c r="F111" s="308"/>
      <c r="G111" s="309"/>
      <c r="H111" s="310"/>
      <c r="I111" s="302"/>
      <c r="J111" s="311"/>
      <c r="K111" s="302"/>
      <c r="M111" s="303" t="s">
        <v>1890</v>
      </c>
      <c r="O111" s="292"/>
    </row>
    <row r="112" spans="1:80" ht="33.75" x14ac:dyDescent="0.2">
      <c r="A112" s="301"/>
      <c r="B112" s="304"/>
      <c r="C112" s="335" t="s">
        <v>1879</v>
      </c>
      <c r="D112" s="306"/>
      <c r="E112" s="334">
        <v>9.657</v>
      </c>
      <c r="F112" s="308"/>
      <c r="G112" s="309"/>
      <c r="H112" s="310"/>
      <c r="I112" s="302"/>
      <c r="J112" s="311"/>
      <c r="K112" s="302"/>
      <c r="M112" s="303" t="s">
        <v>1879</v>
      </c>
      <c r="O112" s="292"/>
    </row>
    <row r="113" spans="1:80" x14ac:dyDescent="0.2">
      <c r="A113" s="301"/>
      <c r="B113" s="304"/>
      <c r="C113" s="335" t="s">
        <v>1880</v>
      </c>
      <c r="D113" s="306"/>
      <c r="E113" s="334">
        <v>7.02</v>
      </c>
      <c r="F113" s="308"/>
      <c r="G113" s="309"/>
      <c r="H113" s="310"/>
      <c r="I113" s="302"/>
      <c r="J113" s="311"/>
      <c r="K113" s="302"/>
      <c r="M113" s="303" t="s">
        <v>1880</v>
      </c>
      <c r="O113" s="292"/>
    </row>
    <row r="114" spans="1:80" x14ac:dyDescent="0.2">
      <c r="A114" s="301"/>
      <c r="B114" s="304"/>
      <c r="C114" s="335" t="s">
        <v>1891</v>
      </c>
      <c r="D114" s="306"/>
      <c r="E114" s="334">
        <v>1</v>
      </c>
      <c r="F114" s="308"/>
      <c r="G114" s="309"/>
      <c r="H114" s="310"/>
      <c r="I114" s="302"/>
      <c r="J114" s="311"/>
      <c r="K114" s="302"/>
      <c r="M114" s="303" t="s">
        <v>1891</v>
      </c>
      <c r="O114" s="292"/>
    </row>
    <row r="115" spans="1:80" x14ac:dyDescent="0.2">
      <c r="A115" s="301"/>
      <c r="B115" s="304"/>
      <c r="C115" s="335" t="s">
        <v>391</v>
      </c>
      <c r="D115" s="306"/>
      <c r="E115" s="334">
        <v>118.9452</v>
      </c>
      <c r="F115" s="308"/>
      <c r="G115" s="309"/>
      <c r="H115" s="310"/>
      <c r="I115" s="302"/>
      <c r="J115" s="311"/>
      <c r="K115" s="302"/>
      <c r="M115" s="303" t="s">
        <v>391</v>
      </c>
      <c r="O115" s="292"/>
    </row>
    <row r="116" spans="1:80" x14ac:dyDescent="0.2">
      <c r="A116" s="301"/>
      <c r="B116" s="304"/>
      <c r="C116" s="305" t="s">
        <v>1896</v>
      </c>
      <c r="D116" s="306"/>
      <c r="E116" s="307">
        <v>130.83969999999999</v>
      </c>
      <c r="F116" s="308"/>
      <c r="G116" s="309"/>
      <c r="H116" s="310"/>
      <c r="I116" s="302"/>
      <c r="J116" s="311"/>
      <c r="K116" s="302"/>
      <c r="M116" s="303" t="s">
        <v>1896</v>
      </c>
      <c r="O116" s="292"/>
    </row>
    <row r="117" spans="1:80" x14ac:dyDescent="0.2">
      <c r="A117" s="293">
        <v>26</v>
      </c>
      <c r="B117" s="294" t="s">
        <v>575</v>
      </c>
      <c r="C117" s="295" t="s">
        <v>576</v>
      </c>
      <c r="D117" s="296" t="s">
        <v>12</v>
      </c>
      <c r="E117" s="297"/>
      <c r="F117" s="297">
        <v>0</v>
      </c>
      <c r="G117" s="298">
        <f>E117*F117</f>
        <v>0</v>
      </c>
      <c r="H117" s="299">
        <v>0</v>
      </c>
      <c r="I117" s="300">
        <f>E117*H117</f>
        <v>0</v>
      </c>
      <c r="J117" s="299"/>
      <c r="K117" s="300">
        <f>E117*J117</f>
        <v>0</v>
      </c>
      <c r="O117" s="292">
        <v>2</v>
      </c>
      <c r="AA117" s="261">
        <v>7</v>
      </c>
      <c r="AB117" s="261">
        <v>1002</v>
      </c>
      <c r="AC117" s="261">
        <v>5</v>
      </c>
      <c r="AZ117" s="261">
        <v>2</v>
      </c>
      <c r="BA117" s="261">
        <f>IF(AZ117=1,G117,0)</f>
        <v>0</v>
      </c>
      <c r="BB117" s="261">
        <f>IF(AZ117=2,G117,0)</f>
        <v>0</v>
      </c>
      <c r="BC117" s="261">
        <f>IF(AZ117=3,G117,0)</f>
        <v>0</v>
      </c>
      <c r="BD117" s="261">
        <f>IF(AZ117=4,G117,0)</f>
        <v>0</v>
      </c>
      <c r="BE117" s="261">
        <f>IF(AZ117=5,G117,0)</f>
        <v>0</v>
      </c>
      <c r="CA117" s="292">
        <v>7</v>
      </c>
      <c r="CB117" s="292">
        <v>1002</v>
      </c>
    </row>
    <row r="118" spans="1:80" x14ac:dyDescent="0.2">
      <c r="A118" s="293">
        <v>27</v>
      </c>
      <c r="B118" s="294" t="s">
        <v>367</v>
      </c>
      <c r="C118" s="295" t="s">
        <v>368</v>
      </c>
      <c r="D118" s="296" t="s">
        <v>369</v>
      </c>
      <c r="E118" s="297">
        <v>6.9840119999999999</v>
      </c>
      <c r="F118" s="297">
        <v>0</v>
      </c>
      <c r="G118" s="298">
        <f>E118*F118</f>
        <v>0</v>
      </c>
      <c r="H118" s="299">
        <v>0</v>
      </c>
      <c r="I118" s="300">
        <f>E118*H118</f>
        <v>0</v>
      </c>
      <c r="J118" s="299"/>
      <c r="K118" s="300">
        <f>E118*J118</f>
        <v>0</v>
      </c>
      <c r="O118" s="292">
        <v>2</v>
      </c>
      <c r="AA118" s="261">
        <v>8</v>
      </c>
      <c r="AB118" s="261">
        <v>0</v>
      </c>
      <c r="AC118" s="261">
        <v>3</v>
      </c>
      <c r="AZ118" s="261">
        <v>2</v>
      </c>
      <c r="BA118" s="261">
        <f>IF(AZ118=1,G118,0)</f>
        <v>0</v>
      </c>
      <c r="BB118" s="261">
        <f>IF(AZ118=2,G118,0)</f>
        <v>0</v>
      </c>
      <c r="BC118" s="261">
        <f>IF(AZ118=3,G118,0)</f>
        <v>0</v>
      </c>
      <c r="BD118" s="261">
        <f>IF(AZ118=4,G118,0)</f>
        <v>0</v>
      </c>
      <c r="BE118" s="261">
        <f>IF(AZ118=5,G118,0)</f>
        <v>0</v>
      </c>
      <c r="CA118" s="292">
        <v>8</v>
      </c>
      <c r="CB118" s="292">
        <v>0</v>
      </c>
    </row>
    <row r="119" spans="1:80" x14ac:dyDescent="0.2">
      <c r="A119" s="293">
        <v>28</v>
      </c>
      <c r="B119" s="294" t="s">
        <v>370</v>
      </c>
      <c r="C119" s="295" t="s">
        <v>371</v>
      </c>
      <c r="D119" s="296" t="s">
        <v>369</v>
      </c>
      <c r="E119" s="297">
        <v>6.9840119999999999</v>
      </c>
      <c r="F119" s="297">
        <v>0</v>
      </c>
      <c r="G119" s="298">
        <f>E119*F119</f>
        <v>0</v>
      </c>
      <c r="H119" s="299">
        <v>0</v>
      </c>
      <c r="I119" s="300">
        <f>E119*H119</f>
        <v>0</v>
      </c>
      <c r="J119" s="299"/>
      <c r="K119" s="300">
        <f>E119*J119</f>
        <v>0</v>
      </c>
      <c r="O119" s="292">
        <v>2</v>
      </c>
      <c r="AA119" s="261">
        <v>8</v>
      </c>
      <c r="AB119" s="261">
        <v>1</v>
      </c>
      <c r="AC119" s="261">
        <v>3</v>
      </c>
      <c r="AZ119" s="261">
        <v>2</v>
      </c>
      <c r="BA119" s="261">
        <f>IF(AZ119=1,G119,0)</f>
        <v>0</v>
      </c>
      <c r="BB119" s="261">
        <f>IF(AZ119=2,G119,0)</f>
        <v>0</v>
      </c>
      <c r="BC119" s="261">
        <f>IF(AZ119=3,G119,0)</f>
        <v>0</v>
      </c>
      <c r="BD119" s="261">
        <f>IF(AZ119=4,G119,0)</f>
        <v>0</v>
      </c>
      <c r="BE119" s="261">
        <f>IF(AZ119=5,G119,0)</f>
        <v>0</v>
      </c>
      <c r="CA119" s="292">
        <v>8</v>
      </c>
      <c r="CB119" s="292">
        <v>1</v>
      </c>
    </row>
    <row r="120" spans="1:80" x14ac:dyDescent="0.2">
      <c r="A120" s="293">
        <v>29</v>
      </c>
      <c r="B120" s="294" t="s">
        <v>372</v>
      </c>
      <c r="C120" s="295" t="s">
        <v>373</v>
      </c>
      <c r="D120" s="296" t="s">
        <v>369</v>
      </c>
      <c r="E120" s="297">
        <v>69.840119999999999</v>
      </c>
      <c r="F120" s="297">
        <v>0</v>
      </c>
      <c r="G120" s="298">
        <f>E120*F120</f>
        <v>0</v>
      </c>
      <c r="H120" s="299">
        <v>0</v>
      </c>
      <c r="I120" s="300">
        <f>E120*H120</f>
        <v>0</v>
      </c>
      <c r="J120" s="299"/>
      <c r="K120" s="300">
        <f>E120*J120</f>
        <v>0</v>
      </c>
      <c r="O120" s="292">
        <v>2</v>
      </c>
      <c r="AA120" s="261">
        <v>8</v>
      </c>
      <c r="AB120" s="261">
        <v>1</v>
      </c>
      <c r="AC120" s="261">
        <v>3</v>
      </c>
      <c r="AZ120" s="261">
        <v>2</v>
      </c>
      <c r="BA120" s="261">
        <f>IF(AZ120=1,G120,0)</f>
        <v>0</v>
      </c>
      <c r="BB120" s="261">
        <f>IF(AZ120=2,G120,0)</f>
        <v>0</v>
      </c>
      <c r="BC120" s="261">
        <f>IF(AZ120=3,G120,0)</f>
        <v>0</v>
      </c>
      <c r="BD120" s="261">
        <f>IF(AZ120=4,G120,0)</f>
        <v>0</v>
      </c>
      <c r="BE120" s="261">
        <f>IF(AZ120=5,G120,0)</f>
        <v>0</v>
      </c>
      <c r="CA120" s="292">
        <v>8</v>
      </c>
      <c r="CB120" s="292">
        <v>1</v>
      </c>
    </row>
    <row r="121" spans="1:80" x14ac:dyDescent="0.2">
      <c r="A121" s="293">
        <v>30</v>
      </c>
      <c r="B121" s="294" t="s">
        <v>374</v>
      </c>
      <c r="C121" s="295" t="s">
        <v>375</v>
      </c>
      <c r="D121" s="296" t="s">
        <v>369</v>
      </c>
      <c r="E121" s="297">
        <v>6.9840119999999999</v>
      </c>
      <c r="F121" s="297">
        <v>0</v>
      </c>
      <c r="G121" s="298">
        <f>E121*F121</f>
        <v>0</v>
      </c>
      <c r="H121" s="299">
        <v>0</v>
      </c>
      <c r="I121" s="300">
        <f>E121*H121</f>
        <v>0</v>
      </c>
      <c r="J121" s="299"/>
      <c r="K121" s="300">
        <f>E121*J121</f>
        <v>0</v>
      </c>
      <c r="O121" s="292">
        <v>2</v>
      </c>
      <c r="AA121" s="261">
        <v>8</v>
      </c>
      <c r="AB121" s="261">
        <v>1</v>
      </c>
      <c r="AC121" s="261">
        <v>3</v>
      </c>
      <c r="AZ121" s="261">
        <v>2</v>
      </c>
      <c r="BA121" s="261">
        <f>IF(AZ121=1,G121,0)</f>
        <v>0</v>
      </c>
      <c r="BB121" s="261">
        <f>IF(AZ121=2,G121,0)</f>
        <v>0</v>
      </c>
      <c r="BC121" s="261">
        <f>IF(AZ121=3,G121,0)</f>
        <v>0</v>
      </c>
      <c r="BD121" s="261">
        <f>IF(AZ121=4,G121,0)</f>
        <v>0</v>
      </c>
      <c r="BE121" s="261">
        <f>IF(AZ121=5,G121,0)</f>
        <v>0</v>
      </c>
      <c r="CA121" s="292">
        <v>8</v>
      </c>
      <c r="CB121" s="292">
        <v>1</v>
      </c>
    </row>
    <row r="122" spans="1:80" x14ac:dyDescent="0.2">
      <c r="A122" s="293">
        <v>31</v>
      </c>
      <c r="B122" s="294" t="s">
        <v>376</v>
      </c>
      <c r="C122" s="295" t="s">
        <v>377</v>
      </c>
      <c r="D122" s="296" t="s">
        <v>369</v>
      </c>
      <c r="E122" s="297">
        <v>20.952036</v>
      </c>
      <c r="F122" s="297">
        <v>0</v>
      </c>
      <c r="G122" s="298">
        <f>E122*F122</f>
        <v>0</v>
      </c>
      <c r="H122" s="299">
        <v>0</v>
      </c>
      <c r="I122" s="300">
        <f>E122*H122</f>
        <v>0</v>
      </c>
      <c r="J122" s="299"/>
      <c r="K122" s="300">
        <f>E122*J122</f>
        <v>0</v>
      </c>
      <c r="O122" s="292">
        <v>2</v>
      </c>
      <c r="AA122" s="261">
        <v>8</v>
      </c>
      <c r="AB122" s="261">
        <v>1</v>
      </c>
      <c r="AC122" s="261">
        <v>3</v>
      </c>
      <c r="AZ122" s="261">
        <v>2</v>
      </c>
      <c r="BA122" s="261">
        <f>IF(AZ122=1,G122,0)</f>
        <v>0</v>
      </c>
      <c r="BB122" s="261">
        <f>IF(AZ122=2,G122,0)</f>
        <v>0</v>
      </c>
      <c r="BC122" s="261">
        <f>IF(AZ122=3,G122,0)</f>
        <v>0</v>
      </c>
      <c r="BD122" s="261">
        <f>IF(AZ122=4,G122,0)</f>
        <v>0</v>
      </c>
      <c r="BE122" s="261">
        <f>IF(AZ122=5,G122,0)</f>
        <v>0</v>
      </c>
      <c r="CA122" s="292">
        <v>8</v>
      </c>
      <c r="CB122" s="292">
        <v>1</v>
      </c>
    </row>
    <row r="123" spans="1:80" x14ac:dyDescent="0.2">
      <c r="A123" s="293">
        <v>32</v>
      </c>
      <c r="B123" s="294" t="s">
        <v>378</v>
      </c>
      <c r="C123" s="295" t="s">
        <v>379</v>
      </c>
      <c r="D123" s="296" t="s">
        <v>369</v>
      </c>
      <c r="E123" s="297">
        <v>6.9840119999999999</v>
      </c>
      <c r="F123" s="297">
        <v>0</v>
      </c>
      <c r="G123" s="298">
        <f>E123*F123</f>
        <v>0</v>
      </c>
      <c r="H123" s="299">
        <v>0</v>
      </c>
      <c r="I123" s="300">
        <f>E123*H123</f>
        <v>0</v>
      </c>
      <c r="J123" s="299"/>
      <c r="K123" s="300">
        <f>E123*J123</f>
        <v>0</v>
      </c>
      <c r="O123" s="292">
        <v>2</v>
      </c>
      <c r="AA123" s="261">
        <v>8</v>
      </c>
      <c r="AB123" s="261">
        <v>0</v>
      </c>
      <c r="AC123" s="261">
        <v>3</v>
      </c>
      <c r="AZ123" s="261">
        <v>2</v>
      </c>
      <c r="BA123" s="261">
        <f>IF(AZ123=1,G123,0)</f>
        <v>0</v>
      </c>
      <c r="BB123" s="261">
        <f>IF(AZ123=2,G123,0)</f>
        <v>0</v>
      </c>
      <c r="BC123" s="261">
        <f>IF(AZ123=3,G123,0)</f>
        <v>0</v>
      </c>
      <c r="BD123" s="261">
        <f>IF(AZ123=4,G123,0)</f>
        <v>0</v>
      </c>
      <c r="BE123" s="261">
        <f>IF(AZ123=5,G123,0)</f>
        <v>0</v>
      </c>
      <c r="CA123" s="292">
        <v>8</v>
      </c>
      <c r="CB123" s="292">
        <v>0</v>
      </c>
    </row>
    <row r="124" spans="1:80" x14ac:dyDescent="0.2">
      <c r="A124" s="312"/>
      <c r="B124" s="313" t="s">
        <v>101</v>
      </c>
      <c r="C124" s="314" t="s">
        <v>529</v>
      </c>
      <c r="D124" s="315"/>
      <c r="E124" s="316"/>
      <c r="F124" s="317"/>
      <c r="G124" s="318">
        <f>SUM(G42:G123)</f>
        <v>0</v>
      </c>
      <c r="H124" s="319"/>
      <c r="I124" s="320">
        <f>SUM(I42:I123)</f>
        <v>21.383821225999998</v>
      </c>
      <c r="J124" s="319"/>
      <c r="K124" s="320">
        <f>SUM(K42:K123)</f>
        <v>-6.9840119999999999</v>
      </c>
      <c r="O124" s="292">
        <v>4</v>
      </c>
      <c r="BA124" s="321">
        <f>SUM(BA42:BA123)</f>
        <v>0</v>
      </c>
      <c r="BB124" s="321">
        <f>SUM(BB42:BB123)</f>
        <v>0</v>
      </c>
      <c r="BC124" s="321">
        <f>SUM(BC42:BC123)</f>
        <v>0</v>
      </c>
      <c r="BD124" s="321">
        <f>SUM(BD42:BD123)</f>
        <v>0</v>
      </c>
      <c r="BE124" s="321">
        <f>SUM(BE42:BE123)</f>
        <v>0</v>
      </c>
    </row>
    <row r="125" spans="1:80" x14ac:dyDescent="0.2">
      <c r="A125" s="282" t="s">
        <v>97</v>
      </c>
      <c r="B125" s="283" t="s">
        <v>577</v>
      </c>
      <c r="C125" s="284" t="s">
        <v>578</v>
      </c>
      <c r="D125" s="285"/>
      <c r="E125" s="286"/>
      <c r="F125" s="286"/>
      <c r="G125" s="287"/>
      <c r="H125" s="288"/>
      <c r="I125" s="289"/>
      <c r="J125" s="290"/>
      <c r="K125" s="291"/>
      <c r="O125" s="292">
        <v>1</v>
      </c>
    </row>
    <row r="126" spans="1:80" ht="22.5" x14ac:dyDescent="0.2">
      <c r="A126" s="293">
        <v>33</v>
      </c>
      <c r="B126" s="294" t="s">
        <v>580</v>
      </c>
      <c r="C126" s="295" t="s">
        <v>581</v>
      </c>
      <c r="D126" s="296" t="s">
        <v>116</v>
      </c>
      <c r="E126" s="297">
        <v>673.44269999999995</v>
      </c>
      <c r="F126" s="297">
        <v>0</v>
      </c>
      <c r="G126" s="298">
        <f>E126*F126</f>
        <v>0</v>
      </c>
      <c r="H126" s="299">
        <v>3.1E-4</v>
      </c>
      <c r="I126" s="300">
        <f>E126*H126</f>
        <v>0.20876723699999999</v>
      </c>
      <c r="J126" s="299">
        <v>0</v>
      </c>
      <c r="K126" s="300">
        <f>E126*J126</f>
        <v>0</v>
      </c>
      <c r="O126" s="292">
        <v>2</v>
      </c>
      <c r="AA126" s="261">
        <v>1</v>
      </c>
      <c r="AB126" s="261">
        <v>0</v>
      </c>
      <c r="AC126" s="261">
        <v>0</v>
      </c>
      <c r="AZ126" s="261">
        <v>2</v>
      </c>
      <c r="BA126" s="261">
        <f>IF(AZ126=1,G126,0)</f>
        <v>0</v>
      </c>
      <c r="BB126" s="261">
        <f>IF(AZ126=2,G126,0)</f>
        <v>0</v>
      </c>
      <c r="BC126" s="261">
        <f>IF(AZ126=3,G126,0)</f>
        <v>0</v>
      </c>
      <c r="BD126" s="261">
        <f>IF(AZ126=4,G126,0)</f>
        <v>0</v>
      </c>
      <c r="BE126" s="261">
        <f>IF(AZ126=5,G126,0)</f>
        <v>0</v>
      </c>
      <c r="CA126" s="292">
        <v>1</v>
      </c>
      <c r="CB126" s="292">
        <v>0</v>
      </c>
    </row>
    <row r="127" spans="1:80" x14ac:dyDescent="0.2">
      <c r="A127" s="301"/>
      <c r="B127" s="304"/>
      <c r="C127" s="305" t="s">
        <v>897</v>
      </c>
      <c r="D127" s="306"/>
      <c r="E127" s="307">
        <v>673.44269999999995</v>
      </c>
      <c r="F127" s="308"/>
      <c r="G127" s="309"/>
      <c r="H127" s="310"/>
      <c r="I127" s="302"/>
      <c r="J127" s="311"/>
      <c r="K127" s="302"/>
      <c r="M127" s="303" t="s">
        <v>897</v>
      </c>
      <c r="O127" s="292"/>
    </row>
    <row r="128" spans="1:80" x14ac:dyDescent="0.2">
      <c r="A128" s="293">
        <v>34</v>
      </c>
      <c r="B128" s="294" t="s">
        <v>583</v>
      </c>
      <c r="C128" s="295" t="s">
        <v>584</v>
      </c>
      <c r="D128" s="296" t="s">
        <v>116</v>
      </c>
      <c r="E128" s="297">
        <v>1404.1253999999999</v>
      </c>
      <c r="F128" s="297">
        <v>0</v>
      </c>
      <c r="G128" s="298">
        <f>E128*F128</f>
        <v>0</v>
      </c>
      <c r="H128" s="299">
        <v>1.16E-3</v>
      </c>
      <c r="I128" s="300">
        <f>E128*H128</f>
        <v>1.6287854639999999</v>
      </c>
      <c r="J128" s="299">
        <v>0</v>
      </c>
      <c r="K128" s="300">
        <f>E128*J128</f>
        <v>0</v>
      </c>
      <c r="O128" s="292">
        <v>2</v>
      </c>
      <c r="AA128" s="261">
        <v>1</v>
      </c>
      <c r="AB128" s="261">
        <v>7</v>
      </c>
      <c r="AC128" s="261">
        <v>7</v>
      </c>
      <c r="AZ128" s="261">
        <v>2</v>
      </c>
      <c r="BA128" s="261">
        <f>IF(AZ128=1,G128,0)</f>
        <v>0</v>
      </c>
      <c r="BB128" s="261">
        <f>IF(AZ128=2,G128,0)</f>
        <v>0</v>
      </c>
      <c r="BC128" s="261">
        <f>IF(AZ128=3,G128,0)</f>
        <v>0</v>
      </c>
      <c r="BD128" s="261">
        <f>IF(AZ128=4,G128,0)</f>
        <v>0</v>
      </c>
      <c r="BE128" s="261">
        <f>IF(AZ128=5,G128,0)</f>
        <v>0</v>
      </c>
      <c r="CA128" s="292">
        <v>1</v>
      </c>
      <c r="CB128" s="292">
        <v>7</v>
      </c>
    </row>
    <row r="129" spans="1:80" x14ac:dyDescent="0.2">
      <c r="A129" s="301"/>
      <c r="B129" s="304"/>
      <c r="C129" s="305" t="s">
        <v>1564</v>
      </c>
      <c r="D129" s="306"/>
      <c r="E129" s="307">
        <v>28.54</v>
      </c>
      <c r="F129" s="308"/>
      <c r="G129" s="309"/>
      <c r="H129" s="310"/>
      <c r="I129" s="302"/>
      <c r="J129" s="311"/>
      <c r="K129" s="302"/>
      <c r="M129" s="303" t="s">
        <v>1564</v>
      </c>
      <c r="O129" s="292"/>
    </row>
    <row r="130" spans="1:80" x14ac:dyDescent="0.2">
      <c r="A130" s="301"/>
      <c r="B130" s="304"/>
      <c r="C130" s="333" t="s">
        <v>174</v>
      </c>
      <c r="D130" s="306"/>
      <c r="E130" s="332">
        <v>28.54</v>
      </c>
      <c r="F130" s="308"/>
      <c r="G130" s="309"/>
      <c r="H130" s="310"/>
      <c r="I130" s="302"/>
      <c r="J130" s="311"/>
      <c r="K130" s="302"/>
      <c r="M130" s="303" t="s">
        <v>174</v>
      </c>
      <c r="O130" s="292"/>
    </row>
    <row r="131" spans="1:80" x14ac:dyDescent="0.2">
      <c r="A131" s="301"/>
      <c r="B131" s="304"/>
      <c r="C131" s="305" t="s">
        <v>588</v>
      </c>
      <c r="D131" s="306"/>
      <c r="E131" s="307">
        <v>673.44269999999995</v>
      </c>
      <c r="F131" s="308"/>
      <c r="G131" s="309"/>
      <c r="H131" s="310"/>
      <c r="I131" s="302"/>
      <c r="J131" s="311"/>
      <c r="K131" s="302"/>
      <c r="M131" s="303" t="s">
        <v>588</v>
      </c>
      <c r="O131" s="292"/>
    </row>
    <row r="132" spans="1:80" ht="22.5" x14ac:dyDescent="0.2">
      <c r="A132" s="301"/>
      <c r="B132" s="304"/>
      <c r="C132" s="305" t="s">
        <v>589</v>
      </c>
      <c r="D132" s="306"/>
      <c r="E132" s="307">
        <v>673.44269999999995</v>
      </c>
      <c r="F132" s="308"/>
      <c r="G132" s="309"/>
      <c r="H132" s="310"/>
      <c r="I132" s="302"/>
      <c r="J132" s="311"/>
      <c r="K132" s="302"/>
      <c r="M132" s="303" t="s">
        <v>589</v>
      </c>
      <c r="O132" s="292"/>
    </row>
    <row r="133" spans="1:80" x14ac:dyDescent="0.2">
      <c r="A133" s="301"/>
      <c r="B133" s="304"/>
      <c r="C133" s="333" t="s">
        <v>174</v>
      </c>
      <c r="D133" s="306"/>
      <c r="E133" s="332">
        <v>1346.8853999999999</v>
      </c>
      <c r="F133" s="308"/>
      <c r="G133" s="309"/>
      <c r="H133" s="310"/>
      <c r="I133" s="302"/>
      <c r="J133" s="311"/>
      <c r="K133" s="302"/>
      <c r="M133" s="303" t="s">
        <v>174</v>
      </c>
      <c r="O133" s="292"/>
    </row>
    <row r="134" spans="1:80" x14ac:dyDescent="0.2">
      <c r="A134" s="301"/>
      <c r="B134" s="304"/>
      <c r="C134" s="305" t="s">
        <v>1567</v>
      </c>
      <c r="D134" s="306"/>
      <c r="E134" s="307">
        <v>27.7</v>
      </c>
      <c r="F134" s="308"/>
      <c r="G134" s="309"/>
      <c r="H134" s="310"/>
      <c r="I134" s="302"/>
      <c r="J134" s="311"/>
      <c r="K134" s="302"/>
      <c r="M134" s="303" t="s">
        <v>1567</v>
      </c>
      <c r="O134" s="292"/>
    </row>
    <row r="135" spans="1:80" x14ac:dyDescent="0.2">
      <c r="A135" s="301"/>
      <c r="B135" s="304"/>
      <c r="C135" s="333" t="s">
        <v>174</v>
      </c>
      <c r="D135" s="306"/>
      <c r="E135" s="332">
        <v>27.7</v>
      </c>
      <c r="F135" s="308"/>
      <c r="G135" s="309"/>
      <c r="H135" s="310"/>
      <c r="I135" s="302"/>
      <c r="J135" s="311"/>
      <c r="K135" s="302"/>
      <c r="M135" s="303" t="s">
        <v>174</v>
      </c>
      <c r="O135" s="292"/>
    </row>
    <row r="136" spans="1:80" x14ac:dyDescent="0.2">
      <c r="A136" s="301"/>
      <c r="B136" s="304"/>
      <c r="C136" s="305" t="s">
        <v>1897</v>
      </c>
      <c r="D136" s="306"/>
      <c r="E136" s="307">
        <v>1</v>
      </c>
      <c r="F136" s="308"/>
      <c r="G136" s="309"/>
      <c r="H136" s="310"/>
      <c r="I136" s="302"/>
      <c r="J136" s="311"/>
      <c r="K136" s="302"/>
      <c r="M136" s="303" t="s">
        <v>1897</v>
      </c>
      <c r="O136" s="292"/>
    </row>
    <row r="137" spans="1:80" x14ac:dyDescent="0.2">
      <c r="A137" s="301"/>
      <c r="B137" s="304"/>
      <c r="C137" s="333" t="s">
        <v>174</v>
      </c>
      <c r="D137" s="306"/>
      <c r="E137" s="332">
        <v>1</v>
      </c>
      <c r="F137" s="308"/>
      <c r="G137" s="309"/>
      <c r="H137" s="310"/>
      <c r="I137" s="302"/>
      <c r="J137" s="311"/>
      <c r="K137" s="302"/>
      <c r="M137" s="303" t="s">
        <v>174</v>
      </c>
      <c r="O137" s="292"/>
    </row>
    <row r="138" spans="1:80" ht="22.5" x14ac:dyDescent="0.2">
      <c r="A138" s="293">
        <v>35</v>
      </c>
      <c r="B138" s="294" t="s">
        <v>592</v>
      </c>
      <c r="C138" s="295" t="s">
        <v>593</v>
      </c>
      <c r="D138" s="296" t="s">
        <v>170</v>
      </c>
      <c r="E138" s="297">
        <v>142.99</v>
      </c>
      <c r="F138" s="297">
        <v>0</v>
      </c>
      <c r="G138" s="298">
        <f>E138*F138</f>
        <v>0</v>
      </c>
      <c r="H138" s="299">
        <v>4.0000000000000003E-5</v>
      </c>
      <c r="I138" s="300">
        <f>E138*H138</f>
        <v>5.7196000000000009E-3</v>
      </c>
      <c r="J138" s="299">
        <v>0</v>
      </c>
      <c r="K138" s="300">
        <f>E138*J138</f>
        <v>0</v>
      </c>
      <c r="O138" s="292">
        <v>2</v>
      </c>
      <c r="AA138" s="261">
        <v>1</v>
      </c>
      <c r="AB138" s="261">
        <v>7</v>
      </c>
      <c r="AC138" s="261">
        <v>7</v>
      </c>
      <c r="AZ138" s="261">
        <v>2</v>
      </c>
      <c r="BA138" s="261">
        <f>IF(AZ138=1,G138,0)</f>
        <v>0</v>
      </c>
      <c r="BB138" s="261">
        <f>IF(AZ138=2,G138,0)</f>
        <v>0</v>
      </c>
      <c r="BC138" s="261">
        <f>IF(AZ138=3,G138,0)</f>
        <v>0</v>
      </c>
      <c r="BD138" s="261">
        <f>IF(AZ138=4,G138,0)</f>
        <v>0</v>
      </c>
      <c r="BE138" s="261">
        <f>IF(AZ138=5,G138,0)</f>
        <v>0</v>
      </c>
      <c r="CA138" s="292">
        <v>1</v>
      </c>
      <c r="CB138" s="292">
        <v>7</v>
      </c>
    </row>
    <row r="139" spans="1:80" x14ac:dyDescent="0.2">
      <c r="A139" s="301"/>
      <c r="B139" s="304"/>
      <c r="C139" s="305" t="s">
        <v>1898</v>
      </c>
      <c r="D139" s="306"/>
      <c r="E139" s="307">
        <v>110.8</v>
      </c>
      <c r="F139" s="308"/>
      <c r="G139" s="309"/>
      <c r="H139" s="310"/>
      <c r="I139" s="302"/>
      <c r="J139" s="311"/>
      <c r="K139" s="302"/>
      <c r="M139" s="303" t="s">
        <v>1898</v>
      </c>
      <c r="O139" s="292"/>
    </row>
    <row r="140" spans="1:80" ht="22.5" x14ac:dyDescent="0.2">
      <c r="A140" s="301"/>
      <c r="B140" s="304"/>
      <c r="C140" s="305" t="s">
        <v>1899</v>
      </c>
      <c r="D140" s="306"/>
      <c r="E140" s="307">
        <v>32.19</v>
      </c>
      <c r="F140" s="308"/>
      <c r="G140" s="309"/>
      <c r="H140" s="310"/>
      <c r="I140" s="302"/>
      <c r="J140" s="311"/>
      <c r="K140" s="302"/>
      <c r="M140" s="303" t="s">
        <v>1899</v>
      </c>
      <c r="O140" s="292"/>
    </row>
    <row r="141" spans="1:80" x14ac:dyDescent="0.2">
      <c r="A141" s="293">
        <v>36</v>
      </c>
      <c r="B141" s="294" t="s">
        <v>598</v>
      </c>
      <c r="C141" s="295" t="s">
        <v>599</v>
      </c>
      <c r="D141" s="296" t="s">
        <v>116</v>
      </c>
      <c r="E141" s="297">
        <v>1.1000000000000001</v>
      </c>
      <c r="F141" s="297">
        <v>0</v>
      </c>
      <c r="G141" s="298">
        <f>E141*F141</f>
        <v>0</v>
      </c>
      <c r="H141" s="299">
        <v>4.2900000000000004E-3</v>
      </c>
      <c r="I141" s="300">
        <f>E141*H141</f>
        <v>4.719000000000001E-3</v>
      </c>
      <c r="J141" s="299"/>
      <c r="K141" s="300">
        <f>E141*J141</f>
        <v>0</v>
      </c>
      <c r="O141" s="292">
        <v>2</v>
      </c>
      <c r="AA141" s="261">
        <v>12</v>
      </c>
      <c r="AB141" s="261">
        <v>0</v>
      </c>
      <c r="AC141" s="261">
        <v>68</v>
      </c>
      <c r="AZ141" s="261">
        <v>2</v>
      </c>
      <c r="BA141" s="261">
        <f>IF(AZ141=1,G141,0)</f>
        <v>0</v>
      </c>
      <c r="BB141" s="261">
        <f>IF(AZ141=2,G141,0)</f>
        <v>0</v>
      </c>
      <c r="BC141" s="261">
        <f>IF(AZ141=3,G141,0)</f>
        <v>0</v>
      </c>
      <c r="BD141" s="261">
        <f>IF(AZ141=4,G141,0)</f>
        <v>0</v>
      </c>
      <c r="BE141" s="261">
        <f>IF(AZ141=5,G141,0)</f>
        <v>0</v>
      </c>
      <c r="CA141" s="292">
        <v>12</v>
      </c>
      <c r="CB141" s="292">
        <v>0</v>
      </c>
    </row>
    <row r="142" spans="1:80" x14ac:dyDescent="0.2">
      <c r="A142" s="301"/>
      <c r="B142" s="304"/>
      <c r="C142" s="305" t="s">
        <v>1900</v>
      </c>
      <c r="D142" s="306"/>
      <c r="E142" s="307">
        <v>1.1000000000000001</v>
      </c>
      <c r="F142" s="308"/>
      <c r="G142" s="309"/>
      <c r="H142" s="310"/>
      <c r="I142" s="302"/>
      <c r="J142" s="311"/>
      <c r="K142" s="302"/>
      <c r="M142" s="303" t="s">
        <v>1900</v>
      </c>
      <c r="O142" s="292"/>
    </row>
    <row r="143" spans="1:80" ht="22.5" x14ac:dyDescent="0.2">
      <c r="A143" s="293">
        <v>37</v>
      </c>
      <c r="B143" s="294" t="s">
        <v>601</v>
      </c>
      <c r="C143" s="295" t="s">
        <v>602</v>
      </c>
      <c r="D143" s="296" t="s">
        <v>116</v>
      </c>
      <c r="E143" s="297">
        <v>740.78700000000003</v>
      </c>
      <c r="F143" s="297">
        <v>0</v>
      </c>
      <c r="G143" s="298">
        <f>E143*F143</f>
        <v>0</v>
      </c>
      <c r="H143" s="299">
        <v>7.7999999999999996E-3</v>
      </c>
      <c r="I143" s="300">
        <f>E143*H143</f>
        <v>5.7781386000000001</v>
      </c>
      <c r="J143" s="299"/>
      <c r="K143" s="300">
        <f>E143*J143</f>
        <v>0</v>
      </c>
      <c r="O143" s="292">
        <v>2</v>
      </c>
      <c r="AA143" s="261">
        <v>12</v>
      </c>
      <c r="AB143" s="261">
        <v>0</v>
      </c>
      <c r="AC143" s="261">
        <v>24</v>
      </c>
      <c r="AZ143" s="261">
        <v>2</v>
      </c>
      <c r="BA143" s="261">
        <f>IF(AZ143=1,G143,0)</f>
        <v>0</v>
      </c>
      <c r="BB143" s="261">
        <f>IF(AZ143=2,G143,0)</f>
        <v>0</v>
      </c>
      <c r="BC143" s="261">
        <f>IF(AZ143=3,G143,0)</f>
        <v>0</v>
      </c>
      <c r="BD143" s="261">
        <f>IF(AZ143=4,G143,0)</f>
        <v>0</v>
      </c>
      <c r="BE143" s="261">
        <f>IF(AZ143=5,G143,0)</f>
        <v>0</v>
      </c>
      <c r="CA143" s="292">
        <v>12</v>
      </c>
      <c r="CB143" s="292">
        <v>0</v>
      </c>
    </row>
    <row r="144" spans="1:80" x14ac:dyDescent="0.2">
      <c r="A144" s="301"/>
      <c r="B144" s="304"/>
      <c r="C144" s="305" t="s">
        <v>603</v>
      </c>
      <c r="D144" s="306"/>
      <c r="E144" s="307">
        <v>740.78700000000003</v>
      </c>
      <c r="F144" s="308"/>
      <c r="G144" s="309"/>
      <c r="H144" s="310"/>
      <c r="I144" s="302"/>
      <c r="J144" s="311"/>
      <c r="K144" s="302"/>
      <c r="M144" s="303" t="s">
        <v>603</v>
      </c>
      <c r="O144" s="292"/>
    </row>
    <row r="145" spans="1:80" x14ac:dyDescent="0.2">
      <c r="A145" s="293">
        <v>38</v>
      </c>
      <c r="B145" s="294" t="s">
        <v>604</v>
      </c>
      <c r="C145" s="295" t="s">
        <v>605</v>
      </c>
      <c r="D145" s="296" t="s">
        <v>116</v>
      </c>
      <c r="E145" s="297">
        <v>31.393999999999998</v>
      </c>
      <c r="F145" s="297">
        <v>0</v>
      </c>
      <c r="G145" s="298">
        <f>E145*F145</f>
        <v>0</v>
      </c>
      <c r="H145" s="299">
        <v>2.14E-3</v>
      </c>
      <c r="I145" s="300">
        <f>E145*H145</f>
        <v>6.7183159999999992E-2</v>
      </c>
      <c r="J145" s="299"/>
      <c r="K145" s="300">
        <f>E145*J145</f>
        <v>0</v>
      </c>
      <c r="O145" s="292">
        <v>2</v>
      </c>
      <c r="AA145" s="261">
        <v>12</v>
      </c>
      <c r="AB145" s="261">
        <v>0</v>
      </c>
      <c r="AC145" s="261">
        <v>25</v>
      </c>
      <c r="AZ145" s="261">
        <v>2</v>
      </c>
      <c r="BA145" s="261">
        <f>IF(AZ145=1,G145,0)</f>
        <v>0</v>
      </c>
      <c r="BB145" s="261">
        <f>IF(AZ145=2,G145,0)</f>
        <v>0</v>
      </c>
      <c r="BC145" s="261">
        <f>IF(AZ145=3,G145,0)</f>
        <v>0</v>
      </c>
      <c r="BD145" s="261">
        <f>IF(AZ145=4,G145,0)</f>
        <v>0</v>
      </c>
      <c r="BE145" s="261">
        <f>IF(AZ145=5,G145,0)</f>
        <v>0</v>
      </c>
      <c r="CA145" s="292">
        <v>12</v>
      </c>
      <c r="CB145" s="292">
        <v>0</v>
      </c>
    </row>
    <row r="146" spans="1:80" x14ac:dyDescent="0.2">
      <c r="A146" s="301"/>
      <c r="B146" s="304"/>
      <c r="C146" s="305" t="s">
        <v>1689</v>
      </c>
      <c r="D146" s="306"/>
      <c r="E146" s="307">
        <v>0</v>
      </c>
      <c r="F146" s="308"/>
      <c r="G146" s="309"/>
      <c r="H146" s="310"/>
      <c r="I146" s="302"/>
      <c r="J146" s="311"/>
      <c r="K146" s="302"/>
      <c r="M146" s="303" t="s">
        <v>1689</v>
      </c>
      <c r="O146" s="292"/>
    </row>
    <row r="147" spans="1:80" x14ac:dyDescent="0.2">
      <c r="A147" s="301"/>
      <c r="B147" s="304"/>
      <c r="C147" s="335" t="s">
        <v>385</v>
      </c>
      <c r="D147" s="306"/>
      <c r="E147" s="334">
        <v>0</v>
      </c>
      <c r="F147" s="308"/>
      <c r="G147" s="309"/>
      <c r="H147" s="310"/>
      <c r="I147" s="302"/>
      <c r="J147" s="311"/>
      <c r="K147" s="302"/>
      <c r="M147" s="303" t="s">
        <v>385</v>
      </c>
      <c r="O147" s="292"/>
    </row>
    <row r="148" spans="1:80" x14ac:dyDescent="0.2">
      <c r="A148" s="301"/>
      <c r="B148" s="304"/>
      <c r="C148" s="335" t="s">
        <v>1901</v>
      </c>
      <c r="D148" s="306"/>
      <c r="E148" s="334">
        <v>28.54</v>
      </c>
      <c r="F148" s="308"/>
      <c r="G148" s="309"/>
      <c r="H148" s="310"/>
      <c r="I148" s="302"/>
      <c r="J148" s="311"/>
      <c r="K148" s="302"/>
      <c r="M148" s="303" t="s">
        <v>1901</v>
      </c>
      <c r="O148" s="292"/>
    </row>
    <row r="149" spans="1:80" x14ac:dyDescent="0.2">
      <c r="A149" s="301"/>
      <c r="B149" s="304"/>
      <c r="C149" s="333" t="s">
        <v>174</v>
      </c>
      <c r="D149" s="306"/>
      <c r="E149" s="332">
        <v>0</v>
      </c>
      <c r="F149" s="308"/>
      <c r="G149" s="309"/>
      <c r="H149" s="310"/>
      <c r="I149" s="302"/>
      <c r="J149" s="311"/>
      <c r="K149" s="302"/>
      <c r="M149" s="303" t="s">
        <v>174</v>
      </c>
      <c r="O149" s="292"/>
    </row>
    <row r="150" spans="1:80" x14ac:dyDescent="0.2">
      <c r="A150" s="301"/>
      <c r="B150" s="304"/>
      <c r="C150" s="335" t="s">
        <v>391</v>
      </c>
      <c r="D150" s="306"/>
      <c r="E150" s="334">
        <v>28.54</v>
      </c>
      <c r="F150" s="308"/>
      <c r="G150" s="309"/>
      <c r="H150" s="310"/>
      <c r="I150" s="302"/>
      <c r="J150" s="311"/>
      <c r="K150" s="302"/>
      <c r="M150" s="303" t="s">
        <v>391</v>
      </c>
      <c r="O150" s="292"/>
    </row>
    <row r="151" spans="1:80" x14ac:dyDescent="0.2">
      <c r="A151" s="301"/>
      <c r="B151" s="304"/>
      <c r="C151" s="305" t="s">
        <v>1902</v>
      </c>
      <c r="D151" s="306"/>
      <c r="E151" s="307">
        <v>31.393999999999998</v>
      </c>
      <c r="F151" s="308"/>
      <c r="G151" s="309"/>
      <c r="H151" s="310"/>
      <c r="I151" s="302"/>
      <c r="J151" s="311"/>
      <c r="K151" s="302"/>
      <c r="M151" s="303" t="s">
        <v>1902</v>
      </c>
      <c r="O151" s="292"/>
    </row>
    <row r="152" spans="1:80" x14ac:dyDescent="0.2">
      <c r="A152" s="293">
        <v>39</v>
      </c>
      <c r="B152" s="294" t="s">
        <v>609</v>
      </c>
      <c r="C152" s="295" t="s">
        <v>610</v>
      </c>
      <c r="D152" s="296" t="s">
        <v>170</v>
      </c>
      <c r="E152" s="297">
        <v>157.28899999999999</v>
      </c>
      <c r="F152" s="297">
        <v>0</v>
      </c>
      <c r="G152" s="298">
        <f>E152*F152</f>
        <v>0</v>
      </c>
      <c r="H152" s="299">
        <v>5.9999999999999995E-4</v>
      </c>
      <c r="I152" s="300">
        <f>E152*H152</f>
        <v>9.4373399999999982E-2</v>
      </c>
      <c r="J152" s="299"/>
      <c r="K152" s="300">
        <f>E152*J152</f>
        <v>0</v>
      </c>
      <c r="O152" s="292">
        <v>2</v>
      </c>
      <c r="AA152" s="261">
        <v>12</v>
      </c>
      <c r="AB152" s="261">
        <v>0</v>
      </c>
      <c r="AC152" s="261">
        <v>26</v>
      </c>
      <c r="AZ152" s="261">
        <v>2</v>
      </c>
      <c r="BA152" s="261">
        <f>IF(AZ152=1,G152,0)</f>
        <v>0</v>
      </c>
      <c r="BB152" s="261">
        <f>IF(AZ152=2,G152,0)</f>
        <v>0</v>
      </c>
      <c r="BC152" s="261">
        <f>IF(AZ152=3,G152,0)</f>
        <v>0</v>
      </c>
      <c r="BD152" s="261">
        <f>IF(AZ152=4,G152,0)</f>
        <v>0</v>
      </c>
      <c r="BE152" s="261">
        <f>IF(AZ152=5,G152,0)</f>
        <v>0</v>
      </c>
      <c r="CA152" s="292">
        <v>12</v>
      </c>
      <c r="CB152" s="292">
        <v>0</v>
      </c>
    </row>
    <row r="153" spans="1:80" x14ac:dyDescent="0.2">
      <c r="A153" s="301"/>
      <c r="B153" s="304"/>
      <c r="C153" s="335" t="s">
        <v>385</v>
      </c>
      <c r="D153" s="306"/>
      <c r="E153" s="334">
        <v>0</v>
      </c>
      <c r="F153" s="308"/>
      <c r="G153" s="309"/>
      <c r="H153" s="310"/>
      <c r="I153" s="302"/>
      <c r="J153" s="311"/>
      <c r="K153" s="302"/>
      <c r="M153" s="303" t="s">
        <v>385</v>
      </c>
      <c r="O153" s="292"/>
    </row>
    <row r="154" spans="1:80" x14ac:dyDescent="0.2">
      <c r="A154" s="301"/>
      <c r="B154" s="304"/>
      <c r="C154" s="335" t="s">
        <v>1898</v>
      </c>
      <c r="D154" s="306"/>
      <c r="E154" s="334">
        <v>110.8</v>
      </c>
      <c r="F154" s="308"/>
      <c r="G154" s="309"/>
      <c r="H154" s="310"/>
      <c r="I154" s="302"/>
      <c r="J154" s="311"/>
      <c r="K154" s="302"/>
      <c r="M154" s="303" t="s">
        <v>1898</v>
      </c>
      <c r="O154" s="292"/>
    </row>
    <row r="155" spans="1:80" ht="22.5" x14ac:dyDescent="0.2">
      <c r="A155" s="301"/>
      <c r="B155" s="304"/>
      <c r="C155" s="335" t="s">
        <v>1899</v>
      </c>
      <c r="D155" s="306"/>
      <c r="E155" s="334">
        <v>32.19</v>
      </c>
      <c r="F155" s="308"/>
      <c r="G155" s="309"/>
      <c r="H155" s="310"/>
      <c r="I155" s="302"/>
      <c r="J155" s="311"/>
      <c r="K155" s="302"/>
      <c r="M155" s="303" t="s">
        <v>1899</v>
      </c>
      <c r="O155" s="292"/>
    </row>
    <row r="156" spans="1:80" x14ac:dyDescent="0.2">
      <c r="A156" s="301"/>
      <c r="B156" s="304"/>
      <c r="C156" s="333" t="s">
        <v>174</v>
      </c>
      <c r="D156" s="306"/>
      <c r="E156" s="332">
        <v>0</v>
      </c>
      <c r="F156" s="308"/>
      <c r="G156" s="309"/>
      <c r="H156" s="310"/>
      <c r="I156" s="302"/>
      <c r="J156" s="311"/>
      <c r="K156" s="302"/>
      <c r="M156" s="303" t="s">
        <v>174</v>
      </c>
      <c r="O156" s="292"/>
    </row>
    <row r="157" spans="1:80" x14ac:dyDescent="0.2">
      <c r="A157" s="301"/>
      <c r="B157" s="304"/>
      <c r="C157" s="335" t="s">
        <v>391</v>
      </c>
      <c r="D157" s="306"/>
      <c r="E157" s="334">
        <v>142.99</v>
      </c>
      <c r="F157" s="308"/>
      <c r="G157" s="309"/>
      <c r="H157" s="310"/>
      <c r="I157" s="302"/>
      <c r="J157" s="311"/>
      <c r="K157" s="302"/>
      <c r="M157" s="303" t="s">
        <v>391</v>
      </c>
      <c r="O157" s="292"/>
    </row>
    <row r="158" spans="1:80" x14ac:dyDescent="0.2">
      <c r="A158" s="301"/>
      <c r="B158" s="304"/>
      <c r="C158" s="305" t="s">
        <v>1903</v>
      </c>
      <c r="D158" s="306"/>
      <c r="E158" s="307">
        <v>157.28899999999999</v>
      </c>
      <c r="F158" s="308"/>
      <c r="G158" s="309"/>
      <c r="H158" s="310"/>
      <c r="I158" s="302"/>
      <c r="J158" s="311"/>
      <c r="K158" s="302"/>
      <c r="M158" s="303" t="s">
        <v>1903</v>
      </c>
      <c r="O158" s="292"/>
    </row>
    <row r="159" spans="1:80" x14ac:dyDescent="0.2">
      <c r="A159" s="293">
        <v>40</v>
      </c>
      <c r="B159" s="294" t="s">
        <v>612</v>
      </c>
      <c r="C159" s="295" t="s">
        <v>613</v>
      </c>
      <c r="D159" s="296" t="s">
        <v>116</v>
      </c>
      <c r="E159" s="297">
        <v>740.78700000000003</v>
      </c>
      <c r="F159" s="297">
        <v>0</v>
      </c>
      <c r="G159" s="298">
        <f>E159*F159</f>
        <v>0</v>
      </c>
      <c r="H159" s="299">
        <v>0</v>
      </c>
      <c r="I159" s="300">
        <f>E159*H159</f>
        <v>0</v>
      </c>
      <c r="J159" s="299"/>
      <c r="K159" s="300">
        <f>E159*J159</f>
        <v>0</v>
      </c>
      <c r="O159" s="292">
        <v>2</v>
      </c>
      <c r="AA159" s="261">
        <v>12</v>
      </c>
      <c r="AB159" s="261">
        <v>1</v>
      </c>
      <c r="AC159" s="261">
        <v>56</v>
      </c>
      <c r="AZ159" s="261">
        <v>2</v>
      </c>
      <c r="BA159" s="261">
        <f>IF(AZ159=1,G159,0)</f>
        <v>0</v>
      </c>
      <c r="BB159" s="261">
        <f>IF(AZ159=2,G159,0)</f>
        <v>0</v>
      </c>
      <c r="BC159" s="261">
        <f>IF(AZ159=3,G159,0)</f>
        <v>0</v>
      </c>
      <c r="BD159" s="261">
        <f>IF(AZ159=4,G159,0)</f>
        <v>0</v>
      </c>
      <c r="BE159" s="261">
        <f>IF(AZ159=5,G159,0)</f>
        <v>0</v>
      </c>
      <c r="CA159" s="292">
        <v>12</v>
      </c>
      <c r="CB159" s="292">
        <v>1</v>
      </c>
    </row>
    <row r="160" spans="1:80" x14ac:dyDescent="0.2">
      <c r="A160" s="301"/>
      <c r="B160" s="304"/>
      <c r="C160" s="305" t="s">
        <v>614</v>
      </c>
      <c r="D160" s="306"/>
      <c r="E160" s="307">
        <v>740.78700000000003</v>
      </c>
      <c r="F160" s="308"/>
      <c r="G160" s="309"/>
      <c r="H160" s="310"/>
      <c r="I160" s="302"/>
      <c r="J160" s="311"/>
      <c r="K160" s="302"/>
      <c r="M160" s="303" t="s">
        <v>614</v>
      </c>
      <c r="O160" s="292"/>
    </row>
    <row r="161" spans="1:80" x14ac:dyDescent="0.2">
      <c r="A161" s="293">
        <v>41</v>
      </c>
      <c r="B161" s="294" t="s">
        <v>615</v>
      </c>
      <c r="C161" s="295" t="s">
        <v>616</v>
      </c>
      <c r="D161" s="296" t="s">
        <v>116</v>
      </c>
      <c r="E161" s="297">
        <v>30.47</v>
      </c>
      <c r="F161" s="297">
        <v>0</v>
      </c>
      <c r="G161" s="298">
        <f>E161*F161</f>
        <v>0</v>
      </c>
      <c r="H161" s="299">
        <v>0</v>
      </c>
      <c r="I161" s="300">
        <f>E161*H161</f>
        <v>0</v>
      </c>
      <c r="J161" s="299"/>
      <c r="K161" s="300">
        <f>E161*J161</f>
        <v>0</v>
      </c>
      <c r="O161" s="292">
        <v>2</v>
      </c>
      <c r="AA161" s="261">
        <v>12</v>
      </c>
      <c r="AB161" s="261">
        <v>1</v>
      </c>
      <c r="AC161" s="261">
        <v>63</v>
      </c>
      <c r="AZ161" s="261">
        <v>2</v>
      </c>
      <c r="BA161" s="261">
        <f>IF(AZ161=1,G161,0)</f>
        <v>0</v>
      </c>
      <c r="BB161" s="261">
        <f>IF(AZ161=2,G161,0)</f>
        <v>0</v>
      </c>
      <c r="BC161" s="261">
        <f>IF(AZ161=3,G161,0)</f>
        <v>0</v>
      </c>
      <c r="BD161" s="261">
        <f>IF(AZ161=4,G161,0)</f>
        <v>0</v>
      </c>
      <c r="BE161" s="261">
        <f>IF(AZ161=5,G161,0)</f>
        <v>0</v>
      </c>
      <c r="CA161" s="292">
        <v>12</v>
      </c>
      <c r="CB161" s="292">
        <v>1</v>
      </c>
    </row>
    <row r="162" spans="1:80" x14ac:dyDescent="0.2">
      <c r="A162" s="301"/>
      <c r="B162" s="304"/>
      <c r="C162" s="305" t="s">
        <v>1904</v>
      </c>
      <c r="D162" s="306"/>
      <c r="E162" s="307">
        <v>30.47</v>
      </c>
      <c r="F162" s="308"/>
      <c r="G162" s="309"/>
      <c r="H162" s="310"/>
      <c r="I162" s="302"/>
      <c r="J162" s="311"/>
      <c r="K162" s="302"/>
      <c r="M162" s="303" t="s">
        <v>1904</v>
      </c>
      <c r="O162" s="292"/>
    </row>
    <row r="163" spans="1:80" x14ac:dyDescent="0.2">
      <c r="A163" s="293">
        <v>42</v>
      </c>
      <c r="B163" s="294" t="s">
        <v>618</v>
      </c>
      <c r="C163" s="295" t="s">
        <v>619</v>
      </c>
      <c r="D163" s="296" t="s">
        <v>116</v>
      </c>
      <c r="E163" s="297">
        <v>740.78700000000003</v>
      </c>
      <c r="F163" s="297">
        <v>0</v>
      </c>
      <c r="G163" s="298">
        <f>E163*F163</f>
        <v>0</v>
      </c>
      <c r="H163" s="299">
        <v>0</v>
      </c>
      <c r="I163" s="300">
        <f>E163*H163</f>
        <v>0</v>
      </c>
      <c r="J163" s="299"/>
      <c r="K163" s="300">
        <f>E163*J163</f>
        <v>0</v>
      </c>
      <c r="O163" s="292">
        <v>2</v>
      </c>
      <c r="AA163" s="261">
        <v>12</v>
      </c>
      <c r="AB163" s="261">
        <v>1</v>
      </c>
      <c r="AC163" s="261">
        <v>130</v>
      </c>
      <c r="AZ163" s="261">
        <v>2</v>
      </c>
      <c r="BA163" s="261">
        <f>IF(AZ163=1,G163,0)</f>
        <v>0</v>
      </c>
      <c r="BB163" s="261">
        <f>IF(AZ163=2,G163,0)</f>
        <v>0</v>
      </c>
      <c r="BC163" s="261">
        <f>IF(AZ163=3,G163,0)</f>
        <v>0</v>
      </c>
      <c r="BD163" s="261">
        <f>IF(AZ163=4,G163,0)</f>
        <v>0</v>
      </c>
      <c r="BE163" s="261">
        <f>IF(AZ163=5,G163,0)</f>
        <v>0</v>
      </c>
      <c r="CA163" s="292">
        <v>12</v>
      </c>
      <c r="CB163" s="292">
        <v>1</v>
      </c>
    </row>
    <row r="164" spans="1:80" x14ac:dyDescent="0.2">
      <c r="A164" s="301"/>
      <c r="B164" s="304"/>
      <c r="C164" s="305" t="s">
        <v>620</v>
      </c>
      <c r="D164" s="306"/>
      <c r="E164" s="307">
        <v>740.78700000000003</v>
      </c>
      <c r="F164" s="308"/>
      <c r="G164" s="309"/>
      <c r="H164" s="310"/>
      <c r="I164" s="302"/>
      <c r="J164" s="311"/>
      <c r="K164" s="302"/>
      <c r="M164" s="303" t="s">
        <v>620</v>
      </c>
      <c r="O164" s="292"/>
    </row>
    <row r="165" spans="1:80" x14ac:dyDescent="0.2">
      <c r="A165" s="293">
        <v>43</v>
      </c>
      <c r="B165" s="294" t="s">
        <v>621</v>
      </c>
      <c r="C165" s="295" t="s">
        <v>622</v>
      </c>
      <c r="D165" s="296" t="s">
        <v>12</v>
      </c>
      <c r="E165" s="297"/>
      <c r="F165" s="297">
        <v>0</v>
      </c>
      <c r="G165" s="298">
        <f>E165*F165</f>
        <v>0</v>
      </c>
      <c r="H165" s="299">
        <v>0</v>
      </c>
      <c r="I165" s="300">
        <f>E165*H165</f>
        <v>0</v>
      </c>
      <c r="J165" s="299"/>
      <c r="K165" s="300">
        <f>E165*J165</f>
        <v>0</v>
      </c>
      <c r="O165" s="292">
        <v>2</v>
      </c>
      <c r="AA165" s="261">
        <v>7</v>
      </c>
      <c r="AB165" s="261">
        <v>1002</v>
      </c>
      <c r="AC165" s="261">
        <v>5</v>
      </c>
      <c r="AZ165" s="261">
        <v>2</v>
      </c>
      <c r="BA165" s="261">
        <f>IF(AZ165=1,G165,0)</f>
        <v>0</v>
      </c>
      <c r="BB165" s="261">
        <f>IF(AZ165=2,G165,0)</f>
        <v>0</v>
      </c>
      <c r="BC165" s="261">
        <f>IF(AZ165=3,G165,0)</f>
        <v>0</v>
      </c>
      <c r="BD165" s="261">
        <f>IF(AZ165=4,G165,0)</f>
        <v>0</v>
      </c>
      <c r="BE165" s="261">
        <f>IF(AZ165=5,G165,0)</f>
        <v>0</v>
      </c>
      <c r="CA165" s="292">
        <v>7</v>
      </c>
      <c r="CB165" s="292">
        <v>1002</v>
      </c>
    </row>
    <row r="166" spans="1:80" x14ac:dyDescent="0.2">
      <c r="A166" s="312"/>
      <c r="B166" s="313" t="s">
        <v>101</v>
      </c>
      <c r="C166" s="314" t="s">
        <v>579</v>
      </c>
      <c r="D166" s="315"/>
      <c r="E166" s="316"/>
      <c r="F166" s="317"/>
      <c r="G166" s="318">
        <f>SUM(G125:G165)</f>
        <v>0</v>
      </c>
      <c r="H166" s="319"/>
      <c r="I166" s="320">
        <f>SUM(I125:I165)</f>
        <v>7.7876864609999998</v>
      </c>
      <c r="J166" s="319"/>
      <c r="K166" s="320">
        <f>SUM(K125:K165)</f>
        <v>0</v>
      </c>
      <c r="O166" s="292">
        <v>4</v>
      </c>
      <c r="BA166" s="321">
        <f>SUM(BA125:BA165)</f>
        <v>0</v>
      </c>
      <c r="BB166" s="321">
        <f>SUM(BB125:BB165)</f>
        <v>0</v>
      </c>
      <c r="BC166" s="321">
        <f>SUM(BC125:BC165)</f>
        <v>0</v>
      </c>
      <c r="BD166" s="321">
        <f>SUM(BD125:BD165)</f>
        <v>0</v>
      </c>
      <c r="BE166" s="321">
        <f>SUM(BE125:BE165)</f>
        <v>0</v>
      </c>
    </row>
    <row r="167" spans="1:80" x14ac:dyDescent="0.2">
      <c r="A167" s="282" t="s">
        <v>97</v>
      </c>
      <c r="B167" s="283" t="s">
        <v>623</v>
      </c>
      <c r="C167" s="284" t="s">
        <v>624</v>
      </c>
      <c r="D167" s="285"/>
      <c r="E167" s="286"/>
      <c r="F167" s="286"/>
      <c r="G167" s="287"/>
      <c r="H167" s="288"/>
      <c r="I167" s="289"/>
      <c r="J167" s="290"/>
      <c r="K167" s="291"/>
      <c r="O167" s="292">
        <v>1</v>
      </c>
    </row>
    <row r="168" spans="1:80" x14ac:dyDescent="0.2">
      <c r="A168" s="293">
        <v>44</v>
      </c>
      <c r="B168" s="294" t="s">
        <v>626</v>
      </c>
      <c r="C168" s="295" t="s">
        <v>627</v>
      </c>
      <c r="D168" s="296" t="s">
        <v>170</v>
      </c>
      <c r="E168" s="297">
        <v>2.4500000000000002</v>
      </c>
      <c r="F168" s="297">
        <v>0</v>
      </c>
      <c r="G168" s="298">
        <f>E168*F168</f>
        <v>0</v>
      </c>
      <c r="H168" s="299">
        <v>0</v>
      </c>
      <c r="I168" s="300">
        <f>E168*H168</f>
        <v>0</v>
      </c>
      <c r="J168" s="299">
        <v>-1.4919999999999999E-2</v>
      </c>
      <c r="K168" s="300">
        <f>E168*J168</f>
        <v>-3.6554000000000003E-2</v>
      </c>
      <c r="O168" s="292">
        <v>2</v>
      </c>
      <c r="AA168" s="261">
        <v>1</v>
      </c>
      <c r="AB168" s="261">
        <v>0</v>
      </c>
      <c r="AC168" s="261">
        <v>0</v>
      </c>
      <c r="AZ168" s="261">
        <v>2</v>
      </c>
      <c r="BA168" s="261">
        <f>IF(AZ168=1,G168,0)</f>
        <v>0</v>
      </c>
      <c r="BB168" s="261">
        <f>IF(AZ168=2,G168,0)</f>
        <v>0</v>
      </c>
      <c r="BC168" s="261">
        <f>IF(AZ168=3,G168,0)</f>
        <v>0</v>
      </c>
      <c r="BD168" s="261">
        <f>IF(AZ168=4,G168,0)</f>
        <v>0</v>
      </c>
      <c r="BE168" s="261">
        <f>IF(AZ168=5,G168,0)</f>
        <v>0</v>
      </c>
      <c r="CA168" s="292">
        <v>1</v>
      </c>
      <c r="CB168" s="292">
        <v>0</v>
      </c>
    </row>
    <row r="169" spans="1:80" x14ac:dyDescent="0.2">
      <c r="A169" s="301"/>
      <c r="B169" s="304"/>
      <c r="C169" s="305" t="s">
        <v>1905</v>
      </c>
      <c r="D169" s="306"/>
      <c r="E169" s="307">
        <v>2.4500000000000002</v>
      </c>
      <c r="F169" s="308"/>
      <c r="G169" s="309"/>
      <c r="H169" s="310"/>
      <c r="I169" s="302"/>
      <c r="J169" s="311"/>
      <c r="K169" s="302"/>
      <c r="M169" s="303" t="s">
        <v>1905</v>
      </c>
      <c r="O169" s="292"/>
    </row>
    <row r="170" spans="1:80" x14ac:dyDescent="0.2">
      <c r="A170" s="293">
        <v>45</v>
      </c>
      <c r="B170" s="294" t="s">
        <v>629</v>
      </c>
      <c r="C170" s="295" t="s">
        <v>630</v>
      </c>
      <c r="D170" s="296" t="s">
        <v>347</v>
      </c>
      <c r="E170" s="297">
        <v>4</v>
      </c>
      <c r="F170" s="297">
        <v>0</v>
      </c>
      <c r="G170" s="298">
        <f>E170*F170</f>
        <v>0</v>
      </c>
      <c r="H170" s="299">
        <v>0</v>
      </c>
      <c r="I170" s="300">
        <f>E170*H170</f>
        <v>0</v>
      </c>
      <c r="J170" s="299">
        <v>-2.0109999999999999E-2</v>
      </c>
      <c r="K170" s="300">
        <f>E170*J170</f>
        <v>-8.0439999999999998E-2</v>
      </c>
      <c r="O170" s="292">
        <v>2</v>
      </c>
      <c r="AA170" s="261">
        <v>1</v>
      </c>
      <c r="AB170" s="261">
        <v>7</v>
      </c>
      <c r="AC170" s="261">
        <v>7</v>
      </c>
      <c r="AZ170" s="261">
        <v>2</v>
      </c>
      <c r="BA170" s="261">
        <f>IF(AZ170=1,G170,0)</f>
        <v>0</v>
      </c>
      <c r="BB170" s="261">
        <f>IF(AZ170=2,G170,0)</f>
        <v>0</v>
      </c>
      <c r="BC170" s="261">
        <f>IF(AZ170=3,G170,0)</f>
        <v>0</v>
      </c>
      <c r="BD170" s="261">
        <f>IF(AZ170=4,G170,0)</f>
        <v>0</v>
      </c>
      <c r="BE170" s="261">
        <f>IF(AZ170=5,G170,0)</f>
        <v>0</v>
      </c>
      <c r="CA170" s="292">
        <v>1</v>
      </c>
      <c r="CB170" s="292">
        <v>7</v>
      </c>
    </row>
    <row r="171" spans="1:80" x14ac:dyDescent="0.2">
      <c r="A171" s="301"/>
      <c r="B171" s="304"/>
      <c r="C171" s="305" t="s">
        <v>1906</v>
      </c>
      <c r="D171" s="306"/>
      <c r="E171" s="307">
        <v>4</v>
      </c>
      <c r="F171" s="308"/>
      <c r="G171" s="309"/>
      <c r="H171" s="310"/>
      <c r="I171" s="302"/>
      <c r="J171" s="311"/>
      <c r="K171" s="302"/>
      <c r="M171" s="303">
        <v>4</v>
      </c>
      <c r="O171" s="292"/>
    </row>
    <row r="172" spans="1:80" x14ac:dyDescent="0.2">
      <c r="A172" s="293">
        <v>46</v>
      </c>
      <c r="B172" s="294" t="s">
        <v>633</v>
      </c>
      <c r="C172" s="295" t="s">
        <v>634</v>
      </c>
      <c r="D172" s="296" t="s">
        <v>347</v>
      </c>
      <c r="E172" s="297">
        <v>4</v>
      </c>
      <c r="F172" s="297">
        <v>0</v>
      </c>
      <c r="G172" s="298">
        <f>E172*F172</f>
        <v>0</v>
      </c>
      <c r="H172" s="299">
        <v>1.4E-3</v>
      </c>
      <c r="I172" s="300">
        <f>E172*H172</f>
        <v>5.5999999999999999E-3</v>
      </c>
      <c r="J172" s="299">
        <v>0</v>
      </c>
      <c r="K172" s="300">
        <f>E172*J172</f>
        <v>0</v>
      </c>
      <c r="O172" s="292">
        <v>2</v>
      </c>
      <c r="AA172" s="261">
        <v>1</v>
      </c>
      <c r="AB172" s="261">
        <v>7</v>
      </c>
      <c r="AC172" s="261">
        <v>7</v>
      </c>
      <c r="AZ172" s="261">
        <v>2</v>
      </c>
      <c r="BA172" s="261">
        <f>IF(AZ172=1,G172,0)</f>
        <v>0</v>
      </c>
      <c r="BB172" s="261">
        <f>IF(AZ172=2,G172,0)</f>
        <v>0</v>
      </c>
      <c r="BC172" s="261">
        <f>IF(AZ172=3,G172,0)</f>
        <v>0</v>
      </c>
      <c r="BD172" s="261">
        <f>IF(AZ172=4,G172,0)</f>
        <v>0</v>
      </c>
      <c r="BE172" s="261">
        <f>IF(AZ172=5,G172,0)</f>
        <v>0</v>
      </c>
      <c r="CA172" s="292">
        <v>1</v>
      </c>
      <c r="CB172" s="292">
        <v>7</v>
      </c>
    </row>
    <row r="173" spans="1:80" x14ac:dyDescent="0.2">
      <c r="A173" s="301"/>
      <c r="B173" s="304"/>
      <c r="C173" s="305" t="s">
        <v>1906</v>
      </c>
      <c r="D173" s="306"/>
      <c r="E173" s="307">
        <v>4</v>
      </c>
      <c r="F173" s="308"/>
      <c r="G173" s="309"/>
      <c r="H173" s="310"/>
      <c r="I173" s="302"/>
      <c r="J173" s="311"/>
      <c r="K173" s="302"/>
      <c r="M173" s="303">
        <v>4</v>
      </c>
      <c r="O173" s="292"/>
    </row>
    <row r="174" spans="1:80" x14ac:dyDescent="0.2">
      <c r="A174" s="293">
        <v>47</v>
      </c>
      <c r="B174" s="294" t="s">
        <v>635</v>
      </c>
      <c r="C174" s="295" t="s">
        <v>636</v>
      </c>
      <c r="D174" s="296" t="s">
        <v>100</v>
      </c>
      <c r="E174" s="297">
        <v>4</v>
      </c>
      <c r="F174" s="297">
        <v>0</v>
      </c>
      <c r="G174" s="298">
        <f>E174*F174</f>
        <v>0</v>
      </c>
      <c r="H174" s="299">
        <v>0</v>
      </c>
      <c r="I174" s="300">
        <f>E174*H174</f>
        <v>0</v>
      </c>
      <c r="J174" s="299"/>
      <c r="K174" s="300">
        <f>E174*J174</f>
        <v>0</v>
      </c>
      <c r="O174" s="292">
        <v>2</v>
      </c>
      <c r="AA174" s="261">
        <v>12</v>
      </c>
      <c r="AB174" s="261">
        <v>0</v>
      </c>
      <c r="AC174" s="261">
        <v>28</v>
      </c>
      <c r="AZ174" s="261">
        <v>2</v>
      </c>
      <c r="BA174" s="261">
        <f>IF(AZ174=1,G174,0)</f>
        <v>0</v>
      </c>
      <c r="BB174" s="261">
        <f>IF(AZ174=2,G174,0)</f>
        <v>0</v>
      </c>
      <c r="BC174" s="261">
        <f>IF(AZ174=3,G174,0)</f>
        <v>0</v>
      </c>
      <c r="BD174" s="261">
        <f>IF(AZ174=4,G174,0)</f>
        <v>0</v>
      </c>
      <c r="BE174" s="261">
        <f>IF(AZ174=5,G174,0)</f>
        <v>0</v>
      </c>
      <c r="CA174" s="292">
        <v>12</v>
      </c>
      <c r="CB174" s="292">
        <v>0</v>
      </c>
    </row>
    <row r="175" spans="1:80" x14ac:dyDescent="0.2">
      <c r="A175" s="301"/>
      <c r="B175" s="304"/>
      <c r="C175" s="305" t="s">
        <v>1906</v>
      </c>
      <c r="D175" s="306"/>
      <c r="E175" s="307">
        <v>4</v>
      </c>
      <c r="F175" s="308"/>
      <c r="G175" s="309"/>
      <c r="H175" s="310"/>
      <c r="I175" s="302"/>
      <c r="J175" s="311"/>
      <c r="K175" s="302"/>
      <c r="M175" s="303">
        <v>4</v>
      </c>
      <c r="O175" s="292"/>
    </row>
    <row r="176" spans="1:80" x14ac:dyDescent="0.2">
      <c r="A176" s="293">
        <v>48</v>
      </c>
      <c r="B176" s="294" t="s">
        <v>637</v>
      </c>
      <c r="C176" s="295" t="s">
        <v>638</v>
      </c>
      <c r="D176" s="296" t="s">
        <v>12</v>
      </c>
      <c r="E176" s="297"/>
      <c r="F176" s="297">
        <v>0</v>
      </c>
      <c r="G176" s="298">
        <f>E176*F176</f>
        <v>0</v>
      </c>
      <c r="H176" s="299">
        <v>0</v>
      </c>
      <c r="I176" s="300">
        <f>E176*H176</f>
        <v>0</v>
      </c>
      <c r="J176" s="299"/>
      <c r="K176" s="300">
        <f>E176*J176</f>
        <v>0</v>
      </c>
      <c r="O176" s="292">
        <v>2</v>
      </c>
      <c r="AA176" s="261">
        <v>7</v>
      </c>
      <c r="AB176" s="261">
        <v>1002</v>
      </c>
      <c r="AC176" s="261">
        <v>5</v>
      </c>
      <c r="AZ176" s="261">
        <v>2</v>
      </c>
      <c r="BA176" s="261">
        <f>IF(AZ176=1,G176,0)</f>
        <v>0</v>
      </c>
      <c r="BB176" s="261">
        <f>IF(AZ176=2,G176,0)</f>
        <v>0</v>
      </c>
      <c r="BC176" s="261">
        <f>IF(AZ176=3,G176,0)</f>
        <v>0</v>
      </c>
      <c r="BD176" s="261">
        <f>IF(AZ176=4,G176,0)</f>
        <v>0</v>
      </c>
      <c r="BE176" s="261">
        <f>IF(AZ176=5,G176,0)</f>
        <v>0</v>
      </c>
      <c r="CA176" s="292">
        <v>7</v>
      </c>
      <c r="CB176" s="292">
        <v>1002</v>
      </c>
    </row>
    <row r="177" spans="1:80" x14ac:dyDescent="0.2">
      <c r="A177" s="293">
        <v>49</v>
      </c>
      <c r="B177" s="294" t="s">
        <v>367</v>
      </c>
      <c r="C177" s="295" t="s">
        <v>368</v>
      </c>
      <c r="D177" s="296" t="s">
        <v>369</v>
      </c>
      <c r="E177" s="297">
        <v>0.116994</v>
      </c>
      <c r="F177" s="297">
        <v>0</v>
      </c>
      <c r="G177" s="298">
        <f>E177*F177</f>
        <v>0</v>
      </c>
      <c r="H177" s="299">
        <v>0</v>
      </c>
      <c r="I177" s="300">
        <f>E177*H177</f>
        <v>0</v>
      </c>
      <c r="J177" s="299"/>
      <c r="K177" s="300">
        <f>E177*J177</f>
        <v>0</v>
      </c>
      <c r="O177" s="292">
        <v>2</v>
      </c>
      <c r="AA177" s="261">
        <v>8</v>
      </c>
      <c r="AB177" s="261">
        <v>0</v>
      </c>
      <c r="AC177" s="261">
        <v>3</v>
      </c>
      <c r="AZ177" s="261">
        <v>2</v>
      </c>
      <c r="BA177" s="261">
        <f>IF(AZ177=1,G177,0)</f>
        <v>0</v>
      </c>
      <c r="BB177" s="261">
        <f>IF(AZ177=2,G177,0)</f>
        <v>0</v>
      </c>
      <c r="BC177" s="261">
        <f>IF(AZ177=3,G177,0)</f>
        <v>0</v>
      </c>
      <c r="BD177" s="261">
        <f>IF(AZ177=4,G177,0)</f>
        <v>0</v>
      </c>
      <c r="BE177" s="261">
        <f>IF(AZ177=5,G177,0)</f>
        <v>0</v>
      </c>
      <c r="CA177" s="292">
        <v>8</v>
      </c>
      <c r="CB177" s="292">
        <v>0</v>
      </c>
    </row>
    <row r="178" spans="1:80" x14ac:dyDescent="0.2">
      <c r="A178" s="293">
        <v>50</v>
      </c>
      <c r="B178" s="294" t="s">
        <v>370</v>
      </c>
      <c r="C178" s="295" t="s">
        <v>371</v>
      </c>
      <c r="D178" s="296" t="s">
        <v>369</v>
      </c>
      <c r="E178" s="297">
        <v>0.116994</v>
      </c>
      <c r="F178" s="297">
        <v>0</v>
      </c>
      <c r="G178" s="298">
        <f>E178*F178</f>
        <v>0</v>
      </c>
      <c r="H178" s="299">
        <v>0</v>
      </c>
      <c r="I178" s="300">
        <f>E178*H178</f>
        <v>0</v>
      </c>
      <c r="J178" s="299"/>
      <c r="K178" s="300">
        <f>E178*J178</f>
        <v>0</v>
      </c>
      <c r="O178" s="292">
        <v>2</v>
      </c>
      <c r="AA178" s="261">
        <v>8</v>
      </c>
      <c r="AB178" s="261">
        <v>1</v>
      </c>
      <c r="AC178" s="261">
        <v>3</v>
      </c>
      <c r="AZ178" s="261">
        <v>2</v>
      </c>
      <c r="BA178" s="261">
        <f>IF(AZ178=1,G178,0)</f>
        <v>0</v>
      </c>
      <c r="BB178" s="261">
        <f>IF(AZ178=2,G178,0)</f>
        <v>0</v>
      </c>
      <c r="BC178" s="261">
        <f>IF(AZ178=3,G178,0)</f>
        <v>0</v>
      </c>
      <c r="BD178" s="261">
        <f>IF(AZ178=4,G178,0)</f>
        <v>0</v>
      </c>
      <c r="BE178" s="261">
        <f>IF(AZ178=5,G178,0)</f>
        <v>0</v>
      </c>
      <c r="CA178" s="292">
        <v>8</v>
      </c>
      <c r="CB178" s="292">
        <v>1</v>
      </c>
    </row>
    <row r="179" spans="1:80" x14ac:dyDescent="0.2">
      <c r="A179" s="293">
        <v>51</v>
      </c>
      <c r="B179" s="294" t="s">
        <v>372</v>
      </c>
      <c r="C179" s="295" t="s">
        <v>373</v>
      </c>
      <c r="D179" s="296" t="s">
        <v>369</v>
      </c>
      <c r="E179" s="297">
        <v>1.16994</v>
      </c>
      <c r="F179" s="297">
        <v>0</v>
      </c>
      <c r="G179" s="298">
        <f>E179*F179</f>
        <v>0</v>
      </c>
      <c r="H179" s="299">
        <v>0</v>
      </c>
      <c r="I179" s="300">
        <f>E179*H179</f>
        <v>0</v>
      </c>
      <c r="J179" s="299"/>
      <c r="K179" s="300">
        <f>E179*J179</f>
        <v>0</v>
      </c>
      <c r="O179" s="292">
        <v>2</v>
      </c>
      <c r="AA179" s="261">
        <v>8</v>
      </c>
      <c r="AB179" s="261">
        <v>1</v>
      </c>
      <c r="AC179" s="261">
        <v>3</v>
      </c>
      <c r="AZ179" s="261">
        <v>2</v>
      </c>
      <c r="BA179" s="261">
        <f>IF(AZ179=1,G179,0)</f>
        <v>0</v>
      </c>
      <c r="BB179" s="261">
        <f>IF(AZ179=2,G179,0)</f>
        <v>0</v>
      </c>
      <c r="BC179" s="261">
        <f>IF(AZ179=3,G179,0)</f>
        <v>0</v>
      </c>
      <c r="BD179" s="261">
        <f>IF(AZ179=4,G179,0)</f>
        <v>0</v>
      </c>
      <c r="BE179" s="261">
        <f>IF(AZ179=5,G179,0)</f>
        <v>0</v>
      </c>
      <c r="CA179" s="292">
        <v>8</v>
      </c>
      <c r="CB179" s="292">
        <v>1</v>
      </c>
    </row>
    <row r="180" spans="1:80" x14ac:dyDescent="0.2">
      <c r="A180" s="293">
        <v>52</v>
      </c>
      <c r="B180" s="294" t="s">
        <v>374</v>
      </c>
      <c r="C180" s="295" t="s">
        <v>375</v>
      </c>
      <c r="D180" s="296" t="s">
        <v>369</v>
      </c>
      <c r="E180" s="297">
        <v>0.116994</v>
      </c>
      <c r="F180" s="297">
        <v>0</v>
      </c>
      <c r="G180" s="298">
        <f>E180*F180</f>
        <v>0</v>
      </c>
      <c r="H180" s="299">
        <v>0</v>
      </c>
      <c r="I180" s="300">
        <f>E180*H180</f>
        <v>0</v>
      </c>
      <c r="J180" s="299"/>
      <c r="K180" s="300">
        <f>E180*J180</f>
        <v>0</v>
      </c>
      <c r="O180" s="292">
        <v>2</v>
      </c>
      <c r="AA180" s="261">
        <v>8</v>
      </c>
      <c r="AB180" s="261">
        <v>1</v>
      </c>
      <c r="AC180" s="261">
        <v>3</v>
      </c>
      <c r="AZ180" s="261">
        <v>2</v>
      </c>
      <c r="BA180" s="261">
        <f>IF(AZ180=1,G180,0)</f>
        <v>0</v>
      </c>
      <c r="BB180" s="261">
        <f>IF(AZ180=2,G180,0)</f>
        <v>0</v>
      </c>
      <c r="BC180" s="261">
        <f>IF(AZ180=3,G180,0)</f>
        <v>0</v>
      </c>
      <c r="BD180" s="261">
        <f>IF(AZ180=4,G180,0)</f>
        <v>0</v>
      </c>
      <c r="BE180" s="261">
        <f>IF(AZ180=5,G180,0)</f>
        <v>0</v>
      </c>
      <c r="CA180" s="292">
        <v>8</v>
      </c>
      <c r="CB180" s="292">
        <v>1</v>
      </c>
    </row>
    <row r="181" spans="1:80" x14ac:dyDescent="0.2">
      <c r="A181" s="293">
        <v>53</v>
      </c>
      <c r="B181" s="294" t="s">
        <v>376</v>
      </c>
      <c r="C181" s="295" t="s">
        <v>377</v>
      </c>
      <c r="D181" s="296" t="s">
        <v>369</v>
      </c>
      <c r="E181" s="297">
        <v>0.35098200000000002</v>
      </c>
      <c r="F181" s="297">
        <v>0</v>
      </c>
      <c r="G181" s="298">
        <f>E181*F181</f>
        <v>0</v>
      </c>
      <c r="H181" s="299">
        <v>0</v>
      </c>
      <c r="I181" s="300">
        <f>E181*H181</f>
        <v>0</v>
      </c>
      <c r="J181" s="299"/>
      <c r="K181" s="300">
        <f>E181*J181</f>
        <v>0</v>
      </c>
      <c r="O181" s="292">
        <v>2</v>
      </c>
      <c r="AA181" s="261">
        <v>8</v>
      </c>
      <c r="AB181" s="261">
        <v>1</v>
      </c>
      <c r="AC181" s="261">
        <v>3</v>
      </c>
      <c r="AZ181" s="261">
        <v>2</v>
      </c>
      <c r="BA181" s="261">
        <f>IF(AZ181=1,G181,0)</f>
        <v>0</v>
      </c>
      <c r="BB181" s="261">
        <f>IF(AZ181=2,G181,0)</f>
        <v>0</v>
      </c>
      <c r="BC181" s="261">
        <f>IF(AZ181=3,G181,0)</f>
        <v>0</v>
      </c>
      <c r="BD181" s="261">
        <f>IF(AZ181=4,G181,0)</f>
        <v>0</v>
      </c>
      <c r="BE181" s="261">
        <f>IF(AZ181=5,G181,0)</f>
        <v>0</v>
      </c>
      <c r="CA181" s="292">
        <v>8</v>
      </c>
      <c r="CB181" s="292">
        <v>1</v>
      </c>
    </row>
    <row r="182" spans="1:80" x14ac:dyDescent="0.2">
      <c r="A182" s="293">
        <v>54</v>
      </c>
      <c r="B182" s="294" t="s">
        <v>378</v>
      </c>
      <c r="C182" s="295" t="s">
        <v>379</v>
      </c>
      <c r="D182" s="296" t="s">
        <v>369</v>
      </c>
      <c r="E182" s="297">
        <v>0.116994</v>
      </c>
      <c r="F182" s="297">
        <v>0</v>
      </c>
      <c r="G182" s="298">
        <f>E182*F182</f>
        <v>0</v>
      </c>
      <c r="H182" s="299">
        <v>0</v>
      </c>
      <c r="I182" s="300">
        <f>E182*H182</f>
        <v>0</v>
      </c>
      <c r="J182" s="299"/>
      <c r="K182" s="300">
        <f>E182*J182</f>
        <v>0</v>
      </c>
      <c r="O182" s="292">
        <v>2</v>
      </c>
      <c r="AA182" s="261">
        <v>8</v>
      </c>
      <c r="AB182" s="261">
        <v>0</v>
      </c>
      <c r="AC182" s="261">
        <v>3</v>
      </c>
      <c r="AZ182" s="261">
        <v>2</v>
      </c>
      <c r="BA182" s="261">
        <f>IF(AZ182=1,G182,0)</f>
        <v>0</v>
      </c>
      <c r="BB182" s="261">
        <f>IF(AZ182=2,G182,0)</f>
        <v>0</v>
      </c>
      <c r="BC182" s="261">
        <f>IF(AZ182=3,G182,0)</f>
        <v>0</v>
      </c>
      <c r="BD182" s="261">
        <f>IF(AZ182=4,G182,0)</f>
        <v>0</v>
      </c>
      <c r="BE182" s="261">
        <f>IF(AZ182=5,G182,0)</f>
        <v>0</v>
      </c>
      <c r="CA182" s="292">
        <v>8</v>
      </c>
      <c r="CB182" s="292">
        <v>0</v>
      </c>
    </row>
    <row r="183" spans="1:80" x14ac:dyDescent="0.2">
      <c r="A183" s="312"/>
      <c r="B183" s="313" t="s">
        <v>101</v>
      </c>
      <c r="C183" s="314" t="s">
        <v>625</v>
      </c>
      <c r="D183" s="315"/>
      <c r="E183" s="316"/>
      <c r="F183" s="317"/>
      <c r="G183" s="318">
        <f>SUM(G167:G182)</f>
        <v>0</v>
      </c>
      <c r="H183" s="319"/>
      <c r="I183" s="320">
        <f>SUM(I167:I182)</f>
        <v>5.5999999999999999E-3</v>
      </c>
      <c r="J183" s="319"/>
      <c r="K183" s="320">
        <f>SUM(K167:K182)</f>
        <v>-0.116994</v>
      </c>
      <c r="O183" s="292">
        <v>4</v>
      </c>
      <c r="BA183" s="321">
        <f>SUM(BA167:BA182)</f>
        <v>0</v>
      </c>
      <c r="BB183" s="321">
        <f>SUM(BB167:BB182)</f>
        <v>0</v>
      </c>
      <c r="BC183" s="321">
        <f>SUM(BC167:BC182)</f>
        <v>0</v>
      </c>
      <c r="BD183" s="321">
        <f>SUM(BD167:BD182)</f>
        <v>0</v>
      </c>
      <c r="BE183" s="321">
        <f>SUM(BE167:BE182)</f>
        <v>0</v>
      </c>
    </row>
    <row r="184" spans="1:80" x14ac:dyDescent="0.2">
      <c r="A184" s="282" t="s">
        <v>97</v>
      </c>
      <c r="B184" s="283" t="s">
        <v>639</v>
      </c>
      <c r="C184" s="284" t="s">
        <v>640</v>
      </c>
      <c r="D184" s="285"/>
      <c r="E184" s="286"/>
      <c r="F184" s="286"/>
      <c r="G184" s="287"/>
      <c r="H184" s="288"/>
      <c r="I184" s="289"/>
      <c r="J184" s="290"/>
      <c r="K184" s="291"/>
      <c r="O184" s="292">
        <v>1</v>
      </c>
    </row>
    <row r="185" spans="1:80" x14ac:dyDescent="0.2">
      <c r="A185" s="293">
        <v>55</v>
      </c>
      <c r="B185" s="294" t="s">
        <v>642</v>
      </c>
      <c r="C185" s="295" t="s">
        <v>643</v>
      </c>
      <c r="D185" s="296" t="s">
        <v>170</v>
      </c>
      <c r="E185" s="297">
        <v>1869.12</v>
      </c>
      <c r="F185" s="297">
        <v>0</v>
      </c>
      <c r="G185" s="298">
        <f>E185*F185</f>
        <v>0</v>
      </c>
      <c r="H185" s="299">
        <v>0</v>
      </c>
      <c r="I185" s="300">
        <f>E185*H185</f>
        <v>0</v>
      </c>
      <c r="J185" s="299">
        <v>-1.4E-2</v>
      </c>
      <c r="K185" s="300">
        <f>E185*J185</f>
        <v>-26.167680000000001</v>
      </c>
      <c r="O185" s="292">
        <v>2</v>
      </c>
      <c r="AA185" s="261">
        <v>1</v>
      </c>
      <c r="AB185" s="261">
        <v>7</v>
      </c>
      <c r="AC185" s="261">
        <v>7</v>
      </c>
      <c r="AZ185" s="261">
        <v>2</v>
      </c>
      <c r="BA185" s="261">
        <f>IF(AZ185=1,G185,0)</f>
        <v>0</v>
      </c>
      <c r="BB185" s="261">
        <f>IF(AZ185=2,G185,0)</f>
        <v>0</v>
      </c>
      <c r="BC185" s="261">
        <f>IF(AZ185=3,G185,0)</f>
        <v>0</v>
      </c>
      <c r="BD185" s="261">
        <f>IF(AZ185=4,G185,0)</f>
        <v>0</v>
      </c>
      <c r="BE185" s="261">
        <f>IF(AZ185=5,G185,0)</f>
        <v>0</v>
      </c>
      <c r="CA185" s="292">
        <v>1</v>
      </c>
      <c r="CB185" s="292">
        <v>7</v>
      </c>
    </row>
    <row r="186" spans="1:80" ht="22.5" x14ac:dyDescent="0.2">
      <c r="A186" s="301"/>
      <c r="B186" s="304"/>
      <c r="C186" s="305" t="s">
        <v>644</v>
      </c>
      <c r="D186" s="306"/>
      <c r="E186" s="307">
        <v>0</v>
      </c>
      <c r="F186" s="308"/>
      <c r="G186" s="309"/>
      <c r="H186" s="310"/>
      <c r="I186" s="302"/>
      <c r="J186" s="311"/>
      <c r="K186" s="302"/>
      <c r="M186" s="303" t="s">
        <v>644</v>
      </c>
      <c r="O186" s="292"/>
    </row>
    <row r="187" spans="1:80" x14ac:dyDescent="0.2">
      <c r="A187" s="301"/>
      <c r="B187" s="304"/>
      <c r="C187" s="305" t="s">
        <v>1907</v>
      </c>
      <c r="D187" s="306"/>
      <c r="E187" s="307">
        <v>484.44</v>
      </c>
      <c r="F187" s="308"/>
      <c r="G187" s="309"/>
      <c r="H187" s="310"/>
      <c r="I187" s="302"/>
      <c r="J187" s="311"/>
      <c r="K187" s="302"/>
      <c r="M187" s="303" t="s">
        <v>1907</v>
      </c>
      <c r="O187" s="292"/>
    </row>
    <row r="188" spans="1:80" ht="22.5" x14ac:dyDescent="0.2">
      <c r="A188" s="301"/>
      <c r="B188" s="304"/>
      <c r="C188" s="305" t="s">
        <v>1908</v>
      </c>
      <c r="D188" s="306"/>
      <c r="E188" s="307">
        <v>1189.32</v>
      </c>
      <c r="F188" s="308"/>
      <c r="G188" s="309"/>
      <c r="H188" s="310"/>
      <c r="I188" s="302"/>
      <c r="J188" s="311"/>
      <c r="K188" s="302"/>
      <c r="M188" s="303" t="s">
        <v>1908</v>
      </c>
      <c r="O188" s="292"/>
    </row>
    <row r="189" spans="1:80" x14ac:dyDescent="0.2">
      <c r="A189" s="301"/>
      <c r="B189" s="304"/>
      <c r="C189" s="335" t="s">
        <v>385</v>
      </c>
      <c r="D189" s="306"/>
      <c r="E189" s="334">
        <v>0</v>
      </c>
      <c r="F189" s="308"/>
      <c r="G189" s="309"/>
      <c r="H189" s="310"/>
      <c r="I189" s="302"/>
      <c r="J189" s="311"/>
      <c r="K189" s="302"/>
      <c r="M189" s="303" t="s">
        <v>385</v>
      </c>
      <c r="O189" s="292"/>
    </row>
    <row r="190" spans="1:80" x14ac:dyDescent="0.2">
      <c r="A190" s="301"/>
      <c r="B190" s="304"/>
      <c r="C190" s="335" t="s">
        <v>1588</v>
      </c>
      <c r="D190" s="306"/>
      <c r="E190" s="334">
        <v>52.428600000000003</v>
      </c>
      <c r="F190" s="308"/>
      <c r="G190" s="309"/>
      <c r="H190" s="310"/>
      <c r="I190" s="302"/>
      <c r="J190" s="311"/>
      <c r="K190" s="302"/>
      <c r="M190" s="303" t="s">
        <v>1588</v>
      </c>
      <c r="O190" s="292"/>
    </row>
    <row r="191" spans="1:80" x14ac:dyDescent="0.2">
      <c r="A191" s="301"/>
      <c r="B191" s="304"/>
      <c r="C191" s="335" t="s">
        <v>648</v>
      </c>
      <c r="D191" s="306"/>
      <c r="E191" s="334">
        <v>53</v>
      </c>
      <c r="F191" s="308"/>
      <c r="G191" s="309"/>
      <c r="H191" s="310"/>
      <c r="I191" s="302"/>
      <c r="J191" s="311"/>
      <c r="K191" s="302"/>
      <c r="M191" s="303" t="s">
        <v>648</v>
      </c>
      <c r="O191" s="292"/>
    </row>
    <row r="192" spans="1:80" x14ac:dyDescent="0.2">
      <c r="A192" s="301"/>
      <c r="B192" s="304"/>
      <c r="C192" s="335" t="s">
        <v>391</v>
      </c>
      <c r="D192" s="306"/>
      <c r="E192" s="334">
        <v>105.4286</v>
      </c>
      <c r="F192" s="308"/>
      <c r="G192" s="309"/>
      <c r="H192" s="310"/>
      <c r="I192" s="302"/>
      <c r="J192" s="311"/>
      <c r="K192" s="302"/>
      <c r="M192" s="303" t="s">
        <v>391</v>
      </c>
      <c r="O192" s="292"/>
    </row>
    <row r="193" spans="1:80" ht="22.5" x14ac:dyDescent="0.2">
      <c r="A193" s="301"/>
      <c r="B193" s="304"/>
      <c r="C193" s="305" t="s">
        <v>1909</v>
      </c>
      <c r="D193" s="306"/>
      <c r="E193" s="307">
        <v>195.36</v>
      </c>
      <c r="F193" s="308"/>
      <c r="G193" s="309"/>
      <c r="H193" s="310"/>
      <c r="I193" s="302"/>
      <c r="J193" s="311"/>
      <c r="K193" s="302"/>
      <c r="M193" s="303" t="s">
        <v>1909</v>
      </c>
      <c r="O193" s="292"/>
    </row>
    <row r="194" spans="1:80" x14ac:dyDescent="0.2">
      <c r="A194" s="301"/>
      <c r="B194" s="304"/>
      <c r="C194" s="335" t="s">
        <v>385</v>
      </c>
      <c r="D194" s="306"/>
      <c r="E194" s="334">
        <v>0</v>
      </c>
      <c r="F194" s="308"/>
      <c r="G194" s="309"/>
      <c r="H194" s="310"/>
      <c r="I194" s="302"/>
      <c r="J194" s="311"/>
      <c r="K194" s="302"/>
      <c r="M194" s="303" t="s">
        <v>385</v>
      </c>
      <c r="O194" s="292"/>
    </row>
    <row r="195" spans="1:80" x14ac:dyDescent="0.2">
      <c r="A195" s="301"/>
      <c r="B195" s="304"/>
      <c r="C195" s="335" t="s">
        <v>130</v>
      </c>
      <c r="D195" s="306"/>
      <c r="E195" s="334">
        <v>0</v>
      </c>
      <c r="F195" s="308"/>
      <c r="G195" s="309"/>
      <c r="H195" s="310"/>
      <c r="I195" s="302"/>
      <c r="J195" s="311"/>
      <c r="K195" s="302"/>
      <c r="M195" s="303">
        <v>0</v>
      </c>
      <c r="O195" s="292"/>
    </row>
    <row r="196" spans="1:80" x14ac:dyDescent="0.2">
      <c r="A196" s="301"/>
      <c r="B196" s="304"/>
      <c r="C196" s="335" t="s">
        <v>391</v>
      </c>
      <c r="D196" s="306"/>
      <c r="E196" s="334">
        <v>0</v>
      </c>
      <c r="F196" s="308"/>
      <c r="G196" s="309"/>
      <c r="H196" s="310"/>
      <c r="I196" s="302"/>
      <c r="J196" s="311"/>
      <c r="K196" s="302"/>
      <c r="M196" s="303" t="s">
        <v>391</v>
      </c>
      <c r="O196" s="292"/>
    </row>
    <row r="197" spans="1:80" x14ac:dyDescent="0.2">
      <c r="A197" s="293">
        <v>56</v>
      </c>
      <c r="B197" s="294" t="s">
        <v>650</v>
      </c>
      <c r="C197" s="295" t="s">
        <v>651</v>
      </c>
      <c r="D197" s="296" t="s">
        <v>116</v>
      </c>
      <c r="E197" s="297">
        <v>673.44269999999995</v>
      </c>
      <c r="F197" s="297">
        <v>0</v>
      </c>
      <c r="G197" s="298">
        <f>E197*F197</f>
        <v>0</v>
      </c>
      <c r="H197" s="299">
        <v>0</v>
      </c>
      <c r="I197" s="300">
        <f>E197*H197</f>
        <v>0</v>
      </c>
      <c r="J197" s="299">
        <v>-1.4999999999999999E-2</v>
      </c>
      <c r="K197" s="300">
        <f>E197*J197</f>
        <v>-10.101640499999998</v>
      </c>
      <c r="O197" s="292">
        <v>2</v>
      </c>
      <c r="AA197" s="261">
        <v>1</v>
      </c>
      <c r="AB197" s="261">
        <v>7</v>
      </c>
      <c r="AC197" s="261">
        <v>7</v>
      </c>
      <c r="AZ197" s="261">
        <v>2</v>
      </c>
      <c r="BA197" s="261">
        <f>IF(AZ197=1,G197,0)</f>
        <v>0</v>
      </c>
      <c r="BB197" s="261">
        <f>IF(AZ197=2,G197,0)</f>
        <v>0</v>
      </c>
      <c r="BC197" s="261">
        <f>IF(AZ197=3,G197,0)</f>
        <v>0</v>
      </c>
      <c r="BD197" s="261">
        <f>IF(AZ197=4,G197,0)</f>
        <v>0</v>
      </c>
      <c r="BE197" s="261">
        <f>IF(AZ197=5,G197,0)</f>
        <v>0</v>
      </c>
      <c r="CA197" s="292">
        <v>1</v>
      </c>
      <c r="CB197" s="292">
        <v>7</v>
      </c>
    </row>
    <row r="198" spans="1:80" x14ac:dyDescent="0.2">
      <c r="A198" s="301"/>
      <c r="B198" s="304"/>
      <c r="C198" s="305" t="s">
        <v>1910</v>
      </c>
      <c r="D198" s="306"/>
      <c r="E198" s="307">
        <v>686.29</v>
      </c>
      <c r="F198" s="308"/>
      <c r="G198" s="309"/>
      <c r="H198" s="310"/>
      <c r="I198" s="302"/>
      <c r="J198" s="311"/>
      <c r="K198" s="302"/>
      <c r="M198" s="303" t="s">
        <v>1910</v>
      </c>
      <c r="O198" s="292"/>
    </row>
    <row r="199" spans="1:80" x14ac:dyDescent="0.2">
      <c r="A199" s="301"/>
      <c r="B199" s="304"/>
      <c r="C199" s="305" t="s">
        <v>1882</v>
      </c>
      <c r="D199" s="306"/>
      <c r="E199" s="307">
        <v>-7.4473000000000003</v>
      </c>
      <c r="F199" s="308"/>
      <c r="G199" s="309"/>
      <c r="H199" s="310"/>
      <c r="I199" s="302"/>
      <c r="J199" s="311"/>
      <c r="K199" s="302"/>
      <c r="M199" s="303" t="s">
        <v>1882</v>
      </c>
      <c r="O199" s="292"/>
    </row>
    <row r="200" spans="1:80" x14ac:dyDescent="0.2">
      <c r="A200" s="301"/>
      <c r="B200" s="304"/>
      <c r="C200" s="305" t="s">
        <v>1884</v>
      </c>
      <c r="D200" s="306"/>
      <c r="E200" s="307">
        <v>-5.4</v>
      </c>
      <c r="F200" s="308"/>
      <c r="G200" s="309"/>
      <c r="H200" s="310"/>
      <c r="I200" s="302"/>
      <c r="J200" s="311"/>
      <c r="K200" s="302"/>
      <c r="M200" s="303" t="s">
        <v>1884</v>
      </c>
      <c r="O200" s="292"/>
    </row>
    <row r="201" spans="1:80" x14ac:dyDescent="0.2">
      <c r="A201" s="293">
        <v>57</v>
      </c>
      <c r="B201" s="294" t="s">
        <v>653</v>
      </c>
      <c r="C201" s="295" t="s">
        <v>654</v>
      </c>
      <c r="D201" s="296" t="s">
        <v>116</v>
      </c>
      <c r="E201" s="297">
        <v>56.9482</v>
      </c>
      <c r="F201" s="297">
        <v>0</v>
      </c>
      <c r="G201" s="298">
        <f>E201*F201</f>
        <v>0</v>
      </c>
      <c r="H201" s="299">
        <v>8.0000000000000007E-5</v>
      </c>
      <c r="I201" s="300">
        <f>E201*H201</f>
        <v>4.5558560000000005E-3</v>
      </c>
      <c r="J201" s="299">
        <v>0</v>
      </c>
      <c r="K201" s="300">
        <f>E201*J201</f>
        <v>0</v>
      </c>
      <c r="O201" s="292">
        <v>2</v>
      </c>
      <c r="AA201" s="261">
        <v>1</v>
      </c>
      <c r="AB201" s="261">
        <v>7</v>
      </c>
      <c r="AC201" s="261">
        <v>7</v>
      </c>
      <c r="AZ201" s="261">
        <v>2</v>
      </c>
      <c r="BA201" s="261">
        <f>IF(AZ201=1,G201,0)</f>
        <v>0</v>
      </c>
      <c r="BB201" s="261">
        <f>IF(AZ201=2,G201,0)</f>
        <v>0</v>
      </c>
      <c r="BC201" s="261">
        <f>IF(AZ201=3,G201,0)</f>
        <v>0</v>
      </c>
      <c r="BD201" s="261">
        <f>IF(AZ201=4,G201,0)</f>
        <v>0</v>
      </c>
      <c r="BE201" s="261">
        <f>IF(AZ201=5,G201,0)</f>
        <v>0</v>
      </c>
      <c r="CA201" s="292">
        <v>1</v>
      </c>
      <c r="CB201" s="292">
        <v>7</v>
      </c>
    </row>
    <row r="202" spans="1:80" x14ac:dyDescent="0.2">
      <c r="A202" s="301"/>
      <c r="B202" s="304"/>
      <c r="C202" s="305" t="s">
        <v>1911</v>
      </c>
      <c r="D202" s="306"/>
      <c r="E202" s="307">
        <v>0</v>
      </c>
      <c r="F202" s="308"/>
      <c r="G202" s="309"/>
      <c r="H202" s="310"/>
      <c r="I202" s="302"/>
      <c r="J202" s="311"/>
      <c r="K202" s="302"/>
      <c r="M202" s="303" t="s">
        <v>1911</v>
      </c>
      <c r="O202" s="292"/>
    </row>
    <row r="203" spans="1:80" ht="22.5" x14ac:dyDescent="0.2">
      <c r="A203" s="301"/>
      <c r="B203" s="304"/>
      <c r="C203" s="305" t="s">
        <v>1887</v>
      </c>
      <c r="D203" s="306"/>
      <c r="E203" s="307">
        <v>55.723199999999999</v>
      </c>
      <c r="F203" s="308"/>
      <c r="G203" s="309"/>
      <c r="H203" s="310"/>
      <c r="I203" s="302"/>
      <c r="J203" s="311"/>
      <c r="K203" s="302"/>
      <c r="M203" s="303" t="s">
        <v>1887</v>
      </c>
      <c r="O203" s="292"/>
    </row>
    <row r="204" spans="1:80" ht="22.5" x14ac:dyDescent="0.2">
      <c r="A204" s="301"/>
      <c r="B204" s="304"/>
      <c r="C204" s="305" t="s">
        <v>1888</v>
      </c>
      <c r="D204" s="306"/>
      <c r="E204" s="307">
        <v>1.2250000000000001</v>
      </c>
      <c r="F204" s="308"/>
      <c r="G204" s="309"/>
      <c r="H204" s="310"/>
      <c r="I204" s="302"/>
      <c r="J204" s="311"/>
      <c r="K204" s="302"/>
      <c r="M204" s="303" t="s">
        <v>1888</v>
      </c>
      <c r="O204" s="292"/>
    </row>
    <row r="205" spans="1:80" x14ac:dyDescent="0.2">
      <c r="A205" s="293">
        <v>58</v>
      </c>
      <c r="B205" s="294" t="s">
        <v>656</v>
      </c>
      <c r="C205" s="295" t="s">
        <v>657</v>
      </c>
      <c r="D205" s="296" t="s">
        <v>116</v>
      </c>
      <c r="E205" s="297">
        <v>62.643000000000001</v>
      </c>
      <c r="F205" s="297">
        <v>0</v>
      </c>
      <c r="G205" s="298">
        <f>E205*F205</f>
        <v>0</v>
      </c>
      <c r="H205" s="299">
        <v>1.2999999999999999E-2</v>
      </c>
      <c r="I205" s="300">
        <f>E205*H205</f>
        <v>0.81435899999999994</v>
      </c>
      <c r="J205" s="299"/>
      <c r="K205" s="300">
        <f>E205*J205</f>
        <v>0</v>
      </c>
      <c r="O205" s="292">
        <v>2</v>
      </c>
      <c r="AA205" s="261">
        <v>3</v>
      </c>
      <c r="AB205" s="261">
        <v>7</v>
      </c>
      <c r="AC205" s="261">
        <v>60725016</v>
      </c>
      <c r="AZ205" s="261">
        <v>2</v>
      </c>
      <c r="BA205" s="261">
        <f>IF(AZ205=1,G205,0)</f>
        <v>0</v>
      </c>
      <c r="BB205" s="261">
        <f>IF(AZ205=2,G205,0)</f>
        <v>0</v>
      </c>
      <c r="BC205" s="261">
        <f>IF(AZ205=3,G205,0)</f>
        <v>0</v>
      </c>
      <c r="BD205" s="261">
        <f>IF(AZ205=4,G205,0)</f>
        <v>0</v>
      </c>
      <c r="BE205" s="261">
        <f>IF(AZ205=5,G205,0)</f>
        <v>0</v>
      </c>
      <c r="CA205" s="292">
        <v>3</v>
      </c>
      <c r="CB205" s="292">
        <v>7</v>
      </c>
    </row>
    <row r="206" spans="1:80" x14ac:dyDescent="0.2">
      <c r="A206" s="301"/>
      <c r="B206" s="304"/>
      <c r="C206" s="305" t="s">
        <v>1911</v>
      </c>
      <c r="D206" s="306"/>
      <c r="E206" s="307">
        <v>0</v>
      </c>
      <c r="F206" s="308"/>
      <c r="G206" s="309"/>
      <c r="H206" s="310"/>
      <c r="I206" s="302"/>
      <c r="J206" s="311"/>
      <c r="K206" s="302"/>
      <c r="M206" s="303" t="s">
        <v>1911</v>
      </c>
      <c r="O206" s="292"/>
    </row>
    <row r="207" spans="1:80" x14ac:dyDescent="0.2">
      <c r="A207" s="301"/>
      <c r="B207" s="304"/>
      <c r="C207" s="335" t="s">
        <v>385</v>
      </c>
      <c r="D207" s="306"/>
      <c r="E207" s="334">
        <v>0</v>
      </c>
      <c r="F207" s="308"/>
      <c r="G207" s="309"/>
      <c r="H207" s="310"/>
      <c r="I207" s="302"/>
      <c r="J207" s="311"/>
      <c r="K207" s="302"/>
      <c r="M207" s="303" t="s">
        <v>385</v>
      </c>
      <c r="O207" s="292"/>
    </row>
    <row r="208" spans="1:80" ht="22.5" x14ac:dyDescent="0.2">
      <c r="A208" s="301"/>
      <c r="B208" s="304"/>
      <c r="C208" s="335" t="s">
        <v>1887</v>
      </c>
      <c r="D208" s="306"/>
      <c r="E208" s="334">
        <v>55.723199999999999</v>
      </c>
      <c r="F208" s="308"/>
      <c r="G208" s="309"/>
      <c r="H208" s="310"/>
      <c r="I208" s="302"/>
      <c r="J208" s="311"/>
      <c r="K208" s="302"/>
      <c r="M208" s="303" t="s">
        <v>1887</v>
      </c>
      <c r="O208" s="292"/>
    </row>
    <row r="209" spans="1:80" ht="22.5" x14ac:dyDescent="0.2">
      <c r="A209" s="301"/>
      <c r="B209" s="304"/>
      <c r="C209" s="335" t="s">
        <v>1888</v>
      </c>
      <c r="D209" s="306"/>
      <c r="E209" s="334">
        <v>1.2250000000000001</v>
      </c>
      <c r="F209" s="308"/>
      <c r="G209" s="309"/>
      <c r="H209" s="310"/>
      <c r="I209" s="302"/>
      <c r="J209" s="311"/>
      <c r="K209" s="302"/>
      <c r="M209" s="303" t="s">
        <v>1888</v>
      </c>
      <c r="O209" s="292"/>
    </row>
    <row r="210" spans="1:80" x14ac:dyDescent="0.2">
      <c r="A210" s="301"/>
      <c r="B210" s="304"/>
      <c r="C210" s="335" t="s">
        <v>391</v>
      </c>
      <c r="D210" s="306"/>
      <c r="E210" s="334">
        <v>56.9482</v>
      </c>
      <c r="F210" s="308"/>
      <c r="G210" s="309"/>
      <c r="H210" s="310"/>
      <c r="I210" s="302"/>
      <c r="J210" s="311"/>
      <c r="K210" s="302"/>
      <c r="M210" s="303" t="s">
        <v>391</v>
      </c>
      <c r="O210" s="292"/>
    </row>
    <row r="211" spans="1:80" x14ac:dyDescent="0.2">
      <c r="A211" s="301"/>
      <c r="B211" s="304"/>
      <c r="C211" s="305" t="s">
        <v>1912</v>
      </c>
      <c r="D211" s="306"/>
      <c r="E211" s="307">
        <v>62.643000000000001</v>
      </c>
      <c r="F211" s="308"/>
      <c r="G211" s="309"/>
      <c r="H211" s="310"/>
      <c r="I211" s="302"/>
      <c r="J211" s="311"/>
      <c r="K211" s="302"/>
      <c r="M211" s="303" t="s">
        <v>1912</v>
      </c>
      <c r="O211" s="292"/>
    </row>
    <row r="212" spans="1:80" x14ac:dyDescent="0.2">
      <c r="A212" s="293">
        <v>59</v>
      </c>
      <c r="B212" s="294" t="s">
        <v>660</v>
      </c>
      <c r="C212" s="295" t="s">
        <v>661</v>
      </c>
      <c r="D212" s="296" t="s">
        <v>12</v>
      </c>
      <c r="E212" s="297"/>
      <c r="F212" s="297">
        <v>0</v>
      </c>
      <c r="G212" s="298">
        <f>E212*F212</f>
        <v>0</v>
      </c>
      <c r="H212" s="299">
        <v>0</v>
      </c>
      <c r="I212" s="300">
        <f>E212*H212</f>
        <v>0</v>
      </c>
      <c r="J212" s="299"/>
      <c r="K212" s="300">
        <f>E212*J212</f>
        <v>0</v>
      </c>
      <c r="O212" s="292">
        <v>2</v>
      </c>
      <c r="AA212" s="261">
        <v>7</v>
      </c>
      <c r="AB212" s="261">
        <v>1002</v>
      </c>
      <c r="AC212" s="261">
        <v>5</v>
      </c>
      <c r="AZ212" s="261">
        <v>2</v>
      </c>
      <c r="BA212" s="261">
        <f>IF(AZ212=1,G212,0)</f>
        <v>0</v>
      </c>
      <c r="BB212" s="261">
        <f>IF(AZ212=2,G212,0)</f>
        <v>0</v>
      </c>
      <c r="BC212" s="261">
        <f>IF(AZ212=3,G212,0)</f>
        <v>0</v>
      </c>
      <c r="BD212" s="261">
        <f>IF(AZ212=4,G212,0)</f>
        <v>0</v>
      </c>
      <c r="BE212" s="261">
        <f>IF(AZ212=5,G212,0)</f>
        <v>0</v>
      </c>
      <c r="CA212" s="292">
        <v>7</v>
      </c>
      <c r="CB212" s="292">
        <v>1002</v>
      </c>
    </row>
    <row r="213" spans="1:80" x14ac:dyDescent="0.2">
      <c r="A213" s="293">
        <v>60</v>
      </c>
      <c r="B213" s="294" t="s">
        <v>367</v>
      </c>
      <c r="C213" s="295" t="s">
        <v>368</v>
      </c>
      <c r="D213" s="296" t="s">
        <v>369</v>
      </c>
      <c r="E213" s="297">
        <v>36.269320499999999</v>
      </c>
      <c r="F213" s="297">
        <v>0</v>
      </c>
      <c r="G213" s="298">
        <f>E213*F213</f>
        <v>0</v>
      </c>
      <c r="H213" s="299">
        <v>0</v>
      </c>
      <c r="I213" s="300">
        <f>E213*H213</f>
        <v>0</v>
      </c>
      <c r="J213" s="299"/>
      <c r="K213" s="300">
        <f>E213*J213</f>
        <v>0</v>
      </c>
      <c r="O213" s="292">
        <v>2</v>
      </c>
      <c r="AA213" s="261">
        <v>8</v>
      </c>
      <c r="AB213" s="261">
        <v>0</v>
      </c>
      <c r="AC213" s="261">
        <v>3</v>
      </c>
      <c r="AZ213" s="261">
        <v>2</v>
      </c>
      <c r="BA213" s="261">
        <f>IF(AZ213=1,G213,0)</f>
        <v>0</v>
      </c>
      <c r="BB213" s="261">
        <f>IF(AZ213=2,G213,0)</f>
        <v>0</v>
      </c>
      <c r="BC213" s="261">
        <f>IF(AZ213=3,G213,0)</f>
        <v>0</v>
      </c>
      <c r="BD213" s="261">
        <f>IF(AZ213=4,G213,0)</f>
        <v>0</v>
      </c>
      <c r="BE213" s="261">
        <f>IF(AZ213=5,G213,0)</f>
        <v>0</v>
      </c>
      <c r="CA213" s="292">
        <v>8</v>
      </c>
      <c r="CB213" s="292">
        <v>0</v>
      </c>
    </row>
    <row r="214" spans="1:80" x14ac:dyDescent="0.2">
      <c r="A214" s="293">
        <v>61</v>
      </c>
      <c r="B214" s="294" t="s">
        <v>370</v>
      </c>
      <c r="C214" s="295" t="s">
        <v>371</v>
      </c>
      <c r="D214" s="296" t="s">
        <v>369</v>
      </c>
      <c r="E214" s="297">
        <v>36.269320499999999</v>
      </c>
      <c r="F214" s="297">
        <v>0</v>
      </c>
      <c r="G214" s="298">
        <f>E214*F214</f>
        <v>0</v>
      </c>
      <c r="H214" s="299">
        <v>0</v>
      </c>
      <c r="I214" s="300">
        <f>E214*H214</f>
        <v>0</v>
      </c>
      <c r="J214" s="299"/>
      <c r="K214" s="300">
        <f>E214*J214</f>
        <v>0</v>
      </c>
      <c r="O214" s="292">
        <v>2</v>
      </c>
      <c r="AA214" s="261">
        <v>8</v>
      </c>
      <c r="AB214" s="261">
        <v>1</v>
      </c>
      <c r="AC214" s="261">
        <v>3</v>
      </c>
      <c r="AZ214" s="261">
        <v>2</v>
      </c>
      <c r="BA214" s="261">
        <f>IF(AZ214=1,G214,0)</f>
        <v>0</v>
      </c>
      <c r="BB214" s="261">
        <f>IF(AZ214=2,G214,0)</f>
        <v>0</v>
      </c>
      <c r="BC214" s="261">
        <f>IF(AZ214=3,G214,0)</f>
        <v>0</v>
      </c>
      <c r="BD214" s="261">
        <f>IF(AZ214=4,G214,0)</f>
        <v>0</v>
      </c>
      <c r="BE214" s="261">
        <f>IF(AZ214=5,G214,0)</f>
        <v>0</v>
      </c>
      <c r="CA214" s="292">
        <v>8</v>
      </c>
      <c r="CB214" s="292">
        <v>1</v>
      </c>
    </row>
    <row r="215" spans="1:80" x14ac:dyDescent="0.2">
      <c r="A215" s="293">
        <v>62</v>
      </c>
      <c r="B215" s="294" t="s">
        <v>372</v>
      </c>
      <c r="C215" s="295" t="s">
        <v>373</v>
      </c>
      <c r="D215" s="296" t="s">
        <v>369</v>
      </c>
      <c r="E215" s="297">
        <v>362.69320499999998</v>
      </c>
      <c r="F215" s="297">
        <v>0</v>
      </c>
      <c r="G215" s="298">
        <f>E215*F215</f>
        <v>0</v>
      </c>
      <c r="H215" s="299">
        <v>0</v>
      </c>
      <c r="I215" s="300">
        <f>E215*H215</f>
        <v>0</v>
      </c>
      <c r="J215" s="299"/>
      <c r="K215" s="300">
        <f>E215*J215</f>
        <v>0</v>
      </c>
      <c r="O215" s="292">
        <v>2</v>
      </c>
      <c r="AA215" s="261">
        <v>8</v>
      </c>
      <c r="AB215" s="261">
        <v>1</v>
      </c>
      <c r="AC215" s="261">
        <v>3</v>
      </c>
      <c r="AZ215" s="261">
        <v>2</v>
      </c>
      <c r="BA215" s="261">
        <f>IF(AZ215=1,G215,0)</f>
        <v>0</v>
      </c>
      <c r="BB215" s="261">
        <f>IF(AZ215=2,G215,0)</f>
        <v>0</v>
      </c>
      <c r="BC215" s="261">
        <f>IF(AZ215=3,G215,0)</f>
        <v>0</v>
      </c>
      <c r="BD215" s="261">
        <f>IF(AZ215=4,G215,0)</f>
        <v>0</v>
      </c>
      <c r="BE215" s="261">
        <f>IF(AZ215=5,G215,0)</f>
        <v>0</v>
      </c>
      <c r="CA215" s="292">
        <v>8</v>
      </c>
      <c r="CB215" s="292">
        <v>1</v>
      </c>
    </row>
    <row r="216" spans="1:80" x14ac:dyDescent="0.2">
      <c r="A216" s="293">
        <v>63</v>
      </c>
      <c r="B216" s="294" t="s">
        <v>374</v>
      </c>
      <c r="C216" s="295" t="s">
        <v>375</v>
      </c>
      <c r="D216" s="296" t="s">
        <v>369</v>
      </c>
      <c r="E216" s="297">
        <v>36.269320499999999</v>
      </c>
      <c r="F216" s="297">
        <v>0</v>
      </c>
      <c r="G216" s="298">
        <f>E216*F216</f>
        <v>0</v>
      </c>
      <c r="H216" s="299">
        <v>0</v>
      </c>
      <c r="I216" s="300">
        <f>E216*H216</f>
        <v>0</v>
      </c>
      <c r="J216" s="299"/>
      <c r="K216" s="300">
        <f>E216*J216</f>
        <v>0</v>
      </c>
      <c r="O216" s="292">
        <v>2</v>
      </c>
      <c r="AA216" s="261">
        <v>8</v>
      </c>
      <c r="AB216" s="261">
        <v>1</v>
      </c>
      <c r="AC216" s="261">
        <v>3</v>
      </c>
      <c r="AZ216" s="261">
        <v>2</v>
      </c>
      <c r="BA216" s="261">
        <f>IF(AZ216=1,G216,0)</f>
        <v>0</v>
      </c>
      <c r="BB216" s="261">
        <f>IF(AZ216=2,G216,0)</f>
        <v>0</v>
      </c>
      <c r="BC216" s="261">
        <f>IF(AZ216=3,G216,0)</f>
        <v>0</v>
      </c>
      <c r="BD216" s="261">
        <f>IF(AZ216=4,G216,0)</f>
        <v>0</v>
      </c>
      <c r="BE216" s="261">
        <f>IF(AZ216=5,G216,0)</f>
        <v>0</v>
      </c>
      <c r="CA216" s="292">
        <v>8</v>
      </c>
      <c r="CB216" s="292">
        <v>1</v>
      </c>
    </row>
    <row r="217" spans="1:80" x14ac:dyDescent="0.2">
      <c r="A217" s="293">
        <v>64</v>
      </c>
      <c r="B217" s="294" t="s">
        <v>376</v>
      </c>
      <c r="C217" s="295" t="s">
        <v>377</v>
      </c>
      <c r="D217" s="296" t="s">
        <v>369</v>
      </c>
      <c r="E217" s="297">
        <v>108.8079615</v>
      </c>
      <c r="F217" s="297">
        <v>0</v>
      </c>
      <c r="G217" s="298">
        <f>E217*F217</f>
        <v>0</v>
      </c>
      <c r="H217" s="299">
        <v>0</v>
      </c>
      <c r="I217" s="300">
        <f>E217*H217</f>
        <v>0</v>
      </c>
      <c r="J217" s="299"/>
      <c r="K217" s="300">
        <f>E217*J217</f>
        <v>0</v>
      </c>
      <c r="O217" s="292">
        <v>2</v>
      </c>
      <c r="AA217" s="261">
        <v>8</v>
      </c>
      <c r="AB217" s="261">
        <v>1</v>
      </c>
      <c r="AC217" s="261">
        <v>3</v>
      </c>
      <c r="AZ217" s="261">
        <v>2</v>
      </c>
      <c r="BA217" s="261">
        <f>IF(AZ217=1,G217,0)</f>
        <v>0</v>
      </c>
      <c r="BB217" s="261">
        <f>IF(AZ217=2,G217,0)</f>
        <v>0</v>
      </c>
      <c r="BC217" s="261">
        <f>IF(AZ217=3,G217,0)</f>
        <v>0</v>
      </c>
      <c r="BD217" s="261">
        <f>IF(AZ217=4,G217,0)</f>
        <v>0</v>
      </c>
      <c r="BE217" s="261">
        <f>IF(AZ217=5,G217,0)</f>
        <v>0</v>
      </c>
      <c r="CA217" s="292">
        <v>8</v>
      </c>
      <c r="CB217" s="292">
        <v>1</v>
      </c>
    </row>
    <row r="218" spans="1:80" x14ac:dyDescent="0.2">
      <c r="A218" s="312"/>
      <c r="B218" s="313" t="s">
        <v>101</v>
      </c>
      <c r="C218" s="314" t="s">
        <v>641</v>
      </c>
      <c r="D218" s="315"/>
      <c r="E218" s="316"/>
      <c r="F218" s="317"/>
      <c r="G218" s="318">
        <f>SUM(G184:G217)</f>
        <v>0</v>
      </c>
      <c r="H218" s="319"/>
      <c r="I218" s="320">
        <f>SUM(I184:I217)</f>
        <v>0.81891485599999991</v>
      </c>
      <c r="J218" s="319"/>
      <c r="K218" s="320">
        <f>SUM(K184:K217)</f>
        <v>-36.269320499999999</v>
      </c>
      <c r="O218" s="292">
        <v>4</v>
      </c>
      <c r="BA218" s="321">
        <f>SUM(BA184:BA217)</f>
        <v>0</v>
      </c>
      <c r="BB218" s="321">
        <f>SUM(BB184:BB217)</f>
        <v>0</v>
      </c>
      <c r="BC218" s="321">
        <f>SUM(BC184:BC217)</f>
        <v>0</v>
      </c>
      <c r="BD218" s="321">
        <f>SUM(BD184:BD217)</f>
        <v>0</v>
      </c>
      <c r="BE218" s="321">
        <f>SUM(BE184:BE217)</f>
        <v>0</v>
      </c>
    </row>
    <row r="219" spans="1:80" x14ac:dyDescent="0.2">
      <c r="A219" s="282" t="s">
        <v>97</v>
      </c>
      <c r="B219" s="283" t="s">
        <v>433</v>
      </c>
      <c r="C219" s="284" t="s">
        <v>434</v>
      </c>
      <c r="D219" s="285"/>
      <c r="E219" s="286"/>
      <c r="F219" s="286"/>
      <c r="G219" s="287"/>
      <c r="H219" s="288"/>
      <c r="I219" s="289"/>
      <c r="J219" s="290"/>
      <c r="K219" s="291"/>
      <c r="O219" s="292">
        <v>1</v>
      </c>
    </row>
    <row r="220" spans="1:80" x14ac:dyDescent="0.2">
      <c r="A220" s="293">
        <v>65</v>
      </c>
      <c r="B220" s="294" t="s">
        <v>662</v>
      </c>
      <c r="C220" s="295" t="s">
        <v>663</v>
      </c>
      <c r="D220" s="296" t="s">
        <v>116</v>
      </c>
      <c r="E220" s="297">
        <v>8.202</v>
      </c>
      <c r="F220" s="297">
        <v>0</v>
      </c>
      <c r="G220" s="298">
        <f>E220*F220</f>
        <v>0</v>
      </c>
      <c r="H220" s="299">
        <v>0</v>
      </c>
      <c r="I220" s="300">
        <f>E220*H220</f>
        <v>0</v>
      </c>
      <c r="J220" s="299">
        <v>-7.3200000000000001E-3</v>
      </c>
      <c r="K220" s="300">
        <f>E220*J220</f>
        <v>-6.0038639999999997E-2</v>
      </c>
      <c r="O220" s="292">
        <v>2</v>
      </c>
      <c r="AA220" s="261">
        <v>1</v>
      </c>
      <c r="AB220" s="261">
        <v>7</v>
      </c>
      <c r="AC220" s="261">
        <v>7</v>
      </c>
      <c r="AZ220" s="261">
        <v>2</v>
      </c>
      <c r="BA220" s="261">
        <f>IF(AZ220=1,G220,0)</f>
        <v>0</v>
      </c>
      <c r="BB220" s="261">
        <f>IF(AZ220=2,G220,0)</f>
        <v>0</v>
      </c>
      <c r="BC220" s="261">
        <f>IF(AZ220=3,G220,0)</f>
        <v>0</v>
      </c>
      <c r="BD220" s="261">
        <f>IF(AZ220=4,G220,0)</f>
        <v>0</v>
      </c>
      <c r="BE220" s="261">
        <f>IF(AZ220=5,G220,0)</f>
        <v>0</v>
      </c>
      <c r="CA220" s="292">
        <v>1</v>
      </c>
      <c r="CB220" s="292">
        <v>7</v>
      </c>
    </row>
    <row r="221" spans="1:80" ht="22.5" x14ac:dyDescent="0.2">
      <c r="A221" s="301"/>
      <c r="B221" s="304"/>
      <c r="C221" s="305" t="s">
        <v>1913</v>
      </c>
      <c r="D221" s="306"/>
      <c r="E221" s="307">
        <v>1.3049999999999999</v>
      </c>
      <c r="F221" s="308"/>
      <c r="G221" s="309"/>
      <c r="H221" s="310"/>
      <c r="I221" s="302"/>
      <c r="J221" s="311"/>
      <c r="K221" s="302"/>
      <c r="M221" s="303" t="s">
        <v>1913</v>
      </c>
      <c r="O221" s="292"/>
    </row>
    <row r="222" spans="1:80" x14ac:dyDescent="0.2">
      <c r="A222" s="301"/>
      <c r="B222" s="304"/>
      <c r="C222" s="305" t="s">
        <v>1914</v>
      </c>
      <c r="D222" s="306"/>
      <c r="E222" s="307">
        <v>6.8970000000000002</v>
      </c>
      <c r="F222" s="308"/>
      <c r="G222" s="309"/>
      <c r="H222" s="310"/>
      <c r="I222" s="302"/>
      <c r="J222" s="311"/>
      <c r="K222" s="302"/>
      <c r="M222" s="303" t="s">
        <v>1914</v>
      </c>
      <c r="O222" s="292"/>
    </row>
    <row r="223" spans="1:80" x14ac:dyDescent="0.2">
      <c r="A223" s="293">
        <v>66</v>
      </c>
      <c r="B223" s="294" t="s">
        <v>1608</v>
      </c>
      <c r="C223" s="295" t="s">
        <v>1915</v>
      </c>
      <c r="D223" s="296" t="s">
        <v>116</v>
      </c>
      <c r="E223" s="297">
        <v>10.224</v>
      </c>
      <c r="F223" s="297">
        <v>0</v>
      </c>
      <c r="G223" s="298">
        <f>E223*F223</f>
        <v>0</v>
      </c>
      <c r="H223" s="299">
        <v>0</v>
      </c>
      <c r="I223" s="300">
        <f>E223*H223</f>
        <v>0</v>
      </c>
      <c r="J223" s="299">
        <v>-7.2100000000000003E-3</v>
      </c>
      <c r="K223" s="300">
        <f>E223*J223</f>
        <v>-7.3715040000000009E-2</v>
      </c>
      <c r="O223" s="292">
        <v>2</v>
      </c>
      <c r="AA223" s="261">
        <v>1</v>
      </c>
      <c r="AB223" s="261">
        <v>7</v>
      </c>
      <c r="AC223" s="261">
        <v>7</v>
      </c>
      <c r="AZ223" s="261">
        <v>2</v>
      </c>
      <c r="BA223" s="261">
        <f>IF(AZ223=1,G223,0)</f>
        <v>0</v>
      </c>
      <c r="BB223" s="261">
        <f>IF(AZ223=2,G223,0)</f>
        <v>0</v>
      </c>
      <c r="BC223" s="261">
        <f>IF(AZ223=3,G223,0)</f>
        <v>0</v>
      </c>
      <c r="BD223" s="261">
        <f>IF(AZ223=4,G223,0)</f>
        <v>0</v>
      </c>
      <c r="BE223" s="261">
        <f>IF(AZ223=5,G223,0)</f>
        <v>0</v>
      </c>
      <c r="CA223" s="292">
        <v>1</v>
      </c>
      <c r="CB223" s="292">
        <v>7</v>
      </c>
    </row>
    <row r="224" spans="1:80" x14ac:dyDescent="0.2">
      <c r="A224" s="301"/>
      <c r="B224" s="304"/>
      <c r="C224" s="305" t="s">
        <v>1916</v>
      </c>
      <c r="D224" s="306"/>
      <c r="E224" s="307">
        <v>4.968</v>
      </c>
      <c r="F224" s="308"/>
      <c r="G224" s="309"/>
      <c r="H224" s="310"/>
      <c r="I224" s="302"/>
      <c r="J224" s="311"/>
      <c r="K224" s="302"/>
      <c r="M224" s="303" t="s">
        <v>1916</v>
      </c>
      <c r="O224" s="292"/>
    </row>
    <row r="225" spans="1:80" x14ac:dyDescent="0.2">
      <c r="A225" s="301"/>
      <c r="B225" s="304"/>
      <c r="C225" s="305" t="s">
        <v>1917</v>
      </c>
      <c r="D225" s="306"/>
      <c r="E225" s="307">
        <v>5.2560000000000002</v>
      </c>
      <c r="F225" s="308"/>
      <c r="G225" s="309"/>
      <c r="H225" s="310"/>
      <c r="I225" s="302"/>
      <c r="J225" s="311"/>
      <c r="K225" s="302"/>
      <c r="M225" s="303" t="s">
        <v>1917</v>
      </c>
      <c r="O225" s="292"/>
    </row>
    <row r="226" spans="1:80" x14ac:dyDescent="0.2">
      <c r="A226" s="293">
        <v>67</v>
      </c>
      <c r="B226" s="294" t="s">
        <v>672</v>
      </c>
      <c r="C226" s="295" t="s">
        <v>673</v>
      </c>
      <c r="D226" s="296" t="s">
        <v>116</v>
      </c>
      <c r="E226" s="297">
        <v>721.53470000000004</v>
      </c>
      <c r="F226" s="297">
        <v>0</v>
      </c>
      <c r="G226" s="298">
        <f>E226*F226</f>
        <v>0</v>
      </c>
      <c r="H226" s="299">
        <v>0</v>
      </c>
      <c r="I226" s="300">
        <f>E226*H226</f>
        <v>0</v>
      </c>
      <c r="J226" s="299">
        <v>-7.0000000000000001E-3</v>
      </c>
      <c r="K226" s="300">
        <f>E226*J226</f>
        <v>-5.0507429000000004</v>
      </c>
      <c r="O226" s="292">
        <v>2</v>
      </c>
      <c r="AA226" s="261">
        <v>1</v>
      </c>
      <c r="AB226" s="261">
        <v>0</v>
      </c>
      <c r="AC226" s="261">
        <v>0</v>
      </c>
      <c r="AZ226" s="261">
        <v>2</v>
      </c>
      <c r="BA226" s="261">
        <f>IF(AZ226=1,G226,0)</f>
        <v>0</v>
      </c>
      <c r="BB226" s="261">
        <f>IF(AZ226=2,G226,0)</f>
        <v>0</v>
      </c>
      <c r="BC226" s="261">
        <f>IF(AZ226=3,G226,0)</f>
        <v>0</v>
      </c>
      <c r="BD226" s="261">
        <f>IF(AZ226=4,G226,0)</f>
        <v>0</v>
      </c>
      <c r="BE226" s="261">
        <f>IF(AZ226=5,G226,0)</f>
        <v>0</v>
      </c>
      <c r="CA226" s="292">
        <v>1</v>
      </c>
      <c r="CB226" s="292">
        <v>0</v>
      </c>
    </row>
    <row r="227" spans="1:80" ht="22.5" x14ac:dyDescent="0.2">
      <c r="A227" s="301"/>
      <c r="B227" s="304"/>
      <c r="C227" s="305" t="s">
        <v>1918</v>
      </c>
      <c r="D227" s="306"/>
      <c r="E227" s="307">
        <v>734.91</v>
      </c>
      <c r="F227" s="308"/>
      <c r="G227" s="309"/>
      <c r="H227" s="310"/>
      <c r="I227" s="302"/>
      <c r="J227" s="311"/>
      <c r="K227" s="302"/>
      <c r="M227" s="303" t="s">
        <v>1918</v>
      </c>
      <c r="O227" s="292"/>
    </row>
    <row r="228" spans="1:80" x14ac:dyDescent="0.2">
      <c r="A228" s="301"/>
      <c r="B228" s="304"/>
      <c r="C228" s="305" t="s">
        <v>1919</v>
      </c>
      <c r="D228" s="306"/>
      <c r="E228" s="307">
        <v>-0.52800000000000002</v>
      </c>
      <c r="F228" s="308"/>
      <c r="G228" s="309"/>
      <c r="H228" s="310"/>
      <c r="I228" s="302"/>
      <c r="J228" s="311"/>
      <c r="K228" s="302"/>
      <c r="M228" s="303" t="s">
        <v>1919</v>
      </c>
      <c r="O228" s="292"/>
    </row>
    <row r="229" spans="1:80" x14ac:dyDescent="0.2">
      <c r="A229" s="301"/>
      <c r="B229" s="304"/>
      <c r="C229" s="305" t="s">
        <v>1920</v>
      </c>
      <c r="D229" s="306"/>
      <c r="E229" s="307">
        <v>-7.4473000000000003</v>
      </c>
      <c r="F229" s="308"/>
      <c r="G229" s="309"/>
      <c r="H229" s="310"/>
      <c r="I229" s="302"/>
      <c r="J229" s="311"/>
      <c r="K229" s="302"/>
      <c r="M229" s="303" t="s">
        <v>1920</v>
      </c>
      <c r="O229" s="292"/>
    </row>
    <row r="230" spans="1:80" x14ac:dyDescent="0.2">
      <c r="A230" s="301"/>
      <c r="B230" s="304"/>
      <c r="C230" s="305" t="s">
        <v>1921</v>
      </c>
      <c r="D230" s="306"/>
      <c r="E230" s="307">
        <v>-5.4</v>
      </c>
      <c r="F230" s="308"/>
      <c r="G230" s="309"/>
      <c r="H230" s="310"/>
      <c r="I230" s="302"/>
      <c r="J230" s="311"/>
      <c r="K230" s="302"/>
      <c r="M230" s="303" t="s">
        <v>1921</v>
      </c>
      <c r="O230" s="292"/>
    </row>
    <row r="231" spans="1:80" x14ac:dyDescent="0.2">
      <c r="A231" s="293">
        <v>68</v>
      </c>
      <c r="B231" s="294" t="s">
        <v>676</v>
      </c>
      <c r="C231" s="295" t="s">
        <v>677</v>
      </c>
      <c r="D231" s="296" t="s">
        <v>170</v>
      </c>
      <c r="E231" s="297">
        <v>40.715000000000003</v>
      </c>
      <c r="F231" s="297">
        <v>0</v>
      </c>
      <c r="G231" s="298">
        <f>E231*F231</f>
        <v>0</v>
      </c>
      <c r="H231" s="299">
        <v>0</v>
      </c>
      <c r="I231" s="300">
        <f>E231*H231</f>
        <v>0</v>
      </c>
      <c r="J231" s="299"/>
      <c r="K231" s="300">
        <f>E231*J231</f>
        <v>0</v>
      </c>
      <c r="O231" s="292">
        <v>2</v>
      </c>
      <c r="AA231" s="261">
        <v>12</v>
      </c>
      <c r="AB231" s="261">
        <v>0</v>
      </c>
      <c r="AC231" s="261">
        <v>29</v>
      </c>
      <c r="AZ231" s="261">
        <v>2</v>
      </c>
      <c r="BA231" s="261">
        <f>IF(AZ231=1,G231,0)</f>
        <v>0</v>
      </c>
      <c r="BB231" s="261">
        <f>IF(AZ231=2,G231,0)</f>
        <v>0</v>
      </c>
      <c r="BC231" s="261">
        <f>IF(AZ231=3,G231,0)</f>
        <v>0</v>
      </c>
      <c r="BD231" s="261">
        <f>IF(AZ231=4,G231,0)</f>
        <v>0</v>
      </c>
      <c r="BE231" s="261">
        <f>IF(AZ231=5,G231,0)</f>
        <v>0</v>
      </c>
      <c r="CA231" s="292">
        <v>12</v>
      </c>
      <c r="CB231" s="292">
        <v>0</v>
      </c>
    </row>
    <row r="232" spans="1:80" x14ac:dyDescent="0.2">
      <c r="A232" s="301"/>
      <c r="B232" s="304"/>
      <c r="C232" s="305" t="s">
        <v>1922</v>
      </c>
      <c r="D232" s="306"/>
      <c r="E232" s="307">
        <v>7.35</v>
      </c>
      <c r="F232" s="308"/>
      <c r="G232" s="309"/>
      <c r="H232" s="310"/>
      <c r="I232" s="302"/>
      <c r="J232" s="311"/>
      <c r="K232" s="302"/>
      <c r="M232" s="303" t="s">
        <v>1922</v>
      </c>
      <c r="O232" s="292"/>
    </row>
    <row r="233" spans="1:80" x14ac:dyDescent="0.2">
      <c r="A233" s="301"/>
      <c r="B233" s="304"/>
      <c r="C233" s="305" t="s">
        <v>1923</v>
      </c>
      <c r="D233" s="306"/>
      <c r="E233" s="307">
        <v>24.84</v>
      </c>
      <c r="F233" s="308"/>
      <c r="G233" s="309"/>
      <c r="H233" s="310"/>
      <c r="I233" s="302"/>
      <c r="J233" s="311"/>
      <c r="K233" s="302"/>
      <c r="M233" s="303" t="s">
        <v>1923</v>
      </c>
      <c r="O233" s="292"/>
    </row>
    <row r="234" spans="1:80" x14ac:dyDescent="0.2">
      <c r="A234" s="301"/>
      <c r="B234" s="304"/>
      <c r="C234" s="305" t="s">
        <v>1924</v>
      </c>
      <c r="D234" s="306"/>
      <c r="E234" s="307">
        <v>8.5250000000000004</v>
      </c>
      <c r="F234" s="308"/>
      <c r="G234" s="309"/>
      <c r="H234" s="310"/>
      <c r="I234" s="302"/>
      <c r="J234" s="311"/>
      <c r="K234" s="302"/>
      <c r="M234" s="303" t="s">
        <v>1924</v>
      </c>
      <c r="O234" s="292"/>
    </row>
    <row r="235" spans="1:80" ht="22.5" x14ac:dyDescent="0.2">
      <c r="A235" s="293">
        <v>69</v>
      </c>
      <c r="B235" s="294" t="s">
        <v>680</v>
      </c>
      <c r="C235" s="295" t="s">
        <v>681</v>
      </c>
      <c r="D235" s="296" t="s">
        <v>170</v>
      </c>
      <c r="E235" s="297">
        <v>40.715000000000003</v>
      </c>
      <c r="F235" s="297">
        <v>0</v>
      </c>
      <c r="G235" s="298">
        <f>E235*F235</f>
        <v>0</v>
      </c>
      <c r="H235" s="299">
        <v>7.2000000000000005E-4</v>
      </c>
      <c r="I235" s="300">
        <f>E235*H235</f>
        <v>2.9314800000000005E-2</v>
      </c>
      <c r="J235" s="299"/>
      <c r="K235" s="300">
        <f>E235*J235</f>
        <v>0</v>
      </c>
      <c r="O235" s="292">
        <v>2</v>
      </c>
      <c r="AA235" s="261">
        <v>12</v>
      </c>
      <c r="AB235" s="261">
        <v>0</v>
      </c>
      <c r="AC235" s="261">
        <v>73</v>
      </c>
      <c r="AZ235" s="261">
        <v>2</v>
      </c>
      <c r="BA235" s="261">
        <f>IF(AZ235=1,G235,0)</f>
        <v>0</v>
      </c>
      <c r="BB235" s="261">
        <f>IF(AZ235=2,G235,0)</f>
        <v>0</v>
      </c>
      <c r="BC235" s="261">
        <f>IF(AZ235=3,G235,0)</f>
        <v>0</v>
      </c>
      <c r="BD235" s="261">
        <f>IF(AZ235=4,G235,0)</f>
        <v>0</v>
      </c>
      <c r="BE235" s="261">
        <f>IF(AZ235=5,G235,0)</f>
        <v>0</v>
      </c>
      <c r="CA235" s="292">
        <v>12</v>
      </c>
      <c r="CB235" s="292">
        <v>0</v>
      </c>
    </row>
    <row r="236" spans="1:80" x14ac:dyDescent="0.2">
      <c r="A236" s="301"/>
      <c r="B236" s="304"/>
      <c r="C236" s="305" t="s">
        <v>1922</v>
      </c>
      <c r="D236" s="306"/>
      <c r="E236" s="307">
        <v>7.35</v>
      </c>
      <c r="F236" s="308"/>
      <c r="G236" s="309"/>
      <c r="H236" s="310"/>
      <c r="I236" s="302"/>
      <c r="J236" s="311"/>
      <c r="K236" s="302"/>
      <c r="M236" s="303" t="s">
        <v>1922</v>
      </c>
      <c r="O236" s="292"/>
    </row>
    <row r="237" spans="1:80" x14ac:dyDescent="0.2">
      <c r="A237" s="301"/>
      <c r="B237" s="304"/>
      <c r="C237" s="305" t="s">
        <v>1923</v>
      </c>
      <c r="D237" s="306"/>
      <c r="E237" s="307">
        <v>24.84</v>
      </c>
      <c r="F237" s="308"/>
      <c r="G237" s="309"/>
      <c r="H237" s="310"/>
      <c r="I237" s="302"/>
      <c r="J237" s="311"/>
      <c r="K237" s="302"/>
      <c r="M237" s="303" t="s">
        <v>1923</v>
      </c>
      <c r="O237" s="292"/>
    </row>
    <row r="238" spans="1:80" x14ac:dyDescent="0.2">
      <c r="A238" s="301"/>
      <c r="B238" s="304"/>
      <c r="C238" s="305" t="s">
        <v>1924</v>
      </c>
      <c r="D238" s="306"/>
      <c r="E238" s="307">
        <v>8.5250000000000004</v>
      </c>
      <c r="F238" s="308"/>
      <c r="G238" s="309"/>
      <c r="H238" s="310"/>
      <c r="I238" s="302"/>
      <c r="J238" s="311"/>
      <c r="K238" s="302"/>
      <c r="M238" s="303" t="s">
        <v>1924</v>
      </c>
      <c r="O238" s="292"/>
    </row>
    <row r="239" spans="1:80" x14ac:dyDescent="0.2">
      <c r="A239" s="293">
        <v>70</v>
      </c>
      <c r="B239" s="294" t="s">
        <v>682</v>
      </c>
      <c r="C239" s="295" t="s">
        <v>683</v>
      </c>
      <c r="D239" s="296" t="s">
        <v>116</v>
      </c>
      <c r="E239" s="297">
        <v>8.202</v>
      </c>
      <c r="F239" s="297">
        <v>0</v>
      </c>
      <c r="G239" s="298">
        <f>E239*F239</f>
        <v>0</v>
      </c>
      <c r="H239" s="299">
        <v>1.8020000000000001E-2</v>
      </c>
      <c r="I239" s="300">
        <f>E239*H239</f>
        <v>0.14780004000000002</v>
      </c>
      <c r="J239" s="299"/>
      <c r="K239" s="300">
        <f>E239*J239</f>
        <v>0</v>
      </c>
      <c r="O239" s="292">
        <v>2</v>
      </c>
      <c r="AA239" s="261">
        <v>12</v>
      </c>
      <c r="AB239" s="261">
        <v>0</v>
      </c>
      <c r="AC239" s="261">
        <v>1</v>
      </c>
      <c r="AZ239" s="261">
        <v>2</v>
      </c>
      <c r="BA239" s="261">
        <f>IF(AZ239=1,G239,0)</f>
        <v>0</v>
      </c>
      <c r="BB239" s="261">
        <f>IF(AZ239=2,G239,0)</f>
        <v>0</v>
      </c>
      <c r="BC239" s="261">
        <f>IF(AZ239=3,G239,0)</f>
        <v>0</v>
      </c>
      <c r="BD239" s="261">
        <f>IF(AZ239=4,G239,0)</f>
        <v>0</v>
      </c>
      <c r="BE239" s="261">
        <f>IF(AZ239=5,G239,0)</f>
        <v>0</v>
      </c>
      <c r="CA239" s="292">
        <v>12</v>
      </c>
      <c r="CB239" s="292">
        <v>0</v>
      </c>
    </row>
    <row r="240" spans="1:80" ht="22.5" x14ac:dyDescent="0.2">
      <c r="A240" s="301"/>
      <c r="B240" s="304"/>
      <c r="C240" s="305" t="s">
        <v>1913</v>
      </c>
      <c r="D240" s="306"/>
      <c r="E240" s="307">
        <v>1.3049999999999999</v>
      </c>
      <c r="F240" s="308"/>
      <c r="G240" s="309"/>
      <c r="H240" s="310"/>
      <c r="I240" s="302"/>
      <c r="J240" s="311"/>
      <c r="K240" s="302"/>
      <c r="M240" s="303" t="s">
        <v>1913</v>
      </c>
      <c r="O240" s="292"/>
    </row>
    <row r="241" spans="1:80" x14ac:dyDescent="0.2">
      <c r="A241" s="301"/>
      <c r="B241" s="304"/>
      <c r="C241" s="305" t="s">
        <v>1914</v>
      </c>
      <c r="D241" s="306"/>
      <c r="E241" s="307">
        <v>6.8970000000000002</v>
      </c>
      <c r="F241" s="308"/>
      <c r="G241" s="309"/>
      <c r="H241" s="310"/>
      <c r="I241" s="302"/>
      <c r="J241" s="311"/>
      <c r="K241" s="302"/>
      <c r="M241" s="303" t="s">
        <v>1914</v>
      </c>
      <c r="O241" s="292"/>
    </row>
    <row r="242" spans="1:80" ht="22.5" x14ac:dyDescent="0.2">
      <c r="A242" s="293">
        <v>71</v>
      </c>
      <c r="B242" s="294" t="s">
        <v>684</v>
      </c>
      <c r="C242" s="295" t="s">
        <v>685</v>
      </c>
      <c r="D242" s="296" t="s">
        <v>170</v>
      </c>
      <c r="E242" s="297">
        <v>110.38</v>
      </c>
      <c r="F242" s="297">
        <v>0</v>
      </c>
      <c r="G242" s="298">
        <f>E242*F242</f>
        <v>0</v>
      </c>
      <c r="H242" s="299">
        <v>4.8900000000000002E-3</v>
      </c>
      <c r="I242" s="300">
        <f>E242*H242</f>
        <v>0.53975819999999997</v>
      </c>
      <c r="J242" s="299"/>
      <c r="K242" s="300">
        <f>E242*J242</f>
        <v>0</v>
      </c>
      <c r="O242" s="292">
        <v>2</v>
      </c>
      <c r="AA242" s="261">
        <v>12</v>
      </c>
      <c r="AB242" s="261">
        <v>0</v>
      </c>
      <c r="AC242" s="261">
        <v>7</v>
      </c>
      <c r="AZ242" s="261">
        <v>2</v>
      </c>
      <c r="BA242" s="261">
        <f>IF(AZ242=1,G242,0)</f>
        <v>0</v>
      </c>
      <c r="BB242" s="261">
        <f>IF(AZ242=2,G242,0)</f>
        <v>0</v>
      </c>
      <c r="BC242" s="261">
        <f>IF(AZ242=3,G242,0)</f>
        <v>0</v>
      </c>
      <c r="BD242" s="261">
        <f>IF(AZ242=4,G242,0)</f>
        <v>0</v>
      </c>
      <c r="BE242" s="261">
        <f>IF(AZ242=5,G242,0)</f>
        <v>0</v>
      </c>
      <c r="CA242" s="292">
        <v>12</v>
      </c>
      <c r="CB242" s="292">
        <v>0</v>
      </c>
    </row>
    <row r="243" spans="1:80" x14ac:dyDescent="0.2">
      <c r="A243" s="301"/>
      <c r="B243" s="304"/>
      <c r="C243" s="305" t="s">
        <v>925</v>
      </c>
      <c r="D243" s="306"/>
      <c r="E243" s="307">
        <v>0</v>
      </c>
      <c r="F243" s="308"/>
      <c r="G243" s="309"/>
      <c r="H243" s="310"/>
      <c r="I243" s="302"/>
      <c r="J243" s="311"/>
      <c r="K243" s="302"/>
      <c r="M243" s="303" t="s">
        <v>925</v>
      </c>
      <c r="O243" s="292"/>
    </row>
    <row r="244" spans="1:80" x14ac:dyDescent="0.2">
      <c r="A244" s="301"/>
      <c r="B244" s="304"/>
      <c r="C244" s="305" t="s">
        <v>1925</v>
      </c>
      <c r="D244" s="306"/>
      <c r="E244" s="307">
        <v>110.38</v>
      </c>
      <c r="F244" s="308"/>
      <c r="G244" s="309"/>
      <c r="H244" s="310"/>
      <c r="I244" s="302"/>
      <c r="J244" s="311"/>
      <c r="K244" s="302"/>
      <c r="M244" s="303" t="s">
        <v>1925</v>
      </c>
      <c r="O244" s="292"/>
    </row>
    <row r="245" spans="1:80" ht="22.5" x14ac:dyDescent="0.2">
      <c r="A245" s="293">
        <v>72</v>
      </c>
      <c r="B245" s="294" t="s">
        <v>693</v>
      </c>
      <c r="C245" s="295" t="s">
        <v>694</v>
      </c>
      <c r="D245" s="296" t="s">
        <v>100</v>
      </c>
      <c r="E245" s="297">
        <v>7</v>
      </c>
      <c r="F245" s="297">
        <v>0</v>
      </c>
      <c r="G245" s="298">
        <f>E245*F245</f>
        <v>0</v>
      </c>
      <c r="H245" s="299">
        <v>1.6999999999999999E-3</v>
      </c>
      <c r="I245" s="300">
        <f>E245*H245</f>
        <v>1.1899999999999999E-2</v>
      </c>
      <c r="J245" s="299"/>
      <c r="K245" s="300">
        <f>E245*J245</f>
        <v>0</v>
      </c>
      <c r="O245" s="292">
        <v>2</v>
      </c>
      <c r="AA245" s="261">
        <v>12</v>
      </c>
      <c r="AB245" s="261">
        <v>0</v>
      </c>
      <c r="AC245" s="261">
        <v>59</v>
      </c>
      <c r="AZ245" s="261">
        <v>2</v>
      </c>
      <c r="BA245" s="261">
        <f>IF(AZ245=1,G245,0)</f>
        <v>0</v>
      </c>
      <c r="BB245" s="261">
        <f>IF(AZ245=2,G245,0)</f>
        <v>0</v>
      </c>
      <c r="BC245" s="261">
        <f>IF(AZ245=3,G245,0)</f>
        <v>0</v>
      </c>
      <c r="BD245" s="261">
        <f>IF(AZ245=4,G245,0)</f>
        <v>0</v>
      </c>
      <c r="BE245" s="261">
        <f>IF(AZ245=5,G245,0)</f>
        <v>0</v>
      </c>
      <c r="CA245" s="292">
        <v>12</v>
      </c>
      <c r="CB245" s="292">
        <v>0</v>
      </c>
    </row>
    <row r="246" spans="1:80" x14ac:dyDescent="0.2">
      <c r="A246" s="301"/>
      <c r="B246" s="304"/>
      <c r="C246" s="305" t="s">
        <v>1926</v>
      </c>
      <c r="D246" s="306"/>
      <c r="E246" s="307">
        <v>7</v>
      </c>
      <c r="F246" s="308"/>
      <c r="G246" s="309"/>
      <c r="H246" s="310"/>
      <c r="I246" s="302"/>
      <c r="J246" s="311"/>
      <c r="K246" s="302"/>
      <c r="M246" s="303">
        <v>7</v>
      </c>
      <c r="O246" s="292"/>
    </row>
    <row r="247" spans="1:80" x14ac:dyDescent="0.2">
      <c r="A247" s="293">
        <v>73</v>
      </c>
      <c r="B247" s="294" t="s">
        <v>696</v>
      </c>
      <c r="C247" s="295" t="s">
        <v>697</v>
      </c>
      <c r="D247" s="296" t="s">
        <v>12</v>
      </c>
      <c r="E247" s="297"/>
      <c r="F247" s="297">
        <v>0</v>
      </c>
      <c r="G247" s="298">
        <f>E247*F247</f>
        <v>0</v>
      </c>
      <c r="H247" s="299">
        <v>0</v>
      </c>
      <c r="I247" s="300">
        <f>E247*H247</f>
        <v>0</v>
      </c>
      <c r="J247" s="299"/>
      <c r="K247" s="300">
        <f>E247*J247</f>
        <v>0</v>
      </c>
      <c r="O247" s="292">
        <v>2</v>
      </c>
      <c r="AA247" s="261">
        <v>7</v>
      </c>
      <c r="AB247" s="261">
        <v>1002</v>
      </c>
      <c r="AC247" s="261">
        <v>5</v>
      </c>
      <c r="AZ247" s="261">
        <v>2</v>
      </c>
      <c r="BA247" s="261">
        <f>IF(AZ247=1,G247,0)</f>
        <v>0</v>
      </c>
      <c r="BB247" s="261">
        <f>IF(AZ247=2,G247,0)</f>
        <v>0</v>
      </c>
      <c r="BC247" s="261">
        <f>IF(AZ247=3,G247,0)</f>
        <v>0</v>
      </c>
      <c r="BD247" s="261">
        <f>IF(AZ247=4,G247,0)</f>
        <v>0</v>
      </c>
      <c r="BE247" s="261">
        <f>IF(AZ247=5,G247,0)</f>
        <v>0</v>
      </c>
      <c r="CA247" s="292">
        <v>7</v>
      </c>
      <c r="CB247" s="292">
        <v>1002</v>
      </c>
    </row>
    <row r="248" spans="1:80" x14ac:dyDescent="0.2">
      <c r="A248" s="293">
        <v>74</v>
      </c>
      <c r="B248" s="294" t="s">
        <v>367</v>
      </c>
      <c r="C248" s="295" t="s">
        <v>368</v>
      </c>
      <c r="D248" s="296" t="s">
        <v>369</v>
      </c>
      <c r="E248" s="297">
        <v>5.1844965800000002</v>
      </c>
      <c r="F248" s="297">
        <v>0</v>
      </c>
      <c r="G248" s="298">
        <f>E248*F248</f>
        <v>0</v>
      </c>
      <c r="H248" s="299">
        <v>0</v>
      </c>
      <c r="I248" s="300">
        <f>E248*H248</f>
        <v>0</v>
      </c>
      <c r="J248" s="299"/>
      <c r="K248" s="300">
        <f>E248*J248</f>
        <v>0</v>
      </c>
      <c r="O248" s="292">
        <v>2</v>
      </c>
      <c r="AA248" s="261">
        <v>8</v>
      </c>
      <c r="AB248" s="261">
        <v>0</v>
      </c>
      <c r="AC248" s="261">
        <v>3</v>
      </c>
      <c r="AZ248" s="261">
        <v>2</v>
      </c>
      <c r="BA248" s="261">
        <f>IF(AZ248=1,G248,0)</f>
        <v>0</v>
      </c>
      <c r="BB248" s="261">
        <f>IF(AZ248=2,G248,0)</f>
        <v>0</v>
      </c>
      <c r="BC248" s="261">
        <f>IF(AZ248=3,G248,0)</f>
        <v>0</v>
      </c>
      <c r="BD248" s="261">
        <f>IF(AZ248=4,G248,0)</f>
        <v>0</v>
      </c>
      <c r="BE248" s="261">
        <f>IF(AZ248=5,G248,0)</f>
        <v>0</v>
      </c>
      <c r="CA248" s="292">
        <v>8</v>
      </c>
      <c r="CB248" s="292">
        <v>0</v>
      </c>
    </row>
    <row r="249" spans="1:80" x14ac:dyDescent="0.2">
      <c r="A249" s="293">
        <v>75</v>
      </c>
      <c r="B249" s="294" t="s">
        <v>370</v>
      </c>
      <c r="C249" s="295" t="s">
        <v>371</v>
      </c>
      <c r="D249" s="296" t="s">
        <v>369</v>
      </c>
      <c r="E249" s="297">
        <v>5.1844965800000002</v>
      </c>
      <c r="F249" s="297">
        <v>0</v>
      </c>
      <c r="G249" s="298">
        <f>E249*F249</f>
        <v>0</v>
      </c>
      <c r="H249" s="299">
        <v>0</v>
      </c>
      <c r="I249" s="300">
        <f>E249*H249</f>
        <v>0</v>
      </c>
      <c r="J249" s="299"/>
      <c r="K249" s="300">
        <f>E249*J249</f>
        <v>0</v>
      </c>
      <c r="O249" s="292">
        <v>2</v>
      </c>
      <c r="AA249" s="261">
        <v>8</v>
      </c>
      <c r="AB249" s="261">
        <v>1</v>
      </c>
      <c r="AC249" s="261">
        <v>3</v>
      </c>
      <c r="AZ249" s="261">
        <v>2</v>
      </c>
      <c r="BA249" s="261">
        <f>IF(AZ249=1,G249,0)</f>
        <v>0</v>
      </c>
      <c r="BB249" s="261">
        <f>IF(AZ249=2,G249,0)</f>
        <v>0</v>
      </c>
      <c r="BC249" s="261">
        <f>IF(AZ249=3,G249,0)</f>
        <v>0</v>
      </c>
      <c r="BD249" s="261">
        <f>IF(AZ249=4,G249,0)</f>
        <v>0</v>
      </c>
      <c r="BE249" s="261">
        <f>IF(AZ249=5,G249,0)</f>
        <v>0</v>
      </c>
      <c r="CA249" s="292">
        <v>8</v>
      </c>
      <c r="CB249" s="292">
        <v>1</v>
      </c>
    </row>
    <row r="250" spans="1:80" x14ac:dyDescent="0.2">
      <c r="A250" s="293">
        <v>76</v>
      </c>
      <c r="B250" s="294" t="s">
        <v>372</v>
      </c>
      <c r="C250" s="295" t="s">
        <v>373</v>
      </c>
      <c r="D250" s="296" t="s">
        <v>369</v>
      </c>
      <c r="E250" s="297">
        <v>51.844965799999997</v>
      </c>
      <c r="F250" s="297">
        <v>0</v>
      </c>
      <c r="G250" s="298">
        <f>E250*F250</f>
        <v>0</v>
      </c>
      <c r="H250" s="299">
        <v>0</v>
      </c>
      <c r="I250" s="300">
        <f>E250*H250</f>
        <v>0</v>
      </c>
      <c r="J250" s="299"/>
      <c r="K250" s="300">
        <f>E250*J250</f>
        <v>0</v>
      </c>
      <c r="O250" s="292">
        <v>2</v>
      </c>
      <c r="AA250" s="261">
        <v>8</v>
      </c>
      <c r="AB250" s="261">
        <v>1</v>
      </c>
      <c r="AC250" s="261">
        <v>3</v>
      </c>
      <c r="AZ250" s="261">
        <v>2</v>
      </c>
      <c r="BA250" s="261">
        <f>IF(AZ250=1,G250,0)</f>
        <v>0</v>
      </c>
      <c r="BB250" s="261">
        <f>IF(AZ250=2,G250,0)</f>
        <v>0</v>
      </c>
      <c r="BC250" s="261">
        <f>IF(AZ250=3,G250,0)</f>
        <v>0</v>
      </c>
      <c r="BD250" s="261">
        <f>IF(AZ250=4,G250,0)</f>
        <v>0</v>
      </c>
      <c r="BE250" s="261">
        <f>IF(AZ250=5,G250,0)</f>
        <v>0</v>
      </c>
      <c r="CA250" s="292">
        <v>8</v>
      </c>
      <c r="CB250" s="292">
        <v>1</v>
      </c>
    </row>
    <row r="251" spans="1:80" x14ac:dyDescent="0.2">
      <c r="A251" s="293">
        <v>77</v>
      </c>
      <c r="B251" s="294" t="s">
        <v>374</v>
      </c>
      <c r="C251" s="295" t="s">
        <v>375</v>
      </c>
      <c r="D251" s="296" t="s">
        <v>369</v>
      </c>
      <c r="E251" s="297">
        <v>5.1844965800000002</v>
      </c>
      <c r="F251" s="297">
        <v>0</v>
      </c>
      <c r="G251" s="298">
        <f>E251*F251</f>
        <v>0</v>
      </c>
      <c r="H251" s="299">
        <v>0</v>
      </c>
      <c r="I251" s="300">
        <f>E251*H251</f>
        <v>0</v>
      </c>
      <c r="J251" s="299"/>
      <c r="K251" s="300">
        <f>E251*J251</f>
        <v>0</v>
      </c>
      <c r="O251" s="292">
        <v>2</v>
      </c>
      <c r="AA251" s="261">
        <v>8</v>
      </c>
      <c r="AB251" s="261">
        <v>1</v>
      </c>
      <c r="AC251" s="261">
        <v>3</v>
      </c>
      <c r="AZ251" s="261">
        <v>2</v>
      </c>
      <c r="BA251" s="261">
        <f>IF(AZ251=1,G251,0)</f>
        <v>0</v>
      </c>
      <c r="BB251" s="261">
        <f>IF(AZ251=2,G251,0)</f>
        <v>0</v>
      </c>
      <c r="BC251" s="261">
        <f>IF(AZ251=3,G251,0)</f>
        <v>0</v>
      </c>
      <c r="BD251" s="261">
        <f>IF(AZ251=4,G251,0)</f>
        <v>0</v>
      </c>
      <c r="BE251" s="261">
        <f>IF(AZ251=5,G251,0)</f>
        <v>0</v>
      </c>
      <c r="CA251" s="292">
        <v>8</v>
      </c>
      <c r="CB251" s="292">
        <v>1</v>
      </c>
    </row>
    <row r="252" spans="1:80" x14ac:dyDescent="0.2">
      <c r="A252" s="293">
        <v>78</v>
      </c>
      <c r="B252" s="294" t="s">
        <v>376</v>
      </c>
      <c r="C252" s="295" t="s">
        <v>377</v>
      </c>
      <c r="D252" s="296" t="s">
        <v>369</v>
      </c>
      <c r="E252" s="297">
        <v>15.55348974</v>
      </c>
      <c r="F252" s="297">
        <v>0</v>
      </c>
      <c r="G252" s="298">
        <f>E252*F252</f>
        <v>0</v>
      </c>
      <c r="H252" s="299">
        <v>0</v>
      </c>
      <c r="I252" s="300">
        <f>E252*H252</f>
        <v>0</v>
      </c>
      <c r="J252" s="299"/>
      <c r="K252" s="300">
        <f>E252*J252</f>
        <v>0</v>
      </c>
      <c r="O252" s="292">
        <v>2</v>
      </c>
      <c r="AA252" s="261">
        <v>8</v>
      </c>
      <c r="AB252" s="261">
        <v>1</v>
      </c>
      <c r="AC252" s="261">
        <v>3</v>
      </c>
      <c r="AZ252" s="261">
        <v>2</v>
      </c>
      <c r="BA252" s="261">
        <f>IF(AZ252=1,G252,0)</f>
        <v>0</v>
      </c>
      <c r="BB252" s="261">
        <f>IF(AZ252=2,G252,0)</f>
        <v>0</v>
      </c>
      <c r="BC252" s="261">
        <f>IF(AZ252=3,G252,0)</f>
        <v>0</v>
      </c>
      <c r="BD252" s="261">
        <f>IF(AZ252=4,G252,0)</f>
        <v>0</v>
      </c>
      <c r="BE252" s="261">
        <f>IF(AZ252=5,G252,0)</f>
        <v>0</v>
      </c>
      <c r="CA252" s="292">
        <v>8</v>
      </c>
      <c r="CB252" s="292">
        <v>1</v>
      </c>
    </row>
    <row r="253" spans="1:80" x14ac:dyDescent="0.2">
      <c r="A253" s="312"/>
      <c r="B253" s="313" t="s">
        <v>101</v>
      </c>
      <c r="C253" s="314" t="s">
        <v>435</v>
      </c>
      <c r="D253" s="315"/>
      <c r="E253" s="316"/>
      <c r="F253" s="317"/>
      <c r="G253" s="318">
        <f>SUM(G219:G252)</f>
        <v>0</v>
      </c>
      <c r="H253" s="319"/>
      <c r="I253" s="320">
        <f>SUM(I219:I252)</f>
        <v>0.72877303999999998</v>
      </c>
      <c r="J253" s="319"/>
      <c r="K253" s="320">
        <f>SUM(K219:K252)</f>
        <v>-5.1844965800000002</v>
      </c>
      <c r="O253" s="292">
        <v>4</v>
      </c>
      <c r="BA253" s="321">
        <f>SUM(BA219:BA252)</f>
        <v>0</v>
      </c>
      <c r="BB253" s="321">
        <f>SUM(BB219:BB252)</f>
        <v>0</v>
      </c>
      <c r="BC253" s="321">
        <f>SUM(BC219:BC252)</f>
        <v>0</v>
      </c>
      <c r="BD253" s="321">
        <f>SUM(BD219:BD252)</f>
        <v>0</v>
      </c>
      <c r="BE253" s="321">
        <f>SUM(BE219:BE252)</f>
        <v>0</v>
      </c>
    </row>
    <row r="254" spans="1:80" x14ac:dyDescent="0.2">
      <c r="A254" s="282" t="s">
        <v>97</v>
      </c>
      <c r="B254" s="283" t="s">
        <v>451</v>
      </c>
      <c r="C254" s="284" t="s">
        <v>452</v>
      </c>
      <c r="D254" s="285"/>
      <c r="E254" s="286"/>
      <c r="F254" s="286"/>
      <c r="G254" s="287"/>
      <c r="H254" s="288"/>
      <c r="I254" s="289"/>
      <c r="J254" s="290"/>
      <c r="K254" s="291"/>
      <c r="O254" s="292">
        <v>1</v>
      </c>
    </row>
    <row r="255" spans="1:80" x14ac:dyDescent="0.2">
      <c r="A255" s="293">
        <v>79</v>
      </c>
      <c r="B255" s="294" t="s">
        <v>698</v>
      </c>
      <c r="C255" s="295" t="s">
        <v>699</v>
      </c>
      <c r="D255" s="296" t="s">
        <v>366</v>
      </c>
      <c r="E255" s="297">
        <v>6</v>
      </c>
      <c r="F255" s="297">
        <v>0</v>
      </c>
      <c r="G255" s="298">
        <f>E255*F255</f>
        <v>0</v>
      </c>
      <c r="H255" s="299">
        <v>0</v>
      </c>
      <c r="I255" s="300">
        <f>E255*H255</f>
        <v>0</v>
      </c>
      <c r="J255" s="299"/>
      <c r="K255" s="300">
        <f>E255*J255</f>
        <v>0</v>
      </c>
      <c r="O255" s="292">
        <v>2</v>
      </c>
      <c r="AA255" s="261">
        <v>12</v>
      </c>
      <c r="AB255" s="261">
        <v>0</v>
      </c>
      <c r="AC255" s="261">
        <v>138</v>
      </c>
      <c r="AZ255" s="261">
        <v>2</v>
      </c>
      <c r="BA255" s="261">
        <f>IF(AZ255=1,G255,0)</f>
        <v>0</v>
      </c>
      <c r="BB255" s="261">
        <f>IF(AZ255=2,G255,0)</f>
        <v>0</v>
      </c>
      <c r="BC255" s="261">
        <f>IF(AZ255=3,G255,0)</f>
        <v>0</v>
      </c>
      <c r="BD255" s="261">
        <f>IF(AZ255=4,G255,0)</f>
        <v>0</v>
      </c>
      <c r="BE255" s="261">
        <f>IF(AZ255=5,G255,0)</f>
        <v>0</v>
      </c>
      <c r="CA255" s="292">
        <v>12</v>
      </c>
      <c r="CB255" s="292">
        <v>0</v>
      </c>
    </row>
    <row r="256" spans="1:80" ht="22.5" x14ac:dyDescent="0.2">
      <c r="A256" s="293">
        <v>80</v>
      </c>
      <c r="B256" s="294" t="s">
        <v>700</v>
      </c>
      <c r="C256" s="295" t="s">
        <v>1927</v>
      </c>
      <c r="D256" s="296" t="s">
        <v>366</v>
      </c>
      <c r="E256" s="297">
        <v>6</v>
      </c>
      <c r="F256" s="297">
        <v>0</v>
      </c>
      <c r="G256" s="298">
        <f>E256*F256</f>
        <v>0</v>
      </c>
      <c r="H256" s="299">
        <v>0</v>
      </c>
      <c r="I256" s="300">
        <f>E256*H256</f>
        <v>0</v>
      </c>
      <c r="J256" s="299"/>
      <c r="K256" s="300">
        <f>E256*J256</f>
        <v>0</v>
      </c>
      <c r="O256" s="292">
        <v>2</v>
      </c>
      <c r="AA256" s="261">
        <v>12</v>
      </c>
      <c r="AB256" s="261">
        <v>0</v>
      </c>
      <c r="AC256" s="261">
        <v>139</v>
      </c>
      <c r="AZ256" s="261">
        <v>2</v>
      </c>
      <c r="BA256" s="261">
        <f>IF(AZ256=1,G256,0)</f>
        <v>0</v>
      </c>
      <c r="BB256" s="261">
        <f>IF(AZ256=2,G256,0)</f>
        <v>0</v>
      </c>
      <c r="BC256" s="261">
        <f>IF(AZ256=3,G256,0)</f>
        <v>0</v>
      </c>
      <c r="BD256" s="261">
        <f>IF(AZ256=4,G256,0)</f>
        <v>0</v>
      </c>
      <c r="BE256" s="261">
        <f>IF(AZ256=5,G256,0)</f>
        <v>0</v>
      </c>
      <c r="CA256" s="292">
        <v>12</v>
      </c>
      <c r="CB256" s="292">
        <v>0</v>
      </c>
    </row>
    <row r="257" spans="1:80" x14ac:dyDescent="0.2">
      <c r="A257" s="293">
        <v>81</v>
      </c>
      <c r="B257" s="294" t="s">
        <v>1928</v>
      </c>
      <c r="C257" s="295" t="s">
        <v>1929</v>
      </c>
      <c r="D257" s="296" t="s">
        <v>100</v>
      </c>
      <c r="E257" s="297">
        <v>1</v>
      </c>
      <c r="F257" s="297">
        <v>0</v>
      </c>
      <c r="G257" s="298">
        <f>E257*F257</f>
        <v>0</v>
      </c>
      <c r="H257" s="299">
        <v>0</v>
      </c>
      <c r="I257" s="300">
        <f>E257*H257</f>
        <v>0</v>
      </c>
      <c r="J257" s="299"/>
      <c r="K257" s="300">
        <f>E257*J257</f>
        <v>0</v>
      </c>
      <c r="O257" s="292">
        <v>2</v>
      </c>
      <c r="AA257" s="261">
        <v>12</v>
      </c>
      <c r="AB257" s="261">
        <v>0</v>
      </c>
      <c r="AC257" s="261">
        <v>112</v>
      </c>
      <c r="AZ257" s="261">
        <v>2</v>
      </c>
      <c r="BA257" s="261">
        <f>IF(AZ257=1,G257,0)</f>
        <v>0</v>
      </c>
      <c r="BB257" s="261">
        <f>IF(AZ257=2,G257,0)</f>
        <v>0</v>
      </c>
      <c r="BC257" s="261">
        <f>IF(AZ257=3,G257,0)</f>
        <v>0</v>
      </c>
      <c r="BD257" s="261">
        <f>IF(AZ257=4,G257,0)</f>
        <v>0</v>
      </c>
      <c r="BE257" s="261">
        <f>IF(AZ257=5,G257,0)</f>
        <v>0</v>
      </c>
      <c r="CA257" s="292">
        <v>12</v>
      </c>
      <c r="CB257" s="292">
        <v>0</v>
      </c>
    </row>
    <row r="258" spans="1:80" x14ac:dyDescent="0.2">
      <c r="A258" s="293">
        <v>82</v>
      </c>
      <c r="B258" s="294" t="s">
        <v>459</v>
      </c>
      <c r="C258" s="295" t="s">
        <v>460</v>
      </c>
      <c r="D258" s="296" t="s">
        <v>12</v>
      </c>
      <c r="E258" s="297"/>
      <c r="F258" s="297">
        <v>0</v>
      </c>
      <c r="G258" s="298">
        <f>E258*F258</f>
        <v>0</v>
      </c>
      <c r="H258" s="299">
        <v>0</v>
      </c>
      <c r="I258" s="300">
        <f>E258*H258</f>
        <v>0</v>
      </c>
      <c r="J258" s="299"/>
      <c r="K258" s="300">
        <f>E258*J258</f>
        <v>0</v>
      </c>
      <c r="O258" s="292">
        <v>2</v>
      </c>
      <c r="AA258" s="261">
        <v>7</v>
      </c>
      <c r="AB258" s="261">
        <v>1002</v>
      </c>
      <c r="AC258" s="261">
        <v>5</v>
      </c>
      <c r="AZ258" s="261">
        <v>2</v>
      </c>
      <c r="BA258" s="261">
        <f>IF(AZ258=1,G258,0)</f>
        <v>0</v>
      </c>
      <c r="BB258" s="261">
        <f>IF(AZ258=2,G258,0)</f>
        <v>0</v>
      </c>
      <c r="BC258" s="261">
        <f>IF(AZ258=3,G258,0)</f>
        <v>0</v>
      </c>
      <c r="BD258" s="261">
        <f>IF(AZ258=4,G258,0)</f>
        <v>0</v>
      </c>
      <c r="BE258" s="261">
        <f>IF(AZ258=5,G258,0)</f>
        <v>0</v>
      </c>
      <c r="CA258" s="292">
        <v>7</v>
      </c>
      <c r="CB258" s="292">
        <v>1002</v>
      </c>
    </row>
    <row r="259" spans="1:80" x14ac:dyDescent="0.2">
      <c r="A259" s="293">
        <v>83</v>
      </c>
      <c r="B259" s="294" t="s">
        <v>367</v>
      </c>
      <c r="C259" s="295" t="s">
        <v>368</v>
      </c>
      <c r="D259" s="296" t="s">
        <v>369</v>
      </c>
      <c r="E259" s="297">
        <v>3.5999999999999997E-2</v>
      </c>
      <c r="F259" s="297">
        <v>0</v>
      </c>
      <c r="G259" s="298">
        <f>E259*F259</f>
        <v>0</v>
      </c>
      <c r="H259" s="299">
        <v>0</v>
      </c>
      <c r="I259" s="300">
        <f>E259*H259</f>
        <v>0</v>
      </c>
      <c r="J259" s="299"/>
      <c r="K259" s="300">
        <f>E259*J259</f>
        <v>0</v>
      </c>
      <c r="O259" s="292">
        <v>2</v>
      </c>
      <c r="AA259" s="261">
        <v>8</v>
      </c>
      <c r="AB259" s="261">
        <v>0</v>
      </c>
      <c r="AC259" s="261">
        <v>3</v>
      </c>
      <c r="AZ259" s="261">
        <v>2</v>
      </c>
      <c r="BA259" s="261">
        <f>IF(AZ259=1,G259,0)</f>
        <v>0</v>
      </c>
      <c r="BB259" s="261">
        <f>IF(AZ259=2,G259,0)</f>
        <v>0</v>
      </c>
      <c r="BC259" s="261">
        <f>IF(AZ259=3,G259,0)</f>
        <v>0</v>
      </c>
      <c r="BD259" s="261">
        <f>IF(AZ259=4,G259,0)</f>
        <v>0</v>
      </c>
      <c r="BE259" s="261">
        <f>IF(AZ259=5,G259,0)</f>
        <v>0</v>
      </c>
      <c r="CA259" s="292">
        <v>8</v>
      </c>
      <c r="CB259" s="292">
        <v>0</v>
      </c>
    </row>
    <row r="260" spans="1:80" x14ac:dyDescent="0.2">
      <c r="A260" s="293">
        <v>84</v>
      </c>
      <c r="B260" s="294" t="s">
        <v>370</v>
      </c>
      <c r="C260" s="295" t="s">
        <v>371</v>
      </c>
      <c r="D260" s="296" t="s">
        <v>369</v>
      </c>
      <c r="E260" s="297">
        <v>3.5999999999999997E-2</v>
      </c>
      <c r="F260" s="297">
        <v>0</v>
      </c>
      <c r="G260" s="298">
        <f>E260*F260</f>
        <v>0</v>
      </c>
      <c r="H260" s="299">
        <v>0</v>
      </c>
      <c r="I260" s="300">
        <f>E260*H260</f>
        <v>0</v>
      </c>
      <c r="J260" s="299"/>
      <c r="K260" s="300">
        <f>E260*J260</f>
        <v>0</v>
      </c>
      <c r="O260" s="292">
        <v>2</v>
      </c>
      <c r="AA260" s="261">
        <v>8</v>
      </c>
      <c r="AB260" s="261">
        <v>1</v>
      </c>
      <c r="AC260" s="261">
        <v>3</v>
      </c>
      <c r="AZ260" s="261">
        <v>2</v>
      </c>
      <c r="BA260" s="261">
        <f>IF(AZ260=1,G260,0)</f>
        <v>0</v>
      </c>
      <c r="BB260" s="261">
        <f>IF(AZ260=2,G260,0)</f>
        <v>0</v>
      </c>
      <c r="BC260" s="261">
        <f>IF(AZ260=3,G260,0)</f>
        <v>0</v>
      </c>
      <c r="BD260" s="261">
        <f>IF(AZ260=4,G260,0)</f>
        <v>0</v>
      </c>
      <c r="BE260" s="261">
        <f>IF(AZ260=5,G260,0)</f>
        <v>0</v>
      </c>
      <c r="CA260" s="292">
        <v>8</v>
      </c>
      <c r="CB260" s="292">
        <v>1</v>
      </c>
    </row>
    <row r="261" spans="1:80" x14ac:dyDescent="0.2">
      <c r="A261" s="293">
        <v>85</v>
      </c>
      <c r="B261" s="294" t="s">
        <v>372</v>
      </c>
      <c r="C261" s="295" t="s">
        <v>373</v>
      </c>
      <c r="D261" s="296" t="s">
        <v>369</v>
      </c>
      <c r="E261" s="297">
        <v>0.36</v>
      </c>
      <c r="F261" s="297">
        <v>0</v>
      </c>
      <c r="G261" s="298">
        <f>E261*F261</f>
        <v>0</v>
      </c>
      <c r="H261" s="299">
        <v>0</v>
      </c>
      <c r="I261" s="300">
        <f>E261*H261</f>
        <v>0</v>
      </c>
      <c r="J261" s="299"/>
      <c r="K261" s="300">
        <f>E261*J261</f>
        <v>0</v>
      </c>
      <c r="O261" s="292">
        <v>2</v>
      </c>
      <c r="AA261" s="261">
        <v>8</v>
      </c>
      <c r="AB261" s="261">
        <v>1</v>
      </c>
      <c r="AC261" s="261">
        <v>3</v>
      </c>
      <c r="AZ261" s="261">
        <v>2</v>
      </c>
      <c r="BA261" s="261">
        <f>IF(AZ261=1,G261,0)</f>
        <v>0</v>
      </c>
      <c r="BB261" s="261">
        <f>IF(AZ261=2,G261,0)</f>
        <v>0</v>
      </c>
      <c r="BC261" s="261">
        <f>IF(AZ261=3,G261,0)</f>
        <v>0</v>
      </c>
      <c r="BD261" s="261">
        <f>IF(AZ261=4,G261,0)</f>
        <v>0</v>
      </c>
      <c r="BE261" s="261">
        <f>IF(AZ261=5,G261,0)</f>
        <v>0</v>
      </c>
      <c r="CA261" s="292">
        <v>8</v>
      </c>
      <c r="CB261" s="292">
        <v>1</v>
      </c>
    </row>
    <row r="262" spans="1:80" x14ac:dyDescent="0.2">
      <c r="A262" s="293">
        <v>86</v>
      </c>
      <c r="B262" s="294" t="s">
        <v>374</v>
      </c>
      <c r="C262" s="295" t="s">
        <v>375</v>
      </c>
      <c r="D262" s="296" t="s">
        <v>369</v>
      </c>
      <c r="E262" s="297">
        <v>3.5999999999999997E-2</v>
      </c>
      <c r="F262" s="297">
        <v>0</v>
      </c>
      <c r="G262" s="298">
        <f>E262*F262</f>
        <v>0</v>
      </c>
      <c r="H262" s="299">
        <v>0</v>
      </c>
      <c r="I262" s="300">
        <f>E262*H262</f>
        <v>0</v>
      </c>
      <c r="J262" s="299"/>
      <c r="K262" s="300">
        <f>E262*J262</f>
        <v>0</v>
      </c>
      <c r="O262" s="292">
        <v>2</v>
      </c>
      <c r="AA262" s="261">
        <v>8</v>
      </c>
      <c r="AB262" s="261">
        <v>1</v>
      </c>
      <c r="AC262" s="261">
        <v>3</v>
      </c>
      <c r="AZ262" s="261">
        <v>2</v>
      </c>
      <c r="BA262" s="261">
        <f>IF(AZ262=1,G262,0)</f>
        <v>0</v>
      </c>
      <c r="BB262" s="261">
        <f>IF(AZ262=2,G262,0)</f>
        <v>0</v>
      </c>
      <c r="BC262" s="261">
        <f>IF(AZ262=3,G262,0)</f>
        <v>0</v>
      </c>
      <c r="BD262" s="261">
        <f>IF(AZ262=4,G262,0)</f>
        <v>0</v>
      </c>
      <c r="BE262" s="261">
        <f>IF(AZ262=5,G262,0)</f>
        <v>0</v>
      </c>
      <c r="CA262" s="292">
        <v>8</v>
      </c>
      <c r="CB262" s="292">
        <v>1</v>
      </c>
    </row>
    <row r="263" spans="1:80" x14ac:dyDescent="0.2">
      <c r="A263" s="293">
        <v>87</v>
      </c>
      <c r="B263" s="294" t="s">
        <v>376</v>
      </c>
      <c r="C263" s="295" t="s">
        <v>377</v>
      </c>
      <c r="D263" s="296" t="s">
        <v>369</v>
      </c>
      <c r="E263" s="297">
        <v>0.108</v>
      </c>
      <c r="F263" s="297">
        <v>0</v>
      </c>
      <c r="G263" s="298">
        <f>E263*F263</f>
        <v>0</v>
      </c>
      <c r="H263" s="299">
        <v>0</v>
      </c>
      <c r="I263" s="300">
        <f>E263*H263</f>
        <v>0</v>
      </c>
      <c r="J263" s="299"/>
      <c r="K263" s="300">
        <f>E263*J263</f>
        <v>0</v>
      </c>
      <c r="O263" s="292">
        <v>2</v>
      </c>
      <c r="AA263" s="261">
        <v>8</v>
      </c>
      <c r="AB263" s="261">
        <v>1</v>
      </c>
      <c r="AC263" s="261">
        <v>3</v>
      </c>
      <c r="AZ263" s="261">
        <v>2</v>
      </c>
      <c r="BA263" s="261">
        <f>IF(AZ263=1,G263,0)</f>
        <v>0</v>
      </c>
      <c r="BB263" s="261">
        <f>IF(AZ263=2,G263,0)</f>
        <v>0</v>
      </c>
      <c r="BC263" s="261">
        <f>IF(AZ263=3,G263,0)</f>
        <v>0</v>
      </c>
      <c r="BD263" s="261">
        <f>IF(AZ263=4,G263,0)</f>
        <v>0</v>
      </c>
      <c r="BE263" s="261">
        <f>IF(AZ263=5,G263,0)</f>
        <v>0</v>
      </c>
      <c r="CA263" s="292">
        <v>8</v>
      </c>
      <c r="CB263" s="292">
        <v>1</v>
      </c>
    </row>
    <row r="264" spans="1:80" x14ac:dyDescent="0.2">
      <c r="A264" s="312"/>
      <c r="B264" s="313" t="s">
        <v>101</v>
      </c>
      <c r="C264" s="314" t="s">
        <v>453</v>
      </c>
      <c r="D264" s="315"/>
      <c r="E264" s="316"/>
      <c r="F264" s="317"/>
      <c r="G264" s="318">
        <f>SUM(G254:G263)</f>
        <v>0</v>
      </c>
      <c r="H264" s="319"/>
      <c r="I264" s="320">
        <f>SUM(I254:I263)</f>
        <v>0</v>
      </c>
      <c r="J264" s="319"/>
      <c r="K264" s="320">
        <f>SUM(K254:K263)</f>
        <v>0</v>
      </c>
      <c r="O264" s="292">
        <v>4</v>
      </c>
      <c r="BA264" s="321">
        <f>SUM(BA254:BA263)</f>
        <v>0</v>
      </c>
      <c r="BB264" s="321">
        <f>SUM(BB254:BB263)</f>
        <v>0</v>
      </c>
      <c r="BC264" s="321">
        <f>SUM(BC254:BC263)</f>
        <v>0</v>
      </c>
      <c r="BD264" s="321">
        <f>SUM(BD254:BD263)</f>
        <v>0</v>
      </c>
      <c r="BE264" s="321">
        <f>SUM(BE254:BE263)</f>
        <v>0</v>
      </c>
    </row>
    <row r="265" spans="1:80" x14ac:dyDescent="0.2">
      <c r="A265" s="282" t="s">
        <v>97</v>
      </c>
      <c r="B265" s="283" t="s">
        <v>1515</v>
      </c>
      <c r="C265" s="284" t="s">
        <v>1516</v>
      </c>
      <c r="D265" s="285"/>
      <c r="E265" s="286"/>
      <c r="F265" s="286"/>
      <c r="G265" s="287"/>
      <c r="H265" s="288"/>
      <c r="I265" s="289"/>
      <c r="J265" s="290"/>
      <c r="K265" s="291"/>
      <c r="O265" s="292">
        <v>1</v>
      </c>
    </row>
    <row r="266" spans="1:80" x14ac:dyDescent="0.2">
      <c r="A266" s="293">
        <v>88</v>
      </c>
      <c r="B266" s="294" t="s">
        <v>1930</v>
      </c>
      <c r="C266" s="295" t="s">
        <v>1931</v>
      </c>
      <c r="D266" s="296" t="s">
        <v>366</v>
      </c>
      <c r="E266" s="297">
        <v>6</v>
      </c>
      <c r="F266" s="297">
        <v>0</v>
      </c>
      <c r="G266" s="298">
        <f>E266*F266</f>
        <v>0</v>
      </c>
      <c r="H266" s="299">
        <v>0</v>
      </c>
      <c r="I266" s="300">
        <f>E266*H266</f>
        <v>0</v>
      </c>
      <c r="J266" s="299"/>
      <c r="K266" s="300">
        <f>E266*J266</f>
        <v>0</v>
      </c>
      <c r="O266" s="292">
        <v>2</v>
      </c>
      <c r="AA266" s="261">
        <v>12</v>
      </c>
      <c r="AB266" s="261">
        <v>0</v>
      </c>
      <c r="AC266" s="261">
        <v>137</v>
      </c>
      <c r="AZ266" s="261">
        <v>4</v>
      </c>
      <c r="BA266" s="261">
        <f>IF(AZ266=1,G266,0)</f>
        <v>0</v>
      </c>
      <c r="BB266" s="261">
        <f>IF(AZ266=2,G266,0)</f>
        <v>0</v>
      </c>
      <c r="BC266" s="261">
        <f>IF(AZ266=3,G266,0)</f>
        <v>0</v>
      </c>
      <c r="BD266" s="261">
        <f>IF(AZ266=4,G266,0)</f>
        <v>0</v>
      </c>
      <c r="BE266" s="261">
        <f>IF(AZ266=5,G266,0)</f>
        <v>0</v>
      </c>
      <c r="CA266" s="292">
        <v>12</v>
      </c>
      <c r="CB266" s="292">
        <v>0</v>
      </c>
    </row>
    <row r="267" spans="1:80" x14ac:dyDescent="0.2">
      <c r="A267" s="312"/>
      <c r="B267" s="313" t="s">
        <v>101</v>
      </c>
      <c r="C267" s="314" t="s">
        <v>1517</v>
      </c>
      <c r="D267" s="315"/>
      <c r="E267" s="316"/>
      <c r="F267" s="317"/>
      <c r="G267" s="318">
        <f>SUM(G265:G266)</f>
        <v>0</v>
      </c>
      <c r="H267" s="319"/>
      <c r="I267" s="320">
        <f>SUM(I265:I266)</f>
        <v>0</v>
      </c>
      <c r="J267" s="319"/>
      <c r="K267" s="320">
        <f>SUM(K265:K266)</f>
        <v>0</v>
      </c>
      <c r="O267" s="292">
        <v>4</v>
      </c>
      <c r="BA267" s="321">
        <f>SUM(BA265:BA266)</f>
        <v>0</v>
      </c>
      <c r="BB267" s="321">
        <f>SUM(BB265:BB266)</f>
        <v>0</v>
      </c>
      <c r="BC267" s="321">
        <f>SUM(BC265:BC266)</f>
        <v>0</v>
      </c>
      <c r="BD267" s="321">
        <f>SUM(BD265:BD266)</f>
        <v>0</v>
      </c>
      <c r="BE267" s="321">
        <f>SUM(BE265:BE266)</f>
        <v>0</v>
      </c>
    </row>
    <row r="268" spans="1:80" x14ac:dyDescent="0.2">
      <c r="E268" s="261"/>
    </row>
    <row r="269" spans="1:80" x14ac:dyDescent="0.2">
      <c r="E269" s="261"/>
    </row>
    <row r="270" spans="1:80" x14ac:dyDescent="0.2">
      <c r="E270" s="261"/>
    </row>
    <row r="271" spans="1:80" x14ac:dyDescent="0.2">
      <c r="E271" s="261"/>
    </row>
    <row r="272" spans="1:80" x14ac:dyDescent="0.2">
      <c r="E272" s="261"/>
    </row>
    <row r="273" spans="5:5" x14ac:dyDescent="0.2">
      <c r="E273" s="261"/>
    </row>
    <row r="274" spans="5:5" x14ac:dyDescent="0.2">
      <c r="E274" s="261"/>
    </row>
    <row r="275" spans="5:5" x14ac:dyDescent="0.2">
      <c r="E275" s="261"/>
    </row>
    <row r="276" spans="5:5" x14ac:dyDescent="0.2">
      <c r="E276" s="261"/>
    </row>
    <row r="277" spans="5:5" x14ac:dyDescent="0.2">
      <c r="E277" s="261"/>
    </row>
    <row r="278" spans="5:5" x14ac:dyDescent="0.2">
      <c r="E278" s="261"/>
    </row>
    <row r="279" spans="5:5" x14ac:dyDescent="0.2">
      <c r="E279" s="261"/>
    </row>
    <row r="280" spans="5:5" x14ac:dyDescent="0.2">
      <c r="E280" s="261"/>
    </row>
    <row r="281" spans="5:5" x14ac:dyDescent="0.2">
      <c r="E281" s="261"/>
    </row>
    <row r="282" spans="5:5" x14ac:dyDescent="0.2">
      <c r="E282" s="261"/>
    </row>
    <row r="283" spans="5:5" x14ac:dyDescent="0.2">
      <c r="E283" s="261"/>
    </row>
    <row r="284" spans="5:5" x14ac:dyDescent="0.2">
      <c r="E284" s="261"/>
    </row>
    <row r="285" spans="5:5" x14ac:dyDescent="0.2">
      <c r="E285" s="261"/>
    </row>
    <row r="286" spans="5:5" x14ac:dyDescent="0.2">
      <c r="E286" s="261"/>
    </row>
    <row r="287" spans="5:5" x14ac:dyDescent="0.2">
      <c r="E287" s="261"/>
    </row>
    <row r="288" spans="5:5" x14ac:dyDescent="0.2">
      <c r="E288" s="261"/>
    </row>
    <row r="289" spans="1:7" x14ac:dyDescent="0.2">
      <c r="E289" s="261"/>
    </row>
    <row r="290" spans="1:7" x14ac:dyDescent="0.2">
      <c r="E290" s="261"/>
    </row>
    <row r="291" spans="1:7" x14ac:dyDescent="0.2">
      <c r="A291" s="311"/>
      <c r="B291" s="311"/>
      <c r="C291" s="311"/>
      <c r="D291" s="311"/>
      <c r="E291" s="311"/>
      <c r="F291" s="311"/>
      <c r="G291" s="311"/>
    </row>
    <row r="292" spans="1:7" x14ac:dyDescent="0.2">
      <c r="A292" s="311"/>
      <c r="B292" s="311"/>
      <c r="C292" s="311"/>
      <c r="D292" s="311"/>
      <c r="E292" s="311"/>
      <c r="F292" s="311"/>
      <c r="G292" s="311"/>
    </row>
    <row r="293" spans="1:7" x14ac:dyDescent="0.2">
      <c r="A293" s="311"/>
      <c r="B293" s="311"/>
      <c r="C293" s="311"/>
      <c r="D293" s="311"/>
      <c r="E293" s="311"/>
      <c r="F293" s="311"/>
      <c r="G293" s="311"/>
    </row>
    <row r="294" spans="1:7" x14ac:dyDescent="0.2">
      <c r="A294" s="311"/>
      <c r="B294" s="311"/>
      <c r="C294" s="311"/>
      <c r="D294" s="311"/>
      <c r="E294" s="311"/>
      <c r="F294" s="311"/>
      <c r="G294" s="311"/>
    </row>
    <row r="295" spans="1:7" x14ac:dyDescent="0.2">
      <c r="E295" s="261"/>
    </row>
    <row r="296" spans="1:7" x14ac:dyDescent="0.2">
      <c r="E296" s="261"/>
    </row>
    <row r="297" spans="1:7" x14ac:dyDescent="0.2">
      <c r="E297" s="261"/>
    </row>
    <row r="298" spans="1:7" x14ac:dyDescent="0.2">
      <c r="E298" s="261"/>
    </row>
    <row r="299" spans="1:7" x14ac:dyDescent="0.2">
      <c r="E299" s="261"/>
    </row>
    <row r="300" spans="1:7" x14ac:dyDescent="0.2">
      <c r="E300" s="261"/>
    </row>
    <row r="301" spans="1:7" x14ac:dyDescent="0.2">
      <c r="E301" s="261"/>
    </row>
    <row r="302" spans="1:7" x14ac:dyDescent="0.2">
      <c r="E302" s="261"/>
    </row>
    <row r="303" spans="1:7" x14ac:dyDescent="0.2">
      <c r="E303" s="261"/>
    </row>
    <row r="304" spans="1:7" x14ac:dyDescent="0.2">
      <c r="E304" s="261"/>
    </row>
    <row r="305" spans="5:5" x14ac:dyDescent="0.2">
      <c r="E305" s="261"/>
    </row>
    <row r="306" spans="5:5" x14ac:dyDescent="0.2">
      <c r="E306" s="261"/>
    </row>
    <row r="307" spans="5:5" x14ac:dyDescent="0.2">
      <c r="E307" s="261"/>
    </row>
    <row r="308" spans="5:5" x14ac:dyDescent="0.2">
      <c r="E308" s="261"/>
    </row>
    <row r="309" spans="5:5" x14ac:dyDescent="0.2">
      <c r="E309" s="261"/>
    </row>
    <row r="310" spans="5:5" x14ac:dyDescent="0.2">
      <c r="E310" s="261"/>
    </row>
    <row r="311" spans="5:5" x14ac:dyDescent="0.2">
      <c r="E311" s="261"/>
    </row>
    <row r="312" spans="5:5" x14ac:dyDescent="0.2">
      <c r="E312" s="261"/>
    </row>
    <row r="313" spans="5:5" x14ac:dyDescent="0.2">
      <c r="E313" s="261"/>
    </row>
    <row r="314" spans="5:5" x14ac:dyDescent="0.2">
      <c r="E314" s="261"/>
    </row>
    <row r="315" spans="5:5" x14ac:dyDescent="0.2">
      <c r="E315" s="261"/>
    </row>
    <row r="316" spans="5:5" x14ac:dyDescent="0.2">
      <c r="E316" s="261"/>
    </row>
    <row r="317" spans="5:5" x14ac:dyDescent="0.2">
      <c r="E317" s="261"/>
    </row>
    <row r="318" spans="5:5" x14ac:dyDescent="0.2">
      <c r="E318" s="261"/>
    </row>
    <row r="319" spans="5:5" x14ac:dyDescent="0.2">
      <c r="E319" s="261"/>
    </row>
    <row r="320" spans="5:5" x14ac:dyDescent="0.2">
      <c r="E320" s="261"/>
    </row>
    <row r="321" spans="1:7" x14ac:dyDescent="0.2">
      <c r="E321" s="261"/>
    </row>
    <row r="322" spans="1:7" x14ac:dyDescent="0.2">
      <c r="E322" s="261"/>
    </row>
    <row r="323" spans="1:7" x14ac:dyDescent="0.2">
      <c r="E323" s="261"/>
    </row>
    <row r="324" spans="1:7" x14ac:dyDescent="0.2">
      <c r="E324" s="261"/>
    </row>
    <row r="325" spans="1:7" x14ac:dyDescent="0.2">
      <c r="E325" s="261"/>
    </row>
    <row r="326" spans="1:7" x14ac:dyDescent="0.2">
      <c r="A326" s="322"/>
      <c r="B326" s="322"/>
    </row>
    <row r="327" spans="1:7" x14ac:dyDescent="0.2">
      <c r="A327" s="311"/>
      <c r="B327" s="311"/>
      <c r="C327" s="323"/>
      <c r="D327" s="323"/>
      <c r="E327" s="324"/>
      <c r="F327" s="323"/>
      <c r="G327" s="325"/>
    </row>
    <row r="328" spans="1:7" x14ac:dyDescent="0.2">
      <c r="A328" s="326"/>
      <c r="B328" s="326"/>
      <c r="C328" s="311"/>
      <c r="D328" s="311"/>
      <c r="E328" s="327"/>
      <c r="F328" s="311"/>
      <c r="G328" s="311"/>
    </row>
    <row r="329" spans="1:7" x14ac:dyDescent="0.2">
      <c r="A329" s="311"/>
      <c r="B329" s="311"/>
      <c r="C329" s="311"/>
      <c r="D329" s="311"/>
      <c r="E329" s="327"/>
      <c r="F329" s="311"/>
      <c r="G329" s="311"/>
    </row>
    <row r="330" spans="1:7" x14ac:dyDescent="0.2">
      <c r="A330" s="311"/>
      <c r="B330" s="311"/>
      <c r="C330" s="311"/>
      <c r="D330" s="311"/>
      <c r="E330" s="327"/>
      <c r="F330" s="311"/>
      <c r="G330" s="311"/>
    </row>
    <row r="331" spans="1:7" x14ac:dyDescent="0.2">
      <c r="A331" s="311"/>
      <c r="B331" s="311"/>
      <c r="C331" s="311"/>
      <c r="D331" s="311"/>
      <c r="E331" s="327"/>
      <c r="F331" s="311"/>
      <c r="G331" s="311"/>
    </row>
    <row r="332" spans="1:7" x14ac:dyDescent="0.2">
      <c r="A332" s="311"/>
      <c r="B332" s="311"/>
      <c r="C332" s="311"/>
      <c r="D332" s="311"/>
      <c r="E332" s="327"/>
      <c r="F332" s="311"/>
      <c r="G332" s="311"/>
    </row>
    <row r="333" spans="1:7" x14ac:dyDescent="0.2">
      <c r="A333" s="311"/>
      <c r="B333" s="311"/>
      <c r="C333" s="311"/>
      <c r="D333" s="311"/>
      <c r="E333" s="327"/>
      <c r="F333" s="311"/>
      <c r="G333" s="311"/>
    </row>
    <row r="334" spans="1:7" x14ac:dyDescent="0.2">
      <c r="A334" s="311"/>
      <c r="B334" s="311"/>
      <c r="C334" s="311"/>
      <c r="D334" s="311"/>
      <c r="E334" s="327"/>
      <c r="F334" s="311"/>
      <c r="G334" s="311"/>
    </row>
    <row r="335" spans="1:7" x14ac:dyDescent="0.2">
      <c r="A335" s="311"/>
      <c r="B335" s="311"/>
      <c r="C335" s="311"/>
      <c r="D335" s="311"/>
      <c r="E335" s="327"/>
      <c r="F335" s="311"/>
      <c r="G335" s="311"/>
    </row>
    <row r="336" spans="1:7" x14ac:dyDescent="0.2">
      <c r="A336" s="311"/>
      <c r="B336" s="311"/>
      <c r="C336" s="311"/>
      <c r="D336" s="311"/>
      <c r="E336" s="327"/>
      <c r="F336" s="311"/>
      <c r="G336" s="311"/>
    </row>
    <row r="337" spans="1:7" x14ac:dyDescent="0.2">
      <c r="A337" s="311"/>
      <c r="B337" s="311"/>
      <c r="C337" s="311"/>
      <c r="D337" s="311"/>
      <c r="E337" s="327"/>
      <c r="F337" s="311"/>
      <c r="G337" s="311"/>
    </row>
    <row r="338" spans="1:7" x14ac:dyDescent="0.2">
      <c r="A338" s="311"/>
      <c r="B338" s="311"/>
      <c r="C338" s="311"/>
      <c r="D338" s="311"/>
      <c r="E338" s="327"/>
      <c r="F338" s="311"/>
      <c r="G338" s="311"/>
    </row>
    <row r="339" spans="1:7" x14ac:dyDescent="0.2">
      <c r="A339" s="311"/>
      <c r="B339" s="311"/>
      <c r="C339" s="311"/>
      <c r="D339" s="311"/>
      <c r="E339" s="327"/>
      <c r="F339" s="311"/>
      <c r="G339" s="311"/>
    </row>
    <row r="340" spans="1:7" x14ac:dyDescent="0.2">
      <c r="A340" s="311"/>
      <c r="B340" s="311"/>
      <c r="C340" s="311"/>
      <c r="D340" s="311"/>
      <c r="E340" s="327"/>
      <c r="F340" s="311"/>
      <c r="G340" s="311"/>
    </row>
  </sheetData>
  <mergeCells count="155">
    <mergeCell ref="C244:D244"/>
    <mergeCell ref="C246:D246"/>
    <mergeCell ref="C236:D236"/>
    <mergeCell ref="C237:D237"/>
    <mergeCell ref="C238:D238"/>
    <mergeCell ref="C240:D240"/>
    <mergeCell ref="C241:D241"/>
    <mergeCell ref="C243:D243"/>
    <mergeCell ref="C228:D228"/>
    <mergeCell ref="C229:D229"/>
    <mergeCell ref="C230:D230"/>
    <mergeCell ref="C232:D232"/>
    <mergeCell ref="C233:D233"/>
    <mergeCell ref="C234:D234"/>
    <mergeCell ref="C209:D209"/>
    <mergeCell ref="C210:D210"/>
    <mergeCell ref="C211:D211"/>
    <mergeCell ref="C221:D221"/>
    <mergeCell ref="C222:D222"/>
    <mergeCell ref="C224:D224"/>
    <mergeCell ref="C225:D225"/>
    <mergeCell ref="C227:D227"/>
    <mergeCell ref="C202:D202"/>
    <mergeCell ref="C203:D203"/>
    <mergeCell ref="C204:D204"/>
    <mergeCell ref="C206:D206"/>
    <mergeCell ref="C207:D207"/>
    <mergeCell ref="C208:D208"/>
    <mergeCell ref="C194:D194"/>
    <mergeCell ref="C195:D195"/>
    <mergeCell ref="C196:D196"/>
    <mergeCell ref="C198:D198"/>
    <mergeCell ref="C199:D199"/>
    <mergeCell ref="C200:D200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C158:D158"/>
    <mergeCell ref="C160:D160"/>
    <mergeCell ref="C162:D162"/>
    <mergeCell ref="C164:D164"/>
    <mergeCell ref="C169:D169"/>
    <mergeCell ref="C171:D171"/>
    <mergeCell ref="C173:D173"/>
    <mergeCell ref="C175:D175"/>
    <mergeCell ref="C151:D151"/>
    <mergeCell ref="C153:D153"/>
    <mergeCell ref="C154:D154"/>
    <mergeCell ref="C155:D155"/>
    <mergeCell ref="C156:D156"/>
    <mergeCell ref="C157:D157"/>
    <mergeCell ref="C144:D144"/>
    <mergeCell ref="C146:D146"/>
    <mergeCell ref="C147:D147"/>
    <mergeCell ref="C148:D148"/>
    <mergeCell ref="C149:D149"/>
    <mergeCell ref="C150:D150"/>
    <mergeCell ref="C127:D127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12:D112"/>
    <mergeCell ref="C113:D113"/>
    <mergeCell ref="C114:D114"/>
    <mergeCell ref="C115:D115"/>
    <mergeCell ref="C116:D116"/>
    <mergeCell ref="C137:D137"/>
    <mergeCell ref="C139:D139"/>
    <mergeCell ref="C140:D140"/>
    <mergeCell ref="C142:D142"/>
    <mergeCell ref="C106:D106"/>
    <mergeCell ref="C107:D107"/>
    <mergeCell ref="C108:D108"/>
    <mergeCell ref="C109:D109"/>
    <mergeCell ref="C110:D110"/>
    <mergeCell ref="C111:D111"/>
    <mergeCell ref="C99:D99"/>
    <mergeCell ref="C100:D100"/>
    <mergeCell ref="C101:D101"/>
    <mergeCell ref="C102:D102"/>
    <mergeCell ref="C103:D103"/>
    <mergeCell ref="C105:D105"/>
    <mergeCell ref="C93:D93"/>
    <mergeCell ref="C94:D94"/>
    <mergeCell ref="C95:D95"/>
    <mergeCell ref="C96:D96"/>
    <mergeCell ref="C97:D97"/>
    <mergeCell ref="C98:D98"/>
    <mergeCell ref="C87:D87"/>
    <mergeCell ref="C88:D88"/>
    <mergeCell ref="C89:D89"/>
    <mergeCell ref="C90:D90"/>
    <mergeCell ref="C91:D91"/>
    <mergeCell ref="C92:D92"/>
    <mergeCell ref="C77:D77"/>
    <mergeCell ref="C79:D79"/>
    <mergeCell ref="C81:D81"/>
    <mergeCell ref="C83:D83"/>
    <mergeCell ref="C85:D85"/>
    <mergeCell ref="C86:D86"/>
    <mergeCell ref="C71:D71"/>
    <mergeCell ref="C72:D72"/>
    <mergeCell ref="C73:D73"/>
    <mergeCell ref="C74:D74"/>
    <mergeCell ref="C75:D75"/>
    <mergeCell ref="C76:D76"/>
    <mergeCell ref="C64:D64"/>
    <mergeCell ref="C65:D65"/>
    <mergeCell ref="C66:D66"/>
    <mergeCell ref="C67:D67"/>
    <mergeCell ref="C69:D69"/>
    <mergeCell ref="C70:D70"/>
    <mergeCell ref="C58:D58"/>
    <mergeCell ref="C59:D59"/>
    <mergeCell ref="C60:D60"/>
    <mergeCell ref="C61:D61"/>
    <mergeCell ref="C62:D62"/>
    <mergeCell ref="C63:D63"/>
    <mergeCell ref="C51:D51"/>
    <mergeCell ref="C52:D52"/>
    <mergeCell ref="C53:D53"/>
    <mergeCell ref="C54:D54"/>
    <mergeCell ref="C55:D55"/>
    <mergeCell ref="C57:D57"/>
    <mergeCell ref="C44:D44"/>
    <mergeCell ref="C45:D45"/>
    <mergeCell ref="C46:D46"/>
    <mergeCell ref="C47:D47"/>
    <mergeCell ref="C48:D48"/>
    <mergeCell ref="C49:D49"/>
    <mergeCell ref="C31:D31"/>
    <mergeCell ref="C33:D33"/>
    <mergeCell ref="C34:D34"/>
    <mergeCell ref="C36:D36"/>
    <mergeCell ref="C37:D37"/>
    <mergeCell ref="C15:D15"/>
    <mergeCell ref="C17:D17"/>
    <mergeCell ref="C19:D19"/>
    <mergeCell ref="C21:D21"/>
    <mergeCell ref="A1:G1"/>
    <mergeCell ref="A3:B3"/>
    <mergeCell ref="A4:B4"/>
    <mergeCell ref="E4:G4"/>
    <mergeCell ref="C9:D9"/>
    <mergeCell ref="C11:D11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9"/>
  <dimension ref="A1:BE51"/>
  <sheetViews>
    <sheetView topLeftCell="A34" zoomScaleNormal="100"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101" t="s">
        <v>102</v>
      </c>
      <c r="B1" s="102"/>
      <c r="C1" s="102"/>
      <c r="D1" s="102"/>
      <c r="E1" s="102"/>
      <c r="F1" s="102"/>
      <c r="G1" s="102"/>
    </row>
    <row r="2" spans="1:57" ht="12.75" customHeight="1" x14ac:dyDescent="0.2">
      <c r="A2" s="103" t="s">
        <v>32</v>
      </c>
      <c r="B2" s="104"/>
      <c r="C2" s="105" t="s">
        <v>695</v>
      </c>
      <c r="D2" s="105" t="s">
        <v>703</v>
      </c>
      <c r="E2" s="106"/>
      <c r="F2" s="107" t="s">
        <v>33</v>
      </c>
      <c r="G2" s="108"/>
    </row>
    <row r="3" spans="1:57" ht="3" hidden="1" customHeight="1" x14ac:dyDescent="0.2">
      <c r="A3" s="109"/>
      <c r="B3" s="110"/>
      <c r="C3" s="111"/>
      <c r="D3" s="111"/>
      <c r="E3" s="112"/>
      <c r="F3" s="113"/>
      <c r="G3" s="114"/>
    </row>
    <row r="4" spans="1:57" ht="12" customHeight="1" x14ac:dyDescent="0.2">
      <c r="A4" s="115" t="s">
        <v>34</v>
      </c>
      <c r="B4" s="110"/>
      <c r="C4" s="111"/>
      <c r="D4" s="111"/>
      <c r="E4" s="112"/>
      <c r="F4" s="113" t="s">
        <v>35</v>
      </c>
      <c r="G4" s="116"/>
    </row>
    <row r="5" spans="1:57" ht="12.95" customHeight="1" x14ac:dyDescent="0.2">
      <c r="A5" s="117" t="s">
        <v>1679</v>
      </c>
      <c r="B5" s="118"/>
      <c r="C5" s="119" t="s">
        <v>1680</v>
      </c>
      <c r="D5" s="120"/>
      <c r="E5" s="118"/>
      <c r="F5" s="113" t="s">
        <v>36</v>
      </c>
      <c r="G5" s="114"/>
    </row>
    <row r="6" spans="1:57" ht="12.95" customHeight="1" x14ac:dyDescent="0.2">
      <c r="A6" s="115" t="s">
        <v>37</v>
      </c>
      <c r="B6" s="110"/>
      <c r="C6" s="111"/>
      <c r="D6" s="111"/>
      <c r="E6" s="112"/>
      <c r="F6" s="121" t="s">
        <v>38</v>
      </c>
      <c r="G6" s="122"/>
      <c r="O6" s="123"/>
    </row>
    <row r="7" spans="1:57" ht="12.95" customHeight="1" x14ac:dyDescent="0.2">
      <c r="A7" s="124" t="s">
        <v>104</v>
      </c>
      <c r="B7" s="125"/>
      <c r="C7" s="126" t="s">
        <v>105</v>
      </c>
      <c r="D7" s="127"/>
      <c r="E7" s="127"/>
      <c r="F7" s="128" t="s">
        <v>39</v>
      </c>
      <c r="G7" s="122">
        <f>IF(G6=0,,ROUND((F30+F32)/G6,1))</f>
        <v>0</v>
      </c>
    </row>
    <row r="8" spans="1:57" x14ac:dyDescent="0.2">
      <c r="A8" s="129" t="s">
        <v>40</v>
      </c>
      <c r="B8" s="113"/>
      <c r="C8" s="130"/>
      <c r="D8" s="130"/>
      <c r="E8" s="131"/>
      <c r="F8" s="132" t="s">
        <v>41</v>
      </c>
      <c r="G8" s="133"/>
      <c r="H8" s="134"/>
      <c r="I8" s="135"/>
    </row>
    <row r="9" spans="1:57" x14ac:dyDescent="0.2">
      <c r="A9" s="129" t="s">
        <v>42</v>
      </c>
      <c r="B9" s="113"/>
      <c r="C9" s="130"/>
      <c r="D9" s="130"/>
      <c r="E9" s="131"/>
      <c r="F9" s="113"/>
      <c r="G9" s="136"/>
      <c r="H9" s="137"/>
    </row>
    <row r="10" spans="1:57" x14ac:dyDescent="0.2">
      <c r="A10" s="129" t="s">
        <v>43</v>
      </c>
      <c r="B10" s="113"/>
      <c r="C10" s="130" t="s">
        <v>492</v>
      </c>
      <c r="D10" s="130"/>
      <c r="E10" s="130"/>
      <c r="F10" s="138"/>
      <c r="G10" s="139"/>
      <c r="H10" s="140"/>
    </row>
    <row r="11" spans="1:57" ht="13.5" customHeight="1" x14ac:dyDescent="0.2">
      <c r="A11" s="129" t="s">
        <v>44</v>
      </c>
      <c r="B11" s="113"/>
      <c r="C11" s="130"/>
      <c r="D11" s="130"/>
      <c r="E11" s="130"/>
      <c r="F11" s="141" t="s">
        <v>45</v>
      </c>
      <c r="G11" s="142"/>
      <c r="H11" s="137"/>
      <c r="BA11" s="143"/>
      <c r="BB11" s="143"/>
      <c r="BC11" s="143"/>
      <c r="BD11" s="143"/>
      <c r="BE11" s="143"/>
    </row>
    <row r="12" spans="1:57" ht="12.75" customHeight="1" x14ac:dyDescent="0.2">
      <c r="A12" s="144" t="s">
        <v>46</v>
      </c>
      <c r="B12" s="110"/>
      <c r="C12" s="145"/>
      <c r="D12" s="145"/>
      <c r="E12" s="145"/>
      <c r="F12" s="146" t="s">
        <v>47</v>
      </c>
      <c r="G12" s="147"/>
      <c r="H12" s="137"/>
    </row>
    <row r="13" spans="1:57" ht="28.5" customHeight="1" thickBot="1" x14ac:dyDescent="0.25">
      <c r="A13" s="148" t="s">
        <v>48</v>
      </c>
      <c r="B13" s="149"/>
      <c r="C13" s="149"/>
      <c r="D13" s="149"/>
      <c r="E13" s="150"/>
      <c r="F13" s="150"/>
      <c r="G13" s="151"/>
      <c r="H13" s="137"/>
    </row>
    <row r="14" spans="1:57" ht="17.25" customHeight="1" thickBot="1" x14ac:dyDescent="0.25">
      <c r="A14" s="152" t="s">
        <v>49</v>
      </c>
      <c r="B14" s="153"/>
      <c r="C14" s="154"/>
      <c r="D14" s="155" t="s">
        <v>50</v>
      </c>
      <c r="E14" s="156"/>
      <c r="F14" s="156"/>
      <c r="G14" s="154"/>
    </row>
    <row r="15" spans="1:57" ht="15.95" customHeight="1" x14ac:dyDescent="0.2">
      <c r="A15" s="157"/>
      <c r="B15" s="158" t="s">
        <v>51</v>
      </c>
      <c r="C15" s="159">
        <f>'05 3 Rek'!E10</f>
        <v>0</v>
      </c>
      <c r="D15" s="160" t="str">
        <f>'05 3 Rek'!A15</f>
        <v>Ztížené výrobní podmínky</v>
      </c>
      <c r="E15" s="161"/>
      <c r="F15" s="162"/>
      <c r="G15" s="159">
        <f>'05 3 Rek'!I15</f>
        <v>0</v>
      </c>
    </row>
    <row r="16" spans="1:57" ht="15.95" customHeight="1" x14ac:dyDescent="0.2">
      <c r="A16" s="157" t="s">
        <v>52</v>
      </c>
      <c r="B16" s="158" t="s">
        <v>53</v>
      </c>
      <c r="C16" s="159">
        <f>'05 3 Rek'!F10</f>
        <v>0</v>
      </c>
      <c r="D16" s="109" t="str">
        <f>'05 3 Rek'!A16</f>
        <v>Oborová přirážka</v>
      </c>
      <c r="E16" s="163"/>
      <c r="F16" s="164"/>
      <c r="G16" s="159">
        <f>'05 3 Rek'!I16</f>
        <v>0</v>
      </c>
    </row>
    <row r="17" spans="1:7" ht="15.95" customHeight="1" x14ac:dyDescent="0.2">
      <c r="A17" s="157" t="s">
        <v>54</v>
      </c>
      <c r="B17" s="158" t="s">
        <v>55</v>
      </c>
      <c r="C17" s="159">
        <f>'05 3 Rek'!H10</f>
        <v>0</v>
      </c>
      <c r="D17" s="109" t="str">
        <f>'05 3 Rek'!A17</f>
        <v>Přesun stavebních kapacit</v>
      </c>
      <c r="E17" s="163"/>
      <c r="F17" s="164"/>
      <c r="G17" s="159">
        <f>'05 3 Rek'!I17</f>
        <v>0</v>
      </c>
    </row>
    <row r="18" spans="1:7" ht="15.95" customHeight="1" x14ac:dyDescent="0.2">
      <c r="A18" s="165" t="s">
        <v>56</v>
      </c>
      <c r="B18" s="166" t="s">
        <v>57</v>
      </c>
      <c r="C18" s="159">
        <f>'05 3 Rek'!G10</f>
        <v>0</v>
      </c>
      <c r="D18" s="109" t="str">
        <f>'05 3 Rek'!A18</f>
        <v>Mimostaveništní doprava</v>
      </c>
      <c r="E18" s="163"/>
      <c r="F18" s="164"/>
      <c r="G18" s="159">
        <f>'05 3 Rek'!I18</f>
        <v>0</v>
      </c>
    </row>
    <row r="19" spans="1:7" ht="15.95" customHeight="1" x14ac:dyDescent="0.2">
      <c r="A19" s="167" t="s">
        <v>58</v>
      </c>
      <c r="B19" s="158"/>
      <c r="C19" s="159">
        <f>SUM(C15:C18)</f>
        <v>0</v>
      </c>
      <c r="D19" s="109" t="str">
        <f>'05 3 Rek'!A19</f>
        <v>Zařízení staveniště</v>
      </c>
      <c r="E19" s="163"/>
      <c r="F19" s="164"/>
      <c r="G19" s="159">
        <f>'05 3 Rek'!I19</f>
        <v>0</v>
      </c>
    </row>
    <row r="20" spans="1:7" ht="15.95" customHeight="1" x14ac:dyDescent="0.2">
      <c r="A20" s="167"/>
      <c r="B20" s="158"/>
      <c r="C20" s="159"/>
      <c r="D20" s="109" t="str">
        <f>'05 3 Rek'!A20</f>
        <v>Provoz investora</v>
      </c>
      <c r="E20" s="163"/>
      <c r="F20" s="164"/>
      <c r="G20" s="159">
        <f>'05 3 Rek'!I20</f>
        <v>0</v>
      </c>
    </row>
    <row r="21" spans="1:7" ht="15.95" customHeight="1" x14ac:dyDescent="0.2">
      <c r="A21" s="167" t="s">
        <v>29</v>
      </c>
      <c r="B21" s="158"/>
      <c r="C21" s="159">
        <f>'05 3 Rek'!I10</f>
        <v>0</v>
      </c>
      <c r="D21" s="109" t="str">
        <f>'05 3 Rek'!A21</f>
        <v>Kompletační činnost (IČD)</v>
      </c>
      <c r="E21" s="163"/>
      <c r="F21" s="164"/>
      <c r="G21" s="159">
        <f>'05 3 Rek'!I21</f>
        <v>0</v>
      </c>
    </row>
    <row r="22" spans="1:7" ht="15.95" customHeight="1" x14ac:dyDescent="0.2">
      <c r="A22" s="168" t="s">
        <v>59</v>
      </c>
      <c r="B22" s="137"/>
      <c r="C22" s="159">
        <f>C19+C21</f>
        <v>0</v>
      </c>
      <c r="D22" s="109" t="s">
        <v>60</v>
      </c>
      <c r="E22" s="163"/>
      <c r="F22" s="164"/>
      <c r="G22" s="159">
        <f>G23-SUM(G15:G21)</f>
        <v>0</v>
      </c>
    </row>
    <row r="23" spans="1:7" ht="15.95" customHeight="1" thickBot="1" x14ac:dyDescent="0.25">
      <c r="A23" s="169" t="s">
        <v>61</v>
      </c>
      <c r="B23" s="170"/>
      <c r="C23" s="171">
        <f>C22+G23</f>
        <v>0</v>
      </c>
      <c r="D23" s="172" t="s">
        <v>62</v>
      </c>
      <c r="E23" s="173"/>
      <c r="F23" s="174"/>
      <c r="G23" s="159">
        <f>'05 3 Rek'!H23</f>
        <v>0</v>
      </c>
    </row>
    <row r="24" spans="1:7" x14ac:dyDescent="0.2">
      <c r="A24" s="175" t="s">
        <v>63</v>
      </c>
      <c r="B24" s="176"/>
      <c r="C24" s="177"/>
      <c r="D24" s="176" t="s">
        <v>64</v>
      </c>
      <c r="E24" s="176"/>
      <c r="F24" s="178" t="s">
        <v>65</v>
      </c>
      <c r="G24" s="179"/>
    </row>
    <row r="25" spans="1:7" x14ac:dyDescent="0.2">
      <c r="A25" s="168" t="s">
        <v>66</v>
      </c>
      <c r="B25" s="137"/>
      <c r="C25" s="180"/>
      <c r="D25" s="137" t="s">
        <v>66</v>
      </c>
      <c r="F25" s="181" t="s">
        <v>66</v>
      </c>
      <c r="G25" s="182"/>
    </row>
    <row r="26" spans="1:7" ht="37.5" customHeight="1" x14ac:dyDescent="0.2">
      <c r="A26" s="168" t="s">
        <v>67</v>
      </c>
      <c r="B26" s="183"/>
      <c r="C26" s="180"/>
      <c r="D26" s="137" t="s">
        <v>67</v>
      </c>
      <c r="F26" s="181" t="s">
        <v>67</v>
      </c>
      <c r="G26" s="182"/>
    </row>
    <row r="27" spans="1:7" x14ac:dyDescent="0.2">
      <c r="A27" s="168"/>
      <c r="B27" s="184"/>
      <c r="C27" s="180"/>
      <c r="D27" s="137"/>
      <c r="F27" s="181"/>
      <c r="G27" s="182"/>
    </row>
    <row r="28" spans="1:7" x14ac:dyDescent="0.2">
      <c r="A28" s="168" t="s">
        <v>68</v>
      </c>
      <c r="B28" s="137"/>
      <c r="C28" s="180"/>
      <c r="D28" s="181" t="s">
        <v>69</v>
      </c>
      <c r="E28" s="180"/>
      <c r="F28" s="185" t="s">
        <v>69</v>
      </c>
      <c r="G28" s="182"/>
    </row>
    <row r="29" spans="1:7" ht="69" customHeight="1" x14ac:dyDescent="0.2">
      <c r="A29" s="168"/>
      <c r="B29" s="137"/>
      <c r="C29" s="186"/>
      <c r="D29" s="187"/>
      <c r="E29" s="186"/>
      <c r="F29" s="137"/>
      <c r="G29" s="182"/>
    </row>
    <row r="30" spans="1:7" x14ac:dyDescent="0.2">
      <c r="A30" s="188" t="s">
        <v>11</v>
      </c>
      <c r="B30" s="189"/>
      <c r="C30" s="190">
        <v>21</v>
      </c>
      <c r="D30" s="189" t="s">
        <v>70</v>
      </c>
      <c r="E30" s="191"/>
      <c r="F30" s="192">
        <f>C23-F32</f>
        <v>0</v>
      </c>
      <c r="G30" s="193"/>
    </row>
    <row r="31" spans="1:7" x14ac:dyDescent="0.2">
      <c r="A31" s="188" t="s">
        <v>71</v>
      </c>
      <c r="B31" s="189"/>
      <c r="C31" s="190">
        <f>C30</f>
        <v>21</v>
      </c>
      <c r="D31" s="189" t="s">
        <v>72</v>
      </c>
      <c r="E31" s="191"/>
      <c r="F31" s="192">
        <f>ROUND(PRODUCT(F30,C31/100),0)</f>
        <v>0</v>
      </c>
      <c r="G31" s="193"/>
    </row>
    <row r="32" spans="1:7" x14ac:dyDescent="0.2">
      <c r="A32" s="188" t="s">
        <v>11</v>
      </c>
      <c r="B32" s="189"/>
      <c r="C32" s="190">
        <v>0</v>
      </c>
      <c r="D32" s="189" t="s">
        <v>72</v>
      </c>
      <c r="E32" s="191"/>
      <c r="F32" s="192">
        <v>0</v>
      </c>
      <c r="G32" s="193"/>
    </row>
    <row r="33" spans="1:8" x14ac:dyDescent="0.2">
      <c r="A33" s="188" t="s">
        <v>71</v>
      </c>
      <c r="B33" s="194"/>
      <c r="C33" s="195">
        <f>C32</f>
        <v>0</v>
      </c>
      <c r="D33" s="189" t="s">
        <v>72</v>
      </c>
      <c r="E33" s="164"/>
      <c r="F33" s="192">
        <f>ROUND(PRODUCT(F32,C33/100),0)</f>
        <v>0</v>
      </c>
      <c r="G33" s="193"/>
    </row>
    <row r="34" spans="1:8" s="201" customFormat="1" ht="19.5" customHeight="1" thickBot="1" x14ac:dyDescent="0.3">
      <c r="A34" s="196" t="s">
        <v>73</v>
      </c>
      <c r="B34" s="197"/>
      <c r="C34" s="197"/>
      <c r="D34" s="197"/>
      <c r="E34" s="198"/>
      <c r="F34" s="199">
        <f>ROUND(SUM(F30:F33),0)</f>
        <v>0</v>
      </c>
      <c r="G34" s="200"/>
    </row>
    <row r="36" spans="1:8" x14ac:dyDescent="0.2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 x14ac:dyDescent="0.2">
      <c r="A37" s="2"/>
      <c r="B37" s="202"/>
      <c r="C37" s="202"/>
      <c r="D37" s="202"/>
      <c r="E37" s="202"/>
      <c r="F37" s="202"/>
      <c r="G37" s="202"/>
      <c r="H37" s="1" t="s">
        <v>1</v>
      </c>
    </row>
    <row r="38" spans="1:8" ht="12.75" customHeight="1" x14ac:dyDescent="0.2">
      <c r="A38" s="203"/>
      <c r="B38" s="202"/>
      <c r="C38" s="202"/>
      <c r="D38" s="202"/>
      <c r="E38" s="202"/>
      <c r="F38" s="202"/>
      <c r="G38" s="202"/>
      <c r="H38" s="1" t="s">
        <v>1</v>
      </c>
    </row>
    <row r="39" spans="1:8" x14ac:dyDescent="0.2">
      <c r="A39" s="203"/>
      <c r="B39" s="202"/>
      <c r="C39" s="202"/>
      <c r="D39" s="202"/>
      <c r="E39" s="202"/>
      <c r="F39" s="202"/>
      <c r="G39" s="202"/>
      <c r="H39" s="1" t="s">
        <v>1</v>
      </c>
    </row>
    <row r="40" spans="1:8" x14ac:dyDescent="0.2">
      <c r="A40" s="203"/>
      <c r="B40" s="202"/>
      <c r="C40" s="202"/>
      <c r="D40" s="202"/>
      <c r="E40" s="202"/>
      <c r="F40" s="202"/>
      <c r="G40" s="202"/>
      <c r="H40" s="1" t="s">
        <v>1</v>
      </c>
    </row>
    <row r="41" spans="1:8" x14ac:dyDescent="0.2">
      <c r="A41" s="203"/>
      <c r="B41" s="202"/>
      <c r="C41" s="202"/>
      <c r="D41" s="202"/>
      <c r="E41" s="202"/>
      <c r="F41" s="202"/>
      <c r="G41" s="202"/>
      <c r="H41" s="1" t="s">
        <v>1</v>
      </c>
    </row>
    <row r="42" spans="1:8" x14ac:dyDescent="0.2">
      <c r="A42" s="203"/>
      <c r="B42" s="202"/>
      <c r="C42" s="202"/>
      <c r="D42" s="202"/>
      <c r="E42" s="202"/>
      <c r="F42" s="202"/>
      <c r="G42" s="202"/>
      <c r="H42" s="1" t="s">
        <v>1</v>
      </c>
    </row>
    <row r="43" spans="1:8" x14ac:dyDescent="0.2">
      <c r="A43" s="203"/>
      <c r="B43" s="202"/>
      <c r="C43" s="202"/>
      <c r="D43" s="202"/>
      <c r="E43" s="202"/>
      <c r="F43" s="202"/>
      <c r="G43" s="202"/>
      <c r="H43" s="1" t="s">
        <v>1</v>
      </c>
    </row>
    <row r="44" spans="1:8" ht="12.75" customHeight="1" x14ac:dyDescent="0.2">
      <c r="A44" s="203"/>
      <c r="B44" s="202"/>
      <c r="C44" s="202"/>
      <c r="D44" s="202"/>
      <c r="E44" s="202"/>
      <c r="F44" s="202"/>
      <c r="G44" s="202"/>
      <c r="H44" s="1" t="s">
        <v>1</v>
      </c>
    </row>
    <row r="45" spans="1:8" ht="12.75" customHeight="1" x14ac:dyDescent="0.2">
      <c r="A45" s="203"/>
      <c r="B45" s="202"/>
      <c r="C45" s="202"/>
      <c r="D45" s="202"/>
      <c r="E45" s="202"/>
      <c r="F45" s="202"/>
      <c r="G45" s="202"/>
      <c r="H45" s="1" t="s">
        <v>1</v>
      </c>
    </row>
    <row r="46" spans="1:8" x14ac:dyDescent="0.2">
      <c r="B46" s="204"/>
      <c r="C46" s="204"/>
      <c r="D46" s="204"/>
      <c r="E46" s="204"/>
      <c r="F46" s="204"/>
      <c r="G46" s="204"/>
    </row>
    <row r="47" spans="1:8" x14ac:dyDescent="0.2">
      <c r="B47" s="204"/>
      <c r="C47" s="204"/>
      <c r="D47" s="204"/>
      <c r="E47" s="204"/>
      <c r="F47" s="204"/>
      <c r="G47" s="204"/>
    </row>
    <row r="48" spans="1:8" x14ac:dyDescent="0.2">
      <c r="B48" s="204"/>
      <c r="C48" s="204"/>
      <c r="D48" s="204"/>
      <c r="E48" s="204"/>
      <c r="F48" s="204"/>
      <c r="G48" s="204"/>
    </row>
    <row r="49" spans="2:7" x14ac:dyDescent="0.2">
      <c r="B49" s="204"/>
      <c r="C49" s="204"/>
      <c r="D49" s="204"/>
      <c r="E49" s="204"/>
      <c r="F49" s="204"/>
      <c r="G49" s="204"/>
    </row>
    <row r="50" spans="2:7" x14ac:dyDescent="0.2">
      <c r="B50" s="204"/>
      <c r="C50" s="204"/>
      <c r="D50" s="204"/>
      <c r="E50" s="204"/>
      <c r="F50" s="204"/>
      <c r="G50" s="204"/>
    </row>
    <row r="51" spans="2:7" x14ac:dyDescent="0.2">
      <c r="B51" s="204"/>
      <c r="C51" s="204"/>
      <c r="D51" s="204"/>
      <c r="E51" s="204"/>
      <c r="F51" s="204"/>
      <c r="G51" s="204"/>
    </row>
  </sheetData>
  <mergeCells count="18">
    <mergeCell ref="B46:G46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C8:E8"/>
    <mergeCell ref="C9:E9"/>
    <mergeCell ref="C10:E10"/>
    <mergeCell ref="C11:E11"/>
    <mergeCell ref="C12:E12"/>
    <mergeCell ref="A23:B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0"/>
  <dimension ref="A1:BE74"/>
  <sheetViews>
    <sheetView workbookViewId="0">
      <selection sqref="A1:B1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205" t="s">
        <v>2</v>
      </c>
      <c r="B1" s="206"/>
      <c r="C1" s="207" t="s">
        <v>106</v>
      </c>
      <c r="D1" s="208"/>
      <c r="E1" s="209"/>
      <c r="F1" s="208"/>
      <c r="G1" s="210" t="s">
        <v>75</v>
      </c>
      <c r="H1" s="211" t="s">
        <v>695</v>
      </c>
      <c r="I1" s="212"/>
    </row>
    <row r="2" spans="1:57" ht="13.5" thickBot="1" x14ac:dyDescent="0.25">
      <c r="A2" s="213" t="s">
        <v>76</v>
      </c>
      <c r="B2" s="214"/>
      <c r="C2" s="215" t="s">
        <v>1681</v>
      </c>
      <c r="D2" s="216"/>
      <c r="E2" s="217"/>
      <c r="F2" s="216"/>
      <c r="G2" s="218" t="s">
        <v>703</v>
      </c>
      <c r="H2" s="219"/>
      <c r="I2" s="220"/>
    </row>
    <row r="3" spans="1:57" ht="13.5" thickTop="1" x14ac:dyDescent="0.2">
      <c r="F3" s="137"/>
    </row>
    <row r="4" spans="1:57" ht="19.5" customHeight="1" x14ac:dyDescent="0.25">
      <c r="A4" s="221" t="s">
        <v>77</v>
      </c>
      <c r="B4" s="222"/>
      <c r="C4" s="222"/>
      <c r="D4" s="222"/>
      <c r="E4" s="223"/>
      <c r="F4" s="222"/>
      <c r="G4" s="222"/>
      <c r="H4" s="222"/>
      <c r="I4" s="222"/>
    </row>
    <row r="5" spans="1:57" ht="13.5" thickBot="1" x14ac:dyDescent="0.25"/>
    <row r="6" spans="1:57" s="137" customFormat="1" ht="13.5" thickBot="1" x14ac:dyDescent="0.25">
      <c r="A6" s="224"/>
      <c r="B6" s="225" t="s">
        <v>78</v>
      </c>
      <c r="C6" s="225"/>
      <c r="D6" s="226"/>
      <c r="E6" s="227" t="s">
        <v>25</v>
      </c>
      <c r="F6" s="228" t="s">
        <v>26</v>
      </c>
      <c r="G6" s="228" t="s">
        <v>27</v>
      </c>
      <c r="H6" s="228" t="s">
        <v>28</v>
      </c>
      <c r="I6" s="229" t="s">
        <v>29</v>
      </c>
    </row>
    <row r="7" spans="1:57" s="137" customFormat="1" x14ac:dyDescent="0.2">
      <c r="A7" s="328" t="str">
        <f>'05 3 Pol'!B7</f>
        <v>18</v>
      </c>
      <c r="B7" s="70" t="str">
        <f>'05 3 Pol'!C7</f>
        <v>Povrchové úpravy terénu</v>
      </c>
      <c r="D7" s="230"/>
      <c r="E7" s="329">
        <f>'05 3 Pol'!BA10</f>
        <v>0</v>
      </c>
      <c r="F7" s="330">
        <f>'05 3 Pol'!BB10</f>
        <v>0</v>
      </c>
      <c r="G7" s="330">
        <f>'05 3 Pol'!BC10</f>
        <v>0</v>
      </c>
      <c r="H7" s="330">
        <f>'05 3 Pol'!BD10</f>
        <v>0</v>
      </c>
      <c r="I7" s="331">
        <f>'05 3 Pol'!BE10</f>
        <v>0</v>
      </c>
    </row>
    <row r="8" spans="1:57" s="137" customFormat="1" x14ac:dyDescent="0.2">
      <c r="A8" s="328" t="str">
        <f>'05 3 Pol'!B11</f>
        <v>5a</v>
      </c>
      <c r="B8" s="70" t="str">
        <f>'05 3 Pol'!C11</f>
        <v>Okapový chodník</v>
      </c>
      <c r="D8" s="230"/>
      <c r="E8" s="329">
        <f>'05 3 Pol'!BA40</f>
        <v>0</v>
      </c>
      <c r="F8" s="330">
        <f>'05 3 Pol'!BB40</f>
        <v>0</v>
      </c>
      <c r="G8" s="330">
        <f>'05 3 Pol'!BC40</f>
        <v>0</v>
      </c>
      <c r="H8" s="330">
        <f>'05 3 Pol'!BD40</f>
        <v>0</v>
      </c>
      <c r="I8" s="331">
        <f>'05 3 Pol'!BE40</f>
        <v>0</v>
      </c>
    </row>
    <row r="9" spans="1:57" s="137" customFormat="1" ht="13.5" thickBot="1" x14ac:dyDescent="0.25">
      <c r="A9" s="328" t="str">
        <f>'05 3 Pol'!B41</f>
        <v>99</v>
      </c>
      <c r="B9" s="70" t="str">
        <f>'05 3 Pol'!C41</f>
        <v>Staveništní přesun hmot</v>
      </c>
      <c r="D9" s="230"/>
      <c r="E9" s="329">
        <f>'05 3 Pol'!BA43</f>
        <v>0</v>
      </c>
      <c r="F9" s="330">
        <f>'05 3 Pol'!BB43</f>
        <v>0</v>
      </c>
      <c r="G9" s="330">
        <f>'05 3 Pol'!BC43</f>
        <v>0</v>
      </c>
      <c r="H9" s="330">
        <f>'05 3 Pol'!BD43</f>
        <v>0</v>
      </c>
      <c r="I9" s="331">
        <f>'05 3 Pol'!BE43</f>
        <v>0</v>
      </c>
    </row>
    <row r="10" spans="1:57" s="14" customFormat="1" ht="13.5" thickBot="1" x14ac:dyDescent="0.25">
      <c r="A10" s="231"/>
      <c r="B10" s="232" t="s">
        <v>79</v>
      </c>
      <c r="C10" s="232"/>
      <c r="D10" s="233"/>
      <c r="E10" s="234">
        <f>SUM(E7:E9)</f>
        <v>0</v>
      </c>
      <c r="F10" s="235">
        <f>SUM(F7:F9)</f>
        <v>0</v>
      </c>
      <c r="G10" s="235">
        <f>SUM(G7:G9)</f>
        <v>0</v>
      </c>
      <c r="H10" s="235">
        <f>SUM(H7:H9)</f>
        <v>0</v>
      </c>
      <c r="I10" s="236">
        <f>SUM(I7:I9)</f>
        <v>0</v>
      </c>
    </row>
    <row r="11" spans="1:57" x14ac:dyDescent="0.2">
      <c r="A11" s="137"/>
      <c r="B11" s="137"/>
      <c r="C11" s="137"/>
      <c r="D11" s="137"/>
      <c r="E11" s="137"/>
      <c r="F11" s="137"/>
      <c r="G11" s="137"/>
      <c r="H11" s="137"/>
      <c r="I11" s="137"/>
    </row>
    <row r="12" spans="1:57" ht="19.5" customHeight="1" x14ac:dyDescent="0.25">
      <c r="A12" s="222" t="s">
        <v>80</v>
      </c>
      <c r="B12" s="222"/>
      <c r="C12" s="222"/>
      <c r="D12" s="222"/>
      <c r="E12" s="222"/>
      <c r="F12" s="222"/>
      <c r="G12" s="237"/>
      <c r="H12" s="222"/>
      <c r="I12" s="222"/>
      <c r="BA12" s="143"/>
      <c r="BB12" s="143"/>
      <c r="BC12" s="143"/>
      <c r="BD12" s="143"/>
      <c r="BE12" s="143"/>
    </row>
    <row r="13" spans="1:57" ht="13.5" thickBot="1" x14ac:dyDescent="0.25"/>
    <row r="14" spans="1:57" x14ac:dyDescent="0.2">
      <c r="A14" s="175" t="s">
        <v>81</v>
      </c>
      <c r="B14" s="176"/>
      <c r="C14" s="176"/>
      <c r="D14" s="238"/>
      <c r="E14" s="239" t="s">
        <v>82</v>
      </c>
      <c r="F14" s="240" t="s">
        <v>12</v>
      </c>
      <c r="G14" s="241" t="s">
        <v>83</v>
      </c>
      <c r="H14" s="242"/>
      <c r="I14" s="243" t="s">
        <v>82</v>
      </c>
    </row>
    <row r="15" spans="1:57" x14ac:dyDescent="0.2">
      <c r="A15" s="167" t="s">
        <v>483</v>
      </c>
      <c r="B15" s="158"/>
      <c r="C15" s="158"/>
      <c r="D15" s="244"/>
      <c r="E15" s="245"/>
      <c r="F15" s="246"/>
      <c r="G15" s="247">
        <v>0</v>
      </c>
      <c r="H15" s="248"/>
      <c r="I15" s="249">
        <f>E15+F15*G15/100</f>
        <v>0</v>
      </c>
      <c r="BA15" s="1">
        <v>0</v>
      </c>
    </row>
    <row r="16" spans="1:57" x14ac:dyDescent="0.2">
      <c r="A16" s="167" t="s">
        <v>484</v>
      </c>
      <c r="B16" s="158"/>
      <c r="C16" s="158"/>
      <c r="D16" s="244"/>
      <c r="E16" s="245"/>
      <c r="F16" s="246"/>
      <c r="G16" s="247">
        <v>0</v>
      </c>
      <c r="H16" s="248"/>
      <c r="I16" s="249">
        <f>E16+F16*G16/100</f>
        <v>0</v>
      </c>
      <c r="BA16" s="1">
        <v>0</v>
      </c>
    </row>
    <row r="17" spans="1:53" x14ac:dyDescent="0.2">
      <c r="A17" s="167" t="s">
        <v>485</v>
      </c>
      <c r="B17" s="158"/>
      <c r="C17" s="158"/>
      <c r="D17" s="244"/>
      <c r="E17" s="245"/>
      <c r="F17" s="246"/>
      <c r="G17" s="247">
        <v>0</v>
      </c>
      <c r="H17" s="248"/>
      <c r="I17" s="249">
        <f>E17+F17*G17/100</f>
        <v>0</v>
      </c>
      <c r="BA17" s="1">
        <v>0</v>
      </c>
    </row>
    <row r="18" spans="1:53" x14ac:dyDescent="0.2">
      <c r="A18" s="167" t="s">
        <v>486</v>
      </c>
      <c r="B18" s="158"/>
      <c r="C18" s="158"/>
      <c r="D18" s="244"/>
      <c r="E18" s="245"/>
      <c r="F18" s="246"/>
      <c r="G18" s="247">
        <v>0</v>
      </c>
      <c r="H18" s="248"/>
      <c r="I18" s="249">
        <f>E18+F18*G18/100</f>
        <v>0</v>
      </c>
      <c r="BA18" s="1">
        <v>0</v>
      </c>
    </row>
    <row r="19" spans="1:53" x14ac:dyDescent="0.2">
      <c r="A19" s="167" t="s">
        <v>487</v>
      </c>
      <c r="B19" s="158"/>
      <c r="C19" s="158"/>
      <c r="D19" s="244"/>
      <c r="E19" s="245"/>
      <c r="F19" s="246"/>
      <c r="G19" s="247">
        <v>0</v>
      </c>
      <c r="H19" s="248"/>
      <c r="I19" s="249">
        <f>E19+F19*G19/100</f>
        <v>0</v>
      </c>
      <c r="BA19" s="1">
        <v>1</v>
      </c>
    </row>
    <row r="20" spans="1:53" x14ac:dyDescent="0.2">
      <c r="A20" s="167" t="s">
        <v>488</v>
      </c>
      <c r="B20" s="158"/>
      <c r="C20" s="158"/>
      <c r="D20" s="244"/>
      <c r="E20" s="245"/>
      <c r="F20" s="246"/>
      <c r="G20" s="247">
        <v>0</v>
      </c>
      <c r="H20" s="248"/>
      <c r="I20" s="249">
        <f>E20+F20*G20/100</f>
        <v>0</v>
      </c>
      <c r="BA20" s="1">
        <v>1</v>
      </c>
    </row>
    <row r="21" spans="1:53" x14ac:dyDescent="0.2">
      <c r="A21" s="167" t="s">
        <v>489</v>
      </c>
      <c r="B21" s="158"/>
      <c r="C21" s="158"/>
      <c r="D21" s="244"/>
      <c r="E21" s="245"/>
      <c r="F21" s="246"/>
      <c r="G21" s="247">
        <v>0</v>
      </c>
      <c r="H21" s="248"/>
      <c r="I21" s="249">
        <f>E21+F21*G21/100</f>
        <v>0</v>
      </c>
      <c r="BA21" s="1">
        <v>2</v>
      </c>
    </row>
    <row r="22" spans="1:53" x14ac:dyDescent="0.2">
      <c r="A22" s="167" t="s">
        <v>490</v>
      </c>
      <c r="B22" s="158"/>
      <c r="C22" s="158"/>
      <c r="D22" s="244"/>
      <c r="E22" s="245"/>
      <c r="F22" s="246"/>
      <c r="G22" s="247">
        <v>0</v>
      </c>
      <c r="H22" s="248"/>
      <c r="I22" s="249">
        <f>E22+F22*G22/100</f>
        <v>0</v>
      </c>
      <c r="BA22" s="1">
        <v>2</v>
      </c>
    </row>
    <row r="23" spans="1:53" ht="13.5" thickBot="1" x14ac:dyDescent="0.25">
      <c r="A23" s="250"/>
      <c r="B23" s="251" t="s">
        <v>84</v>
      </c>
      <c r="C23" s="252"/>
      <c r="D23" s="253"/>
      <c r="E23" s="254"/>
      <c r="F23" s="255"/>
      <c r="G23" s="255"/>
      <c r="H23" s="256">
        <f>SUM(I15:I22)</f>
        <v>0</v>
      </c>
      <c r="I23" s="257"/>
    </row>
    <row r="25" spans="1:53" x14ac:dyDescent="0.2">
      <c r="B25" s="14"/>
      <c r="F25" s="258"/>
      <c r="G25" s="259"/>
      <c r="H25" s="259"/>
      <c r="I25" s="54"/>
    </row>
    <row r="26" spans="1:53" x14ac:dyDescent="0.2">
      <c r="F26" s="258"/>
      <c r="G26" s="259"/>
      <c r="H26" s="259"/>
      <c r="I26" s="54"/>
    </row>
    <row r="27" spans="1:53" x14ac:dyDescent="0.2">
      <c r="F27" s="258"/>
      <c r="G27" s="259"/>
      <c r="H27" s="259"/>
      <c r="I27" s="54"/>
    </row>
    <row r="28" spans="1:53" x14ac:dyDescent="0.2">
      <c r="F28" s="258"/>
      <c r="G28" s="259"/>
      <c r="H28" s="259"/>
      <c r="I28" s="54"/>
    </row>
    <row r="29" spans="1:53" x14ac:dyDescent="0.2">
      <c r="F29" s="258"/>
      <c r="G29" s="259"/>
      <c r="H29" s="259"/>
      <c r="I29" s="54"/>
    </row>
    <row r="30" spans="1:53" x14ac:dyDescent="0.2">
      <c r="F30" s="258"/>
      <c r="G30" s="259"/>
      <c r="H30" s="259"/>
      <c r="I30" s="54"/>
    </row>
    <row r="31" spans="1:53" x14ac:dyDescent="0.2">
      <c r="F31" s="258"/>
      <c r="G31" s="259"/>
      <c r="H31" s="259"/>
      <c r="I31" s="54"/>
    </row>
    <row r="32" spans="1:53" x14ac:dyDescent="0.2">
      <c r="F32" s="258"/>
      <c r="G32" s="259"/>
      <c r="H32" s="259"/>
      <c r="I32" s="54"/>
    </row>
    <row r="33" spans="6:9" x14ac:dyDescent="0.2">
      <c r="F33" s="258"/>
      <c r="G33" s="259"/>
      <c r="H33" s="259"/>
      <c r="I33" s="54"/>
    </row>
    <row r="34" spans="6:9" x14ac:dyDescent="0.2">
      <c r="F34" s="258"/>
      <c r="G34" s="259"/>
      <c r="H34" s="259"/>
      <c r="I34" s="54"/>
    </row>
    <row r="35" spans="6:9" x14ac:dyDescent="0.2">
      <c r="F35" s="258"/>
      <c r="G35" s="259"/>
      <c r="H35" s="259"/>
      <c r="I35" s="54"/>
    </row>
    <row r="36" spans="6:9" x14ac:dyDescent="0.2">
      <c r="F36" s="258"/>
      <c r="G36" s="259"/>
      <c r="H36" s="259"/>
      <c r="I36" s="54"/>
    </row>
    <row r="37" spans="6:9" x14ac:dyDescent="0.2">
      <c r="F37" s="258"/>
      <c r="G37" s="259"/>
      <c r="H37" s="259"/>
      <c r="I37" s="54"/>
    </row>
    <row r="38" spans="6:9" x14ac:dyDescent="0.2">
      <c r="F38" s="258"/>
      <c r="G38" s="259"/>
      <c r="H38" s="259"/>
      <c r="I38" s="54"/>
    </row>
    <row r="39" spans="6:9" x14ac:dyDescent="0.2">
      <c r="F39" s="258"/>
      <c r="G39" s="259"/>
      <c r="H39" s="259"/>
      <c r="I39" s="54"/>
    </row>
    <row r="40" spans="6:9" x14ac:dyDescent="0.2">
      <c r="F40" s="258"/>
      <c r="G40" s="259"/>
      <c r="H40" s="259"/>
      <c r="I40" s="54"/>
    </row>
    <row r="41" spans="6:9" x14ac:dyDescent="0.2">
      <c r="F41" s="258"/>
      <c r="G41" s="259"/>
      <c r="H41" s="259"/>
      <c r="I41" s="54"/>
    </row>
    <row r="42" spans="6:9" x14ac:dyDescent="0.2">
      <c r="F42" s="258"/>
      <c r="G42" s="259"/>
      <c r="H42" s="259"/>
      <c r="I42" s="54"/>
    </row>
    <row r="43" spans="6:9" x14ac:dyDescent="0.2">
      <c r="F43" s="258"/>
      <c r="G43" s="259"/>
      <c r="H43" s="259"/>
      <c r="I43" s="54"/>
    </row>
    <row r="44" spans="6:9" x14ac:dyDescent="0.2">
      <c r="F44" s="258"/>
      <c r="G44" s="259"/>
      <c r="H44" s="259"/>
      <c r="I44" s="54"/>
    </row>
    <row r="45" spans="6:9" x14ac:dyDescent="0.2">
      <c r="F45" s="258"/>
      <c r="G45" s="259"/>
      <c r="H45" s="259"/>
      <c r="I45" s="54"/>
    </row>
    <row r="46" spans="6:9" x14ac:dyDescent="0.2">
      <c r="F46" s="258"/>
      <c r="G46" s="259"/>
      <c r="H46" s="259"/>
      <c r="I46" s="54"/>
    </row>
    <row r="47" spans="6:9" x14ac:dyDescent="0.2">
      <c r="F47" s="258"/>
      <c r="G47" s="259"/>
      <c r="H47" s="259"/>
      <c r="I47" s="54"/>
    </row>
    <row r="48" spans="6:9" x14ac:dyDescent="0.2">
      <c r="F48" s="258"/>
      <c r="G48" s="259"/>
      <c r="H48" s="259"/>
      <c r="I48" s="54"/>
    </row>
    <row r="49" spans="6:9" x14ac:dyDescent="0.2">
      <c r="F49" s="258"/>
      <c r="G49" s="259"/>
      <c r="H49" s="259"/>
      <c r="I49" s="54"/>
    </row>
    <row r="50" spans="6:9" x14ac:dyDescent="0.2">
      <c r="F50" s="258"/>
      <c r="G50" s="259"/>
      <c r="H50" s="259"/>
      <c r="I50" s="54"/>
    </row>
    <row r="51" spans="6:9" x14ac:dyDescent="0.2">
      <c r="F51" s="258"/>
      <c r="G51" s="259"/>
      <c r="H51" s="259"/>
      <c r="I51" s="54"/>
    </row>
    <row r="52" spans="6:9" x14ac:dyDescent="0.2">
      <c r="F52" s="258"/>
      <c r="G52" s="259"/>
      <c r="H52" s="259"/>
      <c r="I52" s="54"/>
    </row>
    <row r="53" spans="6:9" x14ac:dyDescent="0.2">
      <c r="F53" s="258"/>
      <c r="G53" s="259"/>
      <c r="H53" s="259"/>
      <c r="I53" s="54"/>
    </row>
    <row r="54" spans="6:9" x14ac:dyDescent="0.2">
      <c r="F54" s="258"/>
      <c r="G54" s="259"/>
      <c r="H54" s="259"/>
      <c r="I54" s="54"/>
    </row>
    <row r="55" spans="6:9" x14ac:dyDescent="0.2">
      <c r="F55" s="258"/>
      <c r="G55" s="259"/>
      <c r="H55" s="259"/>
      <c r="I55" s="54"/>
    </row>
    <row r="56" spans="6:9" x14ac:dyDescent="0.2">
      <c r="F56" s="258"/>
      <c r="G56" s="259"/>
      <c r="H56" s="259"/>
      <c r="I56" s="54"/>
    </row>
    <row r="57" spans="6:9" x14ac:dyDescent="0.2">
      <c r="F57" s="258"/>
      <c r="G57" s="259"/>
      <c r="H57" s="259"/>
      <c r="I57" s="54"/>
    </row>
    <row r="58" spans="6:9" x14ac:dyDescent="0.2">
      <c r="F58" s="258"/>
      <c r="G58" s="259"/>
      <c r="H58" s="259"/>
      <c r="I58" s="54"/>
    </row>
    <row r="59" spans="6:9" x14ac:dyDescent="0.2">
      <c r="F59" s="258"/>
      <c r="G59" s="259"/>
      <c r="H59" s="259"/>
      <c r="I59" s="54"/>
    </row>
    <row r="60" spans="6:9" x14ac:dyDescent="0.2">
      <c r="F60" s="258"/>
      <c r="G60" s="259"/>
      <c r="H60" s="259"/>
      <c r="I60" s="54"/>
    </row>
    <row r="61" spans="6:9" x14ac:dyDescent="0.2">
      <c r="F61" s="258"/>
      <c r="G61" s="259"/>
      <c r="H61" s="259"/>
      <c r="I61" s="54"/>
    </row>
    <row r="62" spans="6:9" x14ac:dyDescent="0.2">
      <c r="F62" s="258"/>
      <c r="G62" s="259"/>
      <c r="H62" s="259"/>
      <c r="I62" s="54"/>
    </row>
    <row r="63" spans="6:9" x14ac:dyDescent="0.2">
      <c r="F63" s="258"/>
      <c r="G63" s="259"/>
      <c r="H63" s="259"/>
      <c r="I63" s="54"/>
    </row>
    <row r="64" spans="6:9" x14ac:dyDescent="0.2">
      <c r="F64" s="258"/>
      <c r="G64" s="259"/>
      <c r="H64" s="259"/>
      <c r="I64" s="54"/>
    </row>
    <row r="65" spans="6:9" x14ac:dyDescent="0.2">
      <c r="F65" s="258"/>
      <c r="G65" s="259"/>
      <c r="H65" s="259"/>
      <c r="I65" s="54"/>
    </row>
    <row r="66" spans="6:9" x14ac:dyDescent="0.2">
      <c r="F66" s="258"/>
      <c r="G66" s="259"/>
      <c r="H66" s="259"/>
      <c r="I66" s="54"/>
    </row>
    <row r="67" spans="6:9" x14ac:dyDescent="0.2">
      <c r="F67" s="258"/>
      <c r="G67" s="259"/>
      <c r="H67" s="259"/>
      <c r="I67" s="54"/>
    </row>
    <row r="68" spans="6:9" x14ac:dyDescent="0.2">
      <c r="F68" s="258"/>
      <c r="G68" s="259"/>
      <c r="H68" s="259"/>
      <c r="I68" s="54"/>
    </row>
    <row r="69" spans="6:9" x14ac:dyDescent="0.2">
      <c r="F69" s="258"/>
      <c r="G69" s="259"/>
      <c r="H69" s="259"/>
      <c r="I69" s="54"/>
    </row>
    <row r="70" spans="6:9" x14ac:dyDescent="0.2">
      <c r="F70" s="258"/>
      <c r="G70" s="259"/>
      <c r="H70" s="259"/>
      <c r="I70" s="54"/>
    </row>
    <row r="71" spans="6:9" x14ac:dyDescent="0.2">
      <c r="F71" s="258"/>
      <c r="G71" s="259"/>
      <c r="H71" s="259"/>
      <c r="I71" s="54"/>
    </row>
    <row r="72" spans="6:9" x14ac:dyDescent="0.2">
      <c r="F72" s="258"/>
      <c r="G72" s="259"/>
      <c r="H72" s="259"/>
      <c r="I72" s="54"/>
    </row>
    <row r="73" spans="6:9" x14ac:dyDescent="0.2">
      <c r="F73" s="258"/>
      <c r="G73" s="259"/>
      <c r="H73" s="259"/>
      <c r="I73" s="54"/>
    </row>
    <row r="74" spans="6:9" x14ac:dyDescent="0.2">
      <c r="F74" s="258"/>
      <c r="G74" s="259"/>
      <c r="H74" s="259"/>
      <c r="I74" s="54"/>
    </row>
  </sheetData>
  <mergeCells count="4">
    <mergeCell ref="A1:B1"/>
    <mergeCell ref="A2:B2"/>
    <mergeCell ref="G2:I2"/>
    <mergeCell ref="H23:I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1:CB116"/>
  <sheetViews>
    <sheetView showGridLines="0" showZeros="0" zoomScaleNormal="100" zoomScaleSheetLayoutView="100" workbookViewId="0">
      <selection activeCell="J1" sqref="J1:J65536 K1:K65536"/>
    </sheetView>
  </sheetViews>
  <sheetFormatPr defaultRowHeight="12.75" x14ac:dyDescent="0.2"/>
  <cols>
    <col min="1" max="1" width="4.42578125" style="261" customWidth="1"/>
    <col min="2" max="2" width="11.5703125" style="261" customWidth="1"/>
    <col min="3" max="3" width="40.42578125" style="261" customWidth="1"/>
    <col min="4" max="4" width="5.5703125" style="261" customWidth="1"/>
    <col min="5" max="5" width="8.5703125" style="275" customWidth="1"/>
    <col min="6" max="6" width="9.85546875" style="261" customWidth="1"/>
    <col min="7" max="7" width="13.85546875" style="261" customWidth="1"/>
    <col min="8" max="8" width="11.7109375" style="261" hidden="1" customWidth="1"/>
    <col min="9" max="9" width="11.5703125" style="261" hidden="1" customWidth="1"/>
    <col min="10" max="10" width="11" style="261" hidden="1" customWidth="1"/>
    <col min="11" max="11" width="10.42578125" style="261" hidden="1" customWidth="1"/>
    <col min="12" max="12" width="75.42578125" style="261" customWidth="1"/>
    <col min="13" max="13" width="45.28515625" style="261" customWidth="1"/>
    <col min="14" max="16384" width="9.140625" style="261"/>
  </cols>
  <sheetData>
    <row r="1" spans="1:80" ht="15.75" x14ac:dyDescent="0.25">
      <c r="A1" s="260" t="s">
        <v>103</v>
      </c>
      <c r="B1" s="260"/>
      <c r="C1" s="260"/>
      <c r="D1" s="260"/>
      <c r="E1" s="260"/>
      <c r="F1" s="260"/>
      <c r="G1" s="260"/>
    </row>
    <row r="2" spans="1:80" ht="14.25" customHeight="1" thickBot="1" x14ac:dyDescent="0.25">
      <c r="B2" s="262"/>
      <c r="C2" s="263"/>
      <c r="D2" s="263"/>
      <c r="E2" s="264"/>
      <c r="F2" s="263"/>
      <c r="G2" s="263"/>
    </row>
    <row r="3" spans="1:80" ht="13.5" thickTop="1" x14ac:dyDescent="0.2">
      <c r="A3" s="205" t="s">
        <v>2</v>
      </c>
      <c r="B3" s="206"/>
      <c r="C3" s="207" t="s">
        <v>106</v>
      </c>
      <c r="D3" s="265"/>
      <c r="E3" s="266" t="s">
        <v>85</v>
      </c>
      <c r="F3" s="267" t="str">
        <f>'05 3 Rek'!H1</f>
        <v>3</v>
      </c>
      <c r="G3" s="268"/>
    </row>
    <row r="4" spans="1:80" ht="13.5" thickBot="1" x14ac:dyDescent="0.25">
      <c r="A4" s="269" t="s">
        <v>76</v>
      </c>
      <c r="B4" s="214"/>
      <c r="C4" s="215" t="s">
        <v>1681</v>
      </c>
      <c r="D4" s="270"/>
      <c r="E4" s="271" t="str">
        <f>'05 3 Rek'!G2</f>
        <v>Související práce - Rozpočtové náklady</v>
      </c>
      <c r="F4" s="272"/>
      <c r="G4" s="273"/>
    </row>
    <row r="5" spans="1:80" ht="13.5" thickTop="1" x14ac:dyDescent="0.2">
      <c r="A5" s="274"/>
      <c r="G5" s="276"/>
    </row>
    <row r="6" spans="1:80" ht="27" customHeight="1" x14ac:dyDescent="0.2">
      <c r="A6" s="277" t="s">
        <v>86</v>
      </c>
      <c r="B6" s="278" t="s">
        <v>87</v>
      </c>
      <c r="C6" s="278" t="s">
        <v>88</v>
      </c>
      <c r="D6" s="278" t="s">
        <v>89</v>
      </c>
      <c r="E6" s="279" t="s">
        <v>90</v>
      </c>
      <c r="F6" s="278" t="s">
        <v>91</v>
      </c>
      <c r="G6" s="280" t="s">
        <v>92</v>
      </c>
      <c r="H6" s="281" t="s">
        <v>93</v>
      </c>
      <c r="I6" s="281" t="s">
        <v>94</v>
      </c>
      <c r="J6" s="281" t="s">
        <v>95</v>
      </c>
      <c r="K6" s="281" t="s">
        <v>96</v>
      </c>
    </row>
    <row r="7" spans="1:80" x14ac:dyDescent="0.2">
      <c r="A7" s="282" t="s">
        <v>97</v>
      </c>
      <c r="B7" s="283" t="s">
        <v>704</v>
      </c>
      <c r="C7" s="284" t="s">
        <v>705</v>
      </c>
      <c r="D7" s="285"/>
      <c r="E7" s="286"/>
      <c r="F7" s="286"/>
      <c r="G7" s="287"/>
      <c r="H7" s="288"/>
      <c r="I7" s="289"/>
      <c r="J7" s="290"/>
      <c r="K7" s="291"/>
      <c r="O7" s="292">
        <v>1</v>
      </c>
    </row>
    <row r="8" spans="1:80" x14ac:dyDescent="0.2">
      <c r="A8" s="293">
        <v>1</v>
      </c>
      <c r="B8" s="294" t="s">
        <v>707</v>
      </c>
      <c r="C8" s="295" t="s">
        <v>708</v>
      </c>
      <c r="D8" s="296" t="s">
        <v>116</v>
      </c>
      <c r="E8" s="297">
        <v>352.59</v>
      </c>
      <c r="F8" s="297">
        <v>0</v>
      </c>
      <c r="G8" s="298">
        <f>E8*F8</f>
        <v>0</v>
      </c>
      <c r="H8" s="299">
        <v>3.0000000000000001E-5</v>
      </c>
      <c r="I8" s="300">
        <f>E8*H8</f>
        <v>1.0577699999999999E-2</v>
      </c>
      <c r="J8" s="299">
        <v>0</v>
      </c>
      <c r="K8" s="300">
        <f>E8*J8</f>
        <v>0</v>
      </c>
      <c r="O8" s="292">
        <v>2</v>
      </c>
      <c r="AA8" s="261">
        <v>2</v>
      </c>
      <c r="AB8" s="261">
        <v>1</v>
      </c>
      <c r="AC8" s="261">
        <v>1</v>
      </c>
      <c r="AZ8" s="261">
        <v>1</v>
      </c>
      <c r="BA8" s="261">
        <f>IF(AZ8=1,G8,0)</f>
        <v>0</v>
      </c>
      <c r="BB8" s="261">
        <f>IF(AZ8=2,G8,0)</f>
        <v>0</v>
      </c>
      <c r="BC8" s="261">
        <f>IF(AZ8=3,G8,0)</f>
        <v>0</v>
      </c>
      <c r="BD8" s="261">
        <f>IF(AZ8=4,G8,0)</f>
        <v>0</v>
      </c>
      <c r="BE8" s="261">
        <f>IF(AZ8=5,G8,0)</f>
        <v>0</v>
      </c>
      <c r="CA8" s="292">
        <v>2</v>
      </c>
      <c r="CB8" s="292">
        <v>1</v>
      </c>
    </row>
    <row r="9" spans="1:80" ht="33.75" x14ac:dyDescent="0.2">
      <c r="A9" s="301"/>
      <c r="B9" s="304"/>
      <c r="C9" s="305" t="s">
        <v>1932</v>
      </c>
      <c r="D9" s="306"/>
      <c r="E9" s="307">
        <v>352.59</v>
      </c>
      <c r="F9" s="308"/>
      <c r="G9" s="309"/>
      <c r="H9" s="310"/>
      <c r="I9" s="302"/>
      <c r="J9" s="311"/>
      <c r="K9" s="302"/>
      <c r="M9" s="303" t="s">
        <v>1932</v>
      </c>
      <c r="O9" s="292"/>
    </row>
    <row r="10" spans="1:80" x14ac:dyDescent="0.2">
      <c r="A10" s="312"/>
      <c r="B10" s="313" t="s">
        <v>101</v>
      </c>
      <c r="C10" s="314" t="s">
        <v>706</v>
      </c>
      <c r="D10" s="315"/>
      <c r="E10" s="316"/>
      <c r="F10" s="317"/>
      <c r="G10" s="318">
        <f>SUM(G7:G9)</f>
        <v>0</v>
      </c>
      <c r="H10" s="319"/>
      <c r="I10" s="320">
        <f>SUM(I7:I9)</f>
        <v>1.0577699999999999E-2</v>
      </c>
      <c r="J10" s="319"/>
      <c r="K10" s="320">
        <f>SUM(K7:K9)</f>
        <v>0</v>
      </c>
      <c r="O10" s="292">
        <v>4</v>
      </c>
      <c r="BA10" s="321">
        <f>SUM(BA7:BA9)</f>
        <v>0</v>
      </c>
      <c r="BB10" s="321">
        <f>SUM(BB7:BB9)</f>
        <v>0</v>
      </c>
      <c r="BC10" s="321">
        <f>SUM(BC7:BC9)</f>
        <v>0</v>
      </c>
      <c r="BD10" s="321">
        <f>SUM(BD7:BD9)</f>
        <v>0</v>
      </c>
      <c r="BE10" s="321">
        <f>SUM(BE7:BE9)</f>
        <v>0</v>
      </c>
    </row>
    <row r="11" spans="1:80" x14ac:dyDescent="0.2">
      <c r="A11" s="282" t="s">
        <v>97</v>
      </c>
      <c r="B11" s="283" t="s">
        <v>729</v>
      </c>
      <c r="C11" s="284" t="s">
        <v>730</v>
      </c>
      <c r="D11" s="285"/>
      <c r="E11" s="286"/>
      <c r="F11" s="286"/>
      <c r="G11" s="287"/>
      <c r="H11" s="288"/>
      <c r="I11" s="289"/>
      <c r="J11" s="290"/>
      <c r="K11" s="291"/>
      <c r="O11" s="292">
        <v>1</v>
      </c>
    </row>
    <row r="12" spans="1:80" x14ac:dyDescent="0.2">
      <c r="A12" s="293">
        <v>2</v>
      </c>
      <c r="B12" s="294" t="s">
        <v>732</v>
      </c>
      <c r="C12" s="295" t="s">
        <v>733</v>
      </c>
      <c r="D12" s="296" t="s">
        <v>116</v>
      </c>
      <c r="E12" s="297">
        <v>29.55</v>
      </c>
      <c r="F12" s="297">
        <v>0</v>
      </c>
      <c r="G12" s="298">
        <f>E12*F12</f>
        <v>0</v>
      </c>
      <c r="H12" s="299">
        <v>0</v>
      </c>
      <c r="I12" s="300">
        <f>E12*H12</f>
        <v>0</v>
      </c>
      <c r="J12" s="299">
        <v>-0.13800000000000001</v>
      </c>
      <c r="K12" s="300">
        <f>E12*J12</f>
        <v>-4.0779000000000005</v>
      </c>
      <c r="O12" s="292">
        <v>2</v>
      </c>
      <c r="AA12" s="261">
        <v>1</v>
      </c>
      <c r="AB12" s="261">
        <v>1</v>
      </c>
      <c r="AC12" s="261">
        <v>1</v>
      </c>
      <c r="AZ12" s="261">
        <v>1</v>
      </c>
      <c r="BA12" s="261">
        <f>IF(AZ12=1,G12,0)</f>
        <v>0</v>
      </c>
      <c r="BB12" s="261">
        <f>IF(AZ12=2,G12,0)</f>
        <v>0</v>
      </c>
      <c r="BC12" s="261">
        <f>IF(AZ12=3,G12,0)</f>
        <v>0</v>
      </c>
      <c r="BD12" s="261">
        <f>IF(AZ12=4,G12,0)</f>
        <v>0</v>
      </c>
      <c r="BE12" s="261">
        <f>IF(AZ12=5,G12,0)</f>
        <v>0</v>
      </c>
      <c r="CA12" s="292">
        <v>1</v>
      </c>
      <c r="CB12" s="292">
        <v>1</v>
      </c>
    </row>
    <row r="13" spans="1:80" x14ac:dyDescent="0.2">
      <c r="A13" s="301"/>
      <c r="B13" s="304"/>
      <c r="C13" s="305" t="s">
        <v>1933</v>
      </c>
      <c r="D13" s="306"/>
      <c r="E13" s="307">
        <v>29.55</v>
      </c>
      <c r="F13" s="308"/>
      <c r="G13" s="309"/>
      <c r="H13" s="310"/>
      <c r="I13" s="302"/>
      <c r="J13" s="311"/>
      <c r="K13" s="302"/>
      <c r="M13" s="303" t="s">
        <v>1933</v>
      </c>
      <c r="O13" s="292"/>
    </row>
    <row r="14" spans="1:80" x14ac:dyDescent="0.2">
      <c r="A14" s="293">
        <v>3</v>
      </c>
      <c r="B14" s="294" t="s">
        <v>339</v>
      </c>
      <c r="C14" s="295" t="s">
        <v>340</v>
      </c>
      <c r="D14" s="296" t="s">
        <v>116</v>
      </c>
      <c r="E14" s="297">
        <v>37.5</v>
      </c>
      <c r="F14" s="297">
        <v>0</v>
      </c>
      <c r="G14" s="298">
        <f>E14*F14</f>
        <v>0</v>
      </c>
      <c r="H14" s="299">
        <v>0</v>
      </c>
      <c r="I14" s="300">
        <f>E14*H14</f>
        <v>0</v>
      </c>
      <c r="J14" s="299">
        <v>0</v>
      </c>
      <c r="K14" s="300">
        <f>E14*J14</f>
        <v>0</v>
      </c>
      <c r="O14" s="292">
        <v>2</v>
      </c>
      <c r="AA14" s="261">
        <v>1</v>
      </c>
      <c r="AB14" s="261">
        <v>1</v>
      </c>
      <c r="AC14" s="261">
        <v>1</v>
      </c>
      <c r="AZ14" s="261">
        <v>1</v>
      </c>
      <c r="BA14" s="261">
        <f>IF(AZ14=1,G14,0)</f>
        <v>0</v>
      </c>
      <c r="BB14" s="261">
        <f>IF(AZ14=2,G14,0)</f>
        <v>0</v>
      </c>
      <c r="BC14" s="261">
        <f>IF(AZ14=3,G14,0)</f>
        <v>0</v>
      </c>
      <c r="BD14" s="261">
        <f>IF(AZ14=4,G14,0)</f>
        <v>0</v>
      </c>
      <c r="BE14" s="261">
        <f>IF(AZ14=5,G14,0)</f>
        <v>0</v>
      </c>
      <c r="CA14" s="292">
        <v>1</v>
      </c>
      <c r="CB14" s="292">
        <v>1</v>
      </c>
    </row>
    <row r="15" spans="1:80" x14ac:dyDescent="0.2">
      <c r="A15" s="301"/>
      <c r="B15" s="304"/>
      <c r="C15" s="305" t="s">
        <v>1934</v>
      </c>
      <c r="D15" s="306"/>
      <c r="E15" s="307">
        <v>37.5</v>
      </c>
      <c r="F15" s="308"/>
      <c r="G15" s="309"/>
      <c r="H15" s="310"/>
      <c r="I15" s="302"/>
      <c r="J15" s="311"/>
      <c r="K15" s="302"/>
      <c r="M15" s="303" t="s">
        <v>1934</v>
      </c>
      <c r="O15" s="292"/>
    </row>
    <row r="16" spans="1:80" x14ac:dyDescent="0.2">
      <c r="A16" s="293">
        <v>4</v>
      </c>
      <c r="B16" s="294" t="s">
        <v>1935</v>
      </c>
      <c r="C16" s="295" t="s">
        <v>1936</v>
      </c>
      <c r="D16" s="296" t="s">
        <v>343</v>
      </c>
      <c r="E16" s="297">
        <v>1.59</v>
      </c>
      <c r="F16" s="297">
        <v>0</v>
      </c>
      <c r="G16" s="298">
        <f>E16*F16</f>
        <v>0</v>
      </c>
      <c r="H16" s="299">
        <v>0</v>
      </c>
      <c r="I16" s="300">
        <f>E16*H16</f>
        <v>0</v>
      </c>
      <c r="J16" s="299">
        <v>0</v>
      </c>
      <c r="K16" s="300">
        <f>E16*J16</f>
        <v>0</v>
      </c>
      <c r="O16" s="292">
        <v>2</v>
      </c>
      <c r="AA16" s="261">
        <v>1</v>
      </c>
      <c r="AB16" s="261">
        <v>1</v>
      </c>
      <c r="AC16" s="261">
        <v>1</v>
      </c>
      <c r="AZ16" s="261">
        <v>1</v>
      </c>
      <c r="BA16" s="261">
        <f>IF(AZ16=1,G16,0)</f>
        <v>0</v>
      </c>
      <c r="BB16" s="261">
        <f>IF(AZ16=2,G16,0)</f>
        <v>0</v>
      </c>
      <c r="BC16" s="261">
        <f>IF(AZ16=3,G16,0)</f>
        <v>0</v>
      </c>
      <c r="BD16" s="261">
        <f>IF(AZ16=4,G16,0)</f>
        <v>0</v>
      </c>
      <c r="BE16" s="261">
        <f>IF(AZ16=5,G16,0)</f>
        <v>0</v>
      </c>
      <c r="CA16" s="292">
        <v>1</v>
      </c>
      <c r="CB16" s="292">
        <v>1</v>
      </c>
    </row>
    <row r="17" spans="1:80" x14ac:dyDescent="0.2">
      <c r="A17" s="301"/>
      <c r="B17" s="304"/>
      <c r="C17" s="305" t="s">
        <v>1937</v>
      </c>
      <c r="D17" s="306"/>
      <c r="E17" s="307">
        <v>1.59</v>
      </c>
      <c r="F17" s="308"/>
      <c r="G17" s="309"/>
      <c r="H17" s="310"/>
      <c r="I17" s="302"/>
      <c r="J17" s="311"/>
      <c r="K17" s="302"/>
      <c r="M17" s="303" t="s">
        <v>1937</v>
      </c>
      <c r="O17" s="292"/>
    </row>
    <row r="18" spans="1:80" x14ac:dyDescent="0.2">
      <c r="A18" s="293">
        <v>5</v>
      </c>
      <c r="B18" s="294" t="s">
        <v>735</v>
      </c>
      <c r="C18" s="295" t="s">
        <v>736</v>
      </c>
      <c r="D18" s="296" t="s">
        <v>116</v>
      </c>
      <c r="E18" s="297">
        <v>37.5</v>
      </c>
      <c r="F18" s="297">
        <v>0</v>
      </c>
      <c r="G18" s="298">
        <f>E18*F18</f>
        <v>0</v>
      </c>
      <c r="H18" s="299">
        <v>0.21299999999999999</v>
      </c>
      <c r="I18" s="300">
        <f>E18*H18</f>
        <v>7.9874999999999998</v>
      </c>
      <c r="J18" s="299">
        <v>0</v>
      </c>
      <c r="K18" s="300">
        <f>E18*J18</f>
        <v>0</v>
      </c>
      <c r="O18" s="292">
        <v>2</v>
      </c>
      <c r="AA18" s="261">
        <v>1</v>
      </c>
      <c r="AB18" s="261">
        <v>1</v>
      </c>
      <c r="AC18" s="261">
        <v>1</v>
      </c>
      <c r="AZ18" s="261">
        <v>1</v>
      </c>
      <c r="BA18" s="261">
        <f>IF(AZ18=1,G18,0)</f>
        <v>0</v>
      </c>
      <c r="BB18" s="261">
        <f>IF(AZ18=2,G18,0)</f>
        <v>0</v>
      </c>
      <c r="BC18" s="261">
        <f>IF(AZ18=3,G18,0)</f>
        <v>0</v>
      </c>
      <c r="BD18" s="261">
        <f>IF(AZ18=4,G18,0)</f>
        <v>0</v>
      </c>
      <c r="BE18" s="261">
        <f>IF(AZ18=5,G18,0)</f>
        <v>0</v>
      </c>
      <c r="CA18" s="292">
        <v>1</v>
      </c>
      <c r="CB18" s="292">
        <v>1</v>
      </c>
    </row>
    <row r="19" spans="1:80" x14ac:dyDescent="0.2">
      <c r="A19" s="301"/>
      <c r="B19" s="304"/>
      <c r="C19" s="305" t="s">
        <v>1938</v>
      </c>
      <c r="D19" s="306"/>
      <c r="E19" s="307">
        <v>37.5</v>
      </c>
      <c r="F19" s="308"/>
      <c r="G19" s="309"/>
      <c r="H19" s="310"/>
      <c r="I19" s="302"/>
      <c r="J19" s="311"/>
      <c r="K19" s="302"/>
      <c r="M19" s="303" t="s">
        <v>1938</v>
      </c>
      <c r="O19" s="292"/>
    </row>
    <row r="20" spans="1:80" x14ac:dyDescent="0.2">
      <c r="A20" s="293">
        <v>6</v>
      </c>
      <c r="B20" s="294" t="s">
        <v>738</v>
      </c>
      <c r="C20" s="295" t="s">
        <v>739</v>
      </c>
      <c r="D20" s="296" t="s">
        <v>116</v>
      </c>
      <c r="E20" s="297">
        <v>37.5</v>
      </c>
      <c r="F20" s="297">
        <v>0</v>
      </c>
      <c r="G20" s="298">
        <f>E20*F20</f>
        <v>0</v>
      </c>
      <c r="H20" s="299">
        <v>7.1999999999999995E-2</v>
      </c>
      <c r="I20" s="300">
        <f>E20*H20</f>
        <v>2.6999999999999997</v>
      </c>
      <c r="J20" s="299">
        <v>0</v>
      </c>
      <c r="K20" s="300">
        <f>E20*J20</f>
        <v>0</v>
      </c>
      <c r="O20" s="292">
        <v>2</v>
      </c>
      <c r="AA20" s="261">
        <v>1</v>
      </c>
      <c r="AB20" s="261">
        <v>1</v>
      </c>
      <c r="AC20" s="261">
        <v>1</v>
      </c>
      <c r="AZ20" s="261">
        <v>1</v>
      </c>
      <c r="BA20" s="261">
        <f>IF(AZ20=1,G20,0)</f>
        <v>0</v>
      </c>
      <c r="BB20" s="261">
        <f>IF(AZ20=2,G20,0)</f>
        <v>0</v>
      </c>
      <c r="BC20" s="261">
        <f>IF(AZ20=3,G20,0)</f>
        <v>0</v>
      </c>
      <c r="BD20" s="261">
        <f>IF(AZ20=4,G20,0)</f>
        <v>0</v>
      </c>
      <c r="BE20" s="261">
        <f>IF(AZ20=5,G20,0)</f>
        <v>0</v>
      </c>
      <c r="CA20" s="292">
        <v>1</v>
      </c>
      <c r="CB20" s="292">
        <v>1</v>
      </c>
    </row>
    <row r="21" spans="1:80" x14ac:dyDescent="0.2">
      <c r="A21" s="301"/>
      <c r="B21" s="304"/>
      <c r="C21" s="305" t="s">
        <v>1939</v>
      </c>
      <c r="D21" s="306"/>
      <c r="E21" s="307">
        <v>37.5</v>
      </c>
      <c r="F21" s="308"/>
      <c r="G21" s="309"/>
      <c r="H21" s="310"/>
      <c r="I21" s="302"/>
      <c r="J21" s="311"/>
      <c r="K21" s="302"/>
      <c r="M21" s="303" t="s">
        <v>1939</v>
      </c>
      <c r="O21" s="292"/>
    </row>
    <row r="22" spans="1:80" x14ac:dyDescent="0.2">
      <c r="A22" s="293">
        <v>7</v>
      </c>
      <c r="B22" s="294" t="s">
        <v>741</v>
      </c>
      <c r="C22" s="295" t="s">
        <v>742</v>
      </c>
      <c r="D22" s="296" t="s">
        <v>170</v>
      </c>
      <c r="E22" s="297">
        <v>75</v>
      </c>
      <c r="F22" s="297">
        <v>0</v>
      </c>
      <c r="G22" s="298">
        <f>E22*F22</f>
        <v>0</v>
      </c>
      <c r="H22" s="299">
        <v>0.10598</v>
      </c>
      <c r="I22" s="300">
        <f>E22*H22</f>
        <v>7.9485000000000001</v>
      </c>
      <c r="J22" s="299">
        <v>0</v>
      </c>
      <c r="K22" s="300">
        <f>E22*J22</f>
        <v>0</v>
      </c>
      <c r="O22" s="292">
        <v>2</v>
      </c>
      <c r="AA22" s="261">
        <v>1</v>
      </c>
      <c r="AB22" s="261">
        <v>1</v>
      </c>
      <c r="AC22" s="261">
        <v>1</v>
      </c>
      <c r="AZ22" s="261">
        <v>1</v>
      </c>
      <c r="BA22" s="261">
        <f>IF(AZ22=1,G22,0)</f>
        <v>0</v>
      </c>
      <c r="BB22" s="261">
        <f>IF(AZ22=2,G22,0)</f>
        <v>0</v>
      </c>
      <c r="BC22" s="261">
        <f>IF(AZ22=3,G22,0)</f>
        <v>0</v>
      </c>
      <c r="BD22" s="261">
        <f>IF(AZ22=4,G22,0)</f>
        <v>0</v>
      </c>
      <c r="BE22" s="261">
        <f>IF(AZ22=5,G22,0)</f>
        <v>0</v>
      </c>
      <c r="CA22" s="292">
        <v>1</v>
      </c>
      <c r="CB22" s="292">
        <v>1</v>
      </c>
    </row>
    <row r="23" spans="1:80" x14ac:dyDescent="0.2">
      <c r="A23" s="301"/>
      <c r="B23" s="304"/>
      <c r="C23" s="305" t="s">
        <v>1940</v>
      </c>
      <c r="D23" s="306"/>
      <c r="E23" s="307">
        <v>75</v>
      </c>
      <c r="F23" s="308"/>
      <c r="G23" s="309"/>
      <c r="H23" s="310"/>
      <c r="I23" s="302"/>
      <c r="J23" s="311"/>
      <c r="K23" s="302"/>
      <c r="M23" s="303" t="s">
        <v>1940</v>
      </c>
      <c r="O23" s="292"/>
    </row>
    <row r="24" spans="1:80" x14ac:dyDescent="0.2">
      <c r="A24" s="293">
        <v>8</v>
      </c>
      <c r="B24" s="294" t="s">
        <v>744</v>
      </c>
      <c r="C24" s="295" t="s">
        <v>745</v>
      </c>
      <c r="D24" s="296" t="s">
        <v>347</v>
      </c>
      <c r="E24" s="297">
        <v>42</v>
      </c>
      <c r="F24" s="297">
        <v>0</v>
      </c>
      <c r="G24" s="298">
        <f>E24*F24</f>
        <v>0</v>
      </c>
      <c r="H24" s="299">
        <v>2.7E-2</v>
      </c>
      <c r="I24" s="300">
        <f>E24*H24</f>
        <v>1.1339999999999999</v>
      </c>
      <c r="J24" s="299"/>
      <c r="K24" s="300">
        <f>E24*J24</f>
        <v>0</v>
      </c>
      <c r="O24" s="292">
        <v>2</v>
      </c>
      <c r="AA24" s="261">
        <v>3</v>
      </c>
      <c r="AB24" s="261">
        <v>1</v>
      </c>
      <c r="AC24" s="261">
        <v>59217330</v>
      </c>
      <c r="AZ24" s="261">
        <v>1</v>
      </c>
      <c r="BA24" s="261">
        <f>IF(AZ24=1,G24,0)</f>
        <v>0</v>
      </c>
      <c r="BB24" s="261">
        <f>IF(AZ24=2,G24,0)</f>
        <v>0</v>
      </c>
      <c r="BC24" s="261">
        <f>IF(AZ24=3,G24,0)</f>
        <v>0</v>
      </c>
      <c r="BD24" s="261">
        <f>IF(AZ24=4,G24,0)</f>
        <v>0</v>
      </c>
      <c r="BE24" s="261">
        <f>IF(AZ24=5,G24,0)</f>
        <v>0</v>
      </c>
      <c r="CA24" s="292">
        <v>3</v>
      </c>
      <c r="CB24" s="292">
        <v>1</v>
      </c>
    </row>
    <row r="25" spans="1:80" x14ac:dyDescent="0.2">
      <c r="A25" s="301"/>
      <c r="B25" s="304"/>
      <c r="C25" s="335" t="s">
        <v>385</v>
      </c>
      <c r="D25" s="306"/>
      <c r="E25" s="334">
        <v>0</v>
      </c>
      <c r="F25" s="308"/>
      <c r="G25" s="309"/>
      <c r="H25" s="310"/>
      <c r="I25" s="302"/>
      <c r="J25" s="311"/>
      <c r="K25" s="302"/>
      <c r="M25" s="303" t="s">
        <v>385</v>
      </c>
      <c r="O25" s="292"/>
    </row>
    <row r="26" spans="1:80" ht="22.5" x14ac:dyDescent="0.2">
      <c r="A26" s="301"/>
      <c r="B26" s="304"/>
      <c r="C26" s="335" t="s">
        <v>1941</v>
      </c>
      <c r="D26" s="306"/>
      <c r="E26" s="334">
        <v>37.5</v>
      </c>
      <c r="F26" s="308"/>
      <c r="G26" s="309"/>
      <c r="H26" s="310"/>
      <c r="I26" s="302"/>
      <c r="J26" s="311"/>
      <c r="K26" s="302"/>
      <c r="M26" s="303" t="s">
        <v>1941</v>
      </c>
      <c r="O26" s="292"/>
    </row>
    <row r="27" spans="1:80" x14ac:dyDescent="0.2">
      <c r="A27" s="301"/>
      <c r="B27" s="304"/>
      <c r="C27" s="335" t="s">
        <v>1942</v>
      </c>
      <c r="D27" s="306"/>
      <c r="E27" s="334">
        <v>41.25</v>
      </c>
      <c r="F27" s="308"/>
      <c r="G27" s="309"/>
      <c r="H27" s="310"/>
      <c r="I27" s="302"/>
      <c r="J27" s="311"/>
      <c r="K27" s="302"/>
      <c r="M27" s="303" t="s">
        <v>1942</v>
      </c>
      <c r="O27" s="292"/>
    </row>
    <row r="28" spans="1:80" x14ac:dyDescent="0.2">
      <c r="A28" s="301"/>
      <c r="B28" s="304"/>
      <c r="C28" s="335" t="s">
        <v>391</v>
      </c>
      <c r="D28" s="306"/>
      <c r="E28" s="334">
        <v>78.75</v>
      </c>
      <c r="F28" s="308"/>
      <c r="G28" s="309"/>
      <c r="H28" s="310"/>
      <c r="I28" s="302"/>
      <c r="J28" s="311"/>
      <c r="K28" s="302"/>
      <c r="M28" s="303" t="s">
        <v>391</v>
      </c>
      <c r="O28" s="292"/>
    </row>
    <row r="29" spans="1:80" x14ac:dyDescent="0.2">
      <c r="A29" s="301"/>
      <c r="B29" s="304"/>
      <c r="C29" s="305" t="s">
        <v>1943</v>
      </c>
      <c r="D29" s="306"/>
      <c r="E29" s="307">
        <v>42</v>
      </c>
      <c r="F29" s="308"/>
      <c r="G29" s="309"/>
      <c r="H29" s="310"/>
      <c r="I29" s="302"/>
      <c r="J29" s="311"/>
      <c r="K29" s="302"/>
      <c r="M29" s="303">
        <v>42</v>
      </c>
      <c r="O29" s="292"/>
    </row>
    <row r="30" spans="1:80" x14ac:dyDescent="0.2">
      <c r="A30" s="293">
        <v>9</v>
      </c>
      <c r="B30" s="294" t="s">
        <v>748</v>
      </c>
      <c r="C30" s="295" t="s">
        <v>749</v>
      </c>
      <c r="D30" s="296" t="s">
        <v>116</v>
      </c>
      <c r="E30" s="297">
        <v>41.25</v>
      </c>
      <c r="F30" s="297">
        <v>0</v>
      </c>
      <c r="G30" s="298">
        <f>E30*F30</f>
        <v>0</v>
      </c>
      <c r="H30" s="299">
        <v>9.6600000000000005E-2</v>
      </c>
      <c r="I30" s="300">
        <f>E30*H30</f>
        <v>3.98475</v>
      </c>
      <c r="J30" s="299"/>
      <c r="K30" s="300">
        <f>E30*J30</f>
        <v>0</v>
      </c>
      <c r="O30" s="292">
        <v>2</v>
      </c>
      <c r="AA30" s="261">
        <v>3</v>
      </c>
      <c r="AB30" s="261">
        <v>1</v>
      </c>
      <c r="AC30" s="261">
        <v>59245315</v>
      </c>
      <c r="AZ30" s="261">
        <v>1</v>
      </c>
      <c r="BA30" s="261">
        <f>IF(AZ30=1,G30,0)</f>
        <v>0</v>
      </c>
      <c r="BB30" s="261">
        <f>IF(AZ30=2,G30,0)</f>
        <v>0</v>
      </c>
      <c r="BC30" s="261">
        <f>IF(AZ30=3,G30,0)</f>
        <v>0</v>
      </c>
      <c r="BD30" s="261">
        <f>IF(AZ30=4,G30,0)</f>
        <v>0</v>
      </c>
      <c r="BE30" s="261">
        <f>IF(AZ30=5,G30,0)</f>
        <v>0</v>
      </c>
      <c r="CA30" s="292">
        <v>3</v>
      </c>
      <c r="CB30" s="292">
        <v>1</v>
      </c>
    </row>
    <row r="31" spans="1:80" x14ac:dyDescent="0.2">
      <c r="A31" s="301"/>
      <c r="B31" s="304"/>
      <c r="C31" s="335" t="s">
        <v>385</v>
      </c>
      <c r="D31" s="306"/>
      <c r="E31" s="334">
        <v>0</v>
      </c>
      <c r="F31" s="308"/>
      <c r="G31" s="309"/>
      <c r="H31" s="310"/>
      <c r="I31" s="302"/>
      <c r="J31" s="311"/>
      <c r="K31" s="302"/>
      <c r="M31" s="303" t="s">
        <v>385</v>
      </c>
      <c r="O31" s="292"/>
    </row>
    <row r="32" spans="1:80" x14ac:dyDescent="0.2">
      <c r="A32" s="301"/>
      <c r="B32" s="304"/>
      <c r="C32" s="335" t="s">
        <v>1939</v>
      </c>
      <c r="D32" s="306"/>
      <c r="E32" s="334">
        <v>37.5</v>
      </c>
      <c r="F32" s="308"/>
      <c r="G32" s="309"/>
      <c r="H32" s="310"/>
      <c r="I32" s="302"/>
      <c r="J32" s="311"/>
      <c r="K32" s="302"/>
      <c r="M32" s="303" t="s">
        <v>1939</v>
      </c>
      <c r="O32" s="292"/>
    </row>
    <row r="33" spans="1:80" x14ac:dyDescent="0.2">
      <c r="A33" s="301"/>
      <c r="B33" s="304"/>
      <c r="C33" s="335" t="s">
        <v>391</v>
      </c>
      <c r="D33" s="306"/>
      <c r="E33" s="334">
        <v>37.5</v>
      </c>
      <c r="F33" s="308"/>
      <c r="G33" s="309"/>
      <c r="H33" s="310"/>
      <c r="I33" s="302"/>
      <c r="J33" s="311"/>
      <c r="K33" s="302"/>
      <c r="M33" s="303" t="s">
        <v>391</v>
      </c>
      <c r="O33" s="292"/>
    </row>
    <row r="34" spans="1:80" x14ac:dyDescent="0.2">
      <c r="A34" s="301"/>
      <c r="B34" s="304"/>
      <c r="C34" s="305" t="s">
        <v>1944</v>
      </c>
      <c r="D34" s="306"/>
      <c r="E34" s="307">
        <v>41.25</v>
      </c>
      <c r="F34" s="308"/>
      <c r="G34" s="309"/>
      <c r="H34" s="310"/>
      <c r="I34" s="302"/>
      <c r="J34" s="311"/>
      <c r="K34" s="302"/>
      <c r="M34" s="303" t="s">
        <v>1944</v>
      </c>
      <c r="O34" s="292"/>
    </row>
    <row r="35" spans="1:80" x14ac:dyDescent="0.2">
      <c r="A35" s="293">
        <v>10</v>
      </c>
      <c r="B35" s="294" t="s">
        <v>370</v>
      </c>
      <c r="C35" s="295" t="s">
        <v>371</v>
      </c>
      <c r="D35" s="296" t="s">
        <v>369</v>
      </c>
      <c r="E35" s="297">
        <v>4.0778999999999996</v>
      </c>
      <c r="F35" s="297">
        <v>0</v>
      </c>
      <c r="G35" s="298">
        <f>E35*F35</f>
        <v>0</v>
      </c>
      <c r="H35" s="299">
        <v>0</v>
      </c>
      <c r="I35" s="300">
        <f>E35*H35</f>
        <v>0</v>
      </c>
      <c r="J35" s="299"/>
      <c r="K35" s="300">
        <f>E35*J35</f>
        <v>0</v>
      </c>
      <c r="O35" s="292">
        <v>2</v>
      </c>
      <c r="AA35" s="261">
        <v>8</v>
      </c>
      <c r="AB35" s="261">
        <v>1</v>
      </c>
      <c r="AC35" s="261">
        <v>3</v>
      </c>
      <c r="AZ35" s="261">
        <v>1</v>
      </c>
      <c r="BA35" s="261">
        <f>IF(AZ35=1,G35,0)</f>
        <v>0</v>
      </c>
      <c r="BB35" s="261">
        <f>IF(AZ35=2,G35,0)</f>
        <v>0</v>
      </c>
      <c r="BC35" s="261">
        <f>IF(AZ35=3,G35,0)</f>
        <v>0</v>
      </c>
      <c r="BD35" s="261">
        <f>IF(AZ35=4,G35,0)</f>
        <v>0</v>
      </c>
      <c r="BE35" s="261">
        <f>IF(AZ35=5,G35,0)</f>
        <v>0</v>
      </c>
      <c r="CA35" s="292">
        <v>8</v>
      </c>
      <c r="CB35" s="292">
        <v>1</v>
      </c>
    </row>
    <row r="36" spans="1:80" x14ac:dyDescent="0.2">
      <c r="A36" s="293">
        <v>11</v>
      </c>
      <c r="B36" s="294" t="s">
        <v>372</v>
      </c>
      <c r="C36" s="295" t="s">
        <v>373</v>
      </c>
      <c r="D36" s="296" t="s">
        <v>369</v>
      </c>
      <c r="E36" s="297">
        <v>40.779000000000003</v>
      </c>
      <c r="F36" s="297">
        <v>0</v>
      </c>
      <c r="G36" s="298">
        <f>E36*F36</f>
        <v>0</v>
      </c>
      <c r="H36" s="299">
        <v>0</v>
      </c>
      <c r="I36" s="300">
        <f>E36*H36</f>
        <v>0</v>
      </c>
      <c r="J36" s="299"/>
      <c r="K36" s="300">
        <f>E36*J36</f>
        <v>0</v>
      </c>
      <c r="O36" s="292">
        <v>2</v>
      </c>
      <c r="AA36" s="261">
        <v>8</v>
      </c>
      <c r="AB36" s="261">
        <v>1</v>
      </c>
      <c r="AC36" s="261">
        <v>3</v>
      </c>
      <c r="AZ36" s="261">
        <v>1</v>
      </c>
      <c r="BA36" s="261">
        <f>IF(AZ36=1,G36,0)</f>
        <v>0</v>
      </c>
      <c r="BB36" s="261">
        <f>IF(AZ36=2,G36,0)</f>
        <v>0</v>
      </c>
      <c r="BC36" s="261">
        <f>IF(AZ36=3,G36,0)</f>
        <v>0</v>
      </c>
      <c r="BD36" s="261">
        <f>IF(AZ36=4,G36,0)</f>
        <v>0</v>
      </c>
      <c r="BE36" s="261">
        <f>IF(AZ36=5,G36,0)</f>
        <v>0</v>
      </c>
      <c r="CA36" s="292">
        <v>8</v>
      </c>
      <c r="CB36" s="292">
        <v>1</v>
      </c>
    </row>
    <row r="37" spans="1:80" x14ac:dyDescent="0.2">
      <c r="A37" s="293">
        <v>12</v>
      </c>
      <c r="B37" s="294" t="s">
        <v>374</v>
      </c>
      <c r="C37" s="295" t="s">
        <v>375</v>
      </c>
      <c r="D37" s="296" t="s">
        <v>369</v>
      </c>
      <c r="E37" s="297">
        <v>4.0778999999999996</v>
      </c>
      <c r="F37" s="297">
        <v>0</v>
      </c>
      <c r="G37" s="298">
        <f>E37*F37</f>
        <v>0</v>
      </c>
      <c r="H37" s="299">
        <v>0</v>
      </c>
      <c r="I37" s="300">
        <f>E37*H37</f>
        <v>0</v>
      </c>
      <c r="J37" s="299"/>
      <c r="K37" s="300">
        <f>E37*J37</f>
        <v>0</v>
      </c>
      <c r="O37" s="292">
        <v>2</v>
      </c>
      <c r="AA37" s="261">
        <v>8</v>
      </c>
      <c r="AB37" s="261">
        <v>1</v>
      </c>
      <c r="AC37" s="261">
        <v>3</v>
      </c>
      <c r="AZ37" s="261">
        <v>1</v>
      </c>
      <c r="BA37" s="261">
        <f>IF(AZ37=1,G37,0)</f>
        <v>0</v>
      </c>
      <c r="BB37" s="261">
        <f>IF(AZ37=2,G37,0)</f>
        <v>0</v>
      </c>
      <c r="BC37" s="261">
        <f>IF(AZ37=3,G37,0)</f>
        <v>0</v>
      </c>
      <c r="BD37" s="261">
        <f>IF(AZ37=4,G37,0)</f>
        <v>0</v>
      </c>
      <c r="BE37" s="261">
        <f>IF(AZ37=5,G37,0)</f>
        <v>0</v>
      </c>
      <c r="CA37" s="292">
        <v>8</v>
      </c>
      <c r="CB37" s="292">
        <v>1</v>
      </c>
    </row>
    <row r="38" spans="1:80" x14ac:dyDescent="0.2">
      <c r="A38" s="293">
        <v>13</v>
      </c>
      <c r="B38" s="294" t="s">
        <v>376</v>
      </c>
      <c r="C38" s="295" t="s">
        <v>377</v>
      </c>
      <c r="D38" s="296" t="s">
        <v>369</v>
      </c>
      <c r="E38" s="297">
        <v>12.233700000000001</v>
      </c>
      <c r="F38" s="297">
        <v>0</v>
      </c>
      <c r="G38" s="298">
        <f>E38*F38</f>
        <v>0</v>
      </c>
      <c r="H38" s="299">
        <v>0</v>
      </c>
      <c r="I38" s="300">
        <f>E38*H38</f>
        <v>0</v>
      </c>
      <c r="J38" s="299"/>
      <c r="K38" s="300">
        <f>E38*J38</f>
        <v>0</v>
      </c>
      <c r="O38" s="292">
        <v>2</v>
      </c>
      <c r="AA38" s="261">
        <v>8</v>
      </c>
      <c r="AB38" s="261">
        <v>1</v>
      </c>
      <c r="AC38" s="261">
        <v>3</v>
      </c>
      <c r="AZ38" s="261">
        <v>1</v>
      </c>
      <c r="BA38" s="261">
        <f>IF(AZ38=1,G38,0)</f>
        <v>0</v>
      </c>
      <c r="BB38" s="261">
        <f>IF(AZ38=2,G38,0)</f>
        <v>0</v>
      </c>
      <c r="BC38" s="261">
        <f>IF(AZ38=3,G38,0)</f>
        <v>0</v>
      </c>
      <c r="BD38" s="261">
        <f>IF(AZ38=4,G38,0)</f>
        <v>0</v>
      </c>
      <c r="BE38" s="261">
        <f>IF(AZ38=5,G38,0)</f>
        <v>0</v>
      </c>
      <c r="CA38" s="292">
        <v>8</v>
      </c>
      <c r="CB38" s="292">
        <v>1</v>
      </c>
    </row>
    <row r="39" spans="1:80" x14ac:dyDescent="0.2">
      <c r="A39" s="293">
        <v>14</v>
      </c>
      <c r="B39" s="294" t="s">
        <v>378</v>
      </c>
      <c r="C39" s="295" t="s">
        <v>379</v>
      </c>
      <c r="D39" s="296" t="s">
        <v>369</v>
      </c>
      <c r="E39" s="297">
        <v>4.0778999999999996</v>
      </c>
      <c r="F39" s="297">
        <v>0</v>
      </c>
      <c r="G39" s="298">
        <f>E39*F39</f>
        <v>0</v>
      </c>
      <c r="H39" s="299">
        <v>0</v>
      </c>
      <c r="I39" s="300">
        <f>E39*H39</f>
        <v>0</v>
      </c>
      <c r="J39" s="299"/>
      <c r="K39" s="300">
        <f>E39*J39</f>
        <v>0</v>
      </c>
      <c r="O39" s="292">
        <v>2</v>
      </c>
      <c r="AA39" s="261">
        <v>8</v>
      </c>
      <c r="AB39" s="261">
        <v>0</v>
      </c>
      <c r="AC39" s="261">
        <v>3</v>
      </c>
      <c r="AZ39" s="261">
        <v>1</v>
      </c>
      <c r="BA39" s="261">
        <f>IF(AZ39=1,G39,0)</f>
        <v>0</v>
      </c>
      <c r="BB39" s="261">
        <f>IF(AZ39=2,G39,0)</f>
        <v>0</v>
      </c>
      <c r="BC39" s="261">
        <f>IF(AZ39=3,G39,0)</f>
        <v>0</v>
      </c>
      <c r="BD39" s="261">
        <f>IF(AZ39=4,G39,0)</f>
        <v>0</v>
      </c>
      <c r="BE39" s="261">
        <f>IF(AZ39=5,G39,0)</f>
        <v>0</v>
      </c>
      <c r="CA39" s="292">
        <v>8</v>
      </c>
      <c r="CB39" s="292">
        <v>0</v>
      </c>
    </row>
    <row r="40" spans="1:80" x14ac:dyDescent="0.2">
      <c r="A40" s="312"/>
      <c r="B40" s="313" t="s">
        <v>101</v>
      </c>
      <c r="C40" s="314" t="s">
        <v>731</v>
      </c>
      <c r="D40" s="315"/>
      <c r="E40" s="316"/>
      <c r="F40" s="317"/>
      <c r="G40" s="318">
        <f>SUM(G11:G39)</f>
        <v>0</v>
      </c>
      <c r="H40" s="319"/>
      <c r="I40" s="320">
        <f>SUM(I11:I39)</f>
        <v>23.754750000000001</v>
      </c>
      <c r="J40" s="319"/>
      <c r="K40" s="320">
        <f>SUM(K11:K39)</f>
        <v>-4.0779000000000005</v>
      </c>
      <c r="O40" s="292">
        <v>4</v>
      </c>
      <c r="BA40" s="321">
        <f>SUM(BA11:BA39)</f>
        <v>0</v>
      </c>
      <c r="BB40" s="321">
        <f>SUM(BB11:BB39)</f>
        <v>0</v>
      </c>
      <c r="BC40" s="321">
        <f>SUM(BC11:BC39)</f>
        <v>0</v>
      </c>
      <c r="BD40" s="321">
        <f>SUM(BD11:BD39)</f>
        <v>0</v>
      </c>
      <c r="BE40" s="321">
        <f>SUM(BE11:BE39)</f>
        <v>0</v>
      </c>
    </row>
    <row r="41" spans="1:80" x14ac:dyDescent="0.2">
      <c r="A41" s="282" t="s">
        <v>97</v>
      </c>
      <c r="B41" s="283" t="s">
        <v>419</v>
      </c>
      <c r="C41" s="284" t="s">
        <v>420</v>
      </c>
      <c r="D41" s="285"/>
      <c r="E41" s="286"/>
      <c r="F41" s="286"/>
      <c r="G41" s="287"/>
      <c r="H41" s="288"/>
      <c r="I41" s="289"/>
      <c r="J41" s="290"/>
      <c r="K41" s="291"/>
      <c r="O41" s="292">
        <v>1</v>
      </c>
    </row>
    <row r="42" spans="1:80" x14ac:dyDescent="0.2">
      <c r="A42" s="293">
        <v>15</v>
      </c>
      <c r="B42" s="294" t="s">
        <v>1256</v>
      </c>
      <c r="C42" s="295" t="s">
        <v>1257</v>
      </c>
      <c r="D42" s="296" t="s">
        <v>369</v>
      </c>
      <c r="E42" s="297">
        <v>23.754750000000001</v>
      </c>
      <c r="F42" s="297">
        <v>0</v>
      </c>
      <c r="G42" s="298">
        <f>E42*F42</f>
        <v>0</v>
      </c>
      <c r="H42" s="299">
        <v>0</v>
      </c>
      <c r="I42" s="300">
        <f>E42*H42</f>
        <v>0</v>
      </c>
      <c r="J42" s="299"/>
      <c r="K42" s="300">
        <f>E42*J42</f>
        <v>0</v>
      </c>
      <c r="O42" s="292">
        <v>2</v>
      </c>
      <c r="AA42" s="261">
        <v>7</v>
      </c>
      <c r="AB42" s="261">
        <v>1</v>
      </c>
      <c r="AC42" s="261">
        <v>2</v>
      </c>
      <c r="AZ42" s="261">
        <v>1</v>
      </c>
      <c r="BA42" s="261">
        <f>IF(AZ42=1,G42,0)</f>
        <v>0</v>
      </c>
      <c r="BB42" s="261">
        <f>IF(AZ42=2,G42,0)</f>
        <v>0</v>
      </c>
      <c r="BC42" s="261">
        <f>IF(AZ42=3,G42,0)</f>
        <v>0</v>
      </c>
      <c r="BD42" s="261">
        <f>IF(AZ42=4,G42,0)</f>
        <v>0</v>
      </c>
      <c r="BE42" s="261">
        <f>IF(AZ42=5,G42,0)</f>
        <v>0</v>
      </c>
      <c r="CA42" s="292">
        <v>7</v>
      </c>
      <c r="CB42" s="292">
        <v>1</v>
      </c>
    </row>
    <row r="43" spans="1:80" x14ac:dyDescent="0.2">
      <c r="A43" s="312"/>
      <c r="B43" s="313" t="s">
        <v>101</v>
      </c>
      <c r="C43" s="314" t="s">
        <v>421</v>
      </c>
      <c r="D43" s="315"/>
      <c r="E43" s="316"/>
      <c r="F43" s="317"/>
      <c r="G43" s="318">
        <f>SUM(G41:G42)</f>
        <v>0</v>
      </c>
      <c r="H43" s="319"/>
      <c r="I43" s="320">
        <f>SUM(I41:I42)</f>
        <v>0</v>
      </c>
      <c r="J43" s="319"/>
      <c r="K43" s="320">
        <f>SUM(K41:K42)</f>
        <v>0</v>
      </c>
      <c r="O43" s="292">
        <v>4</v>
      </c>
      <c r="BA43" s="321">
        <f>SUM(BA41:BA42)</f>
        <v>0</v>
      </c>
      <c r="BB43" s="321">
        <f>SUM(BB41:BB42)</f>
        <v>0</v>
      </c>
      <c r="BC43" s="321">
        <f>SUM(BC41:BC42)</f>
        <v>0</v>
      </c>
      <c r="BD43" s="321">
        <f>SUM(BD41:BD42)</f>
        <v>0</v>
      </c>
      <c r="BE43" s="321">
        <f>SUM(BE41:BE42)</f>
        <v>0</v>
      </c>
    </row>
    <row r="44" spans="1:80" x14ac:dyDescent="0.2">
      <c r="E44" s="261"/>
    </row>
    <row r="45" spans="1:80" x14ac:dyDescent="0.2">
      <c r="E45" s="261"/>
    </row>
    <row r="46" spans="1:80" x14ac:dyDescent="0.2">
      <c r="E46" s="261"/>
    </row>
    <row r="47" spans="1:80" x14ac:dyDescent="0.2">
      <c r="E47" s="261"/>
    </row>
    <row r="48" spans="1:80" x14ac:dyDescent="0.2">
      <c r="E48" s="261"/>
    </row>
    <row r="49" spans="5:5" x14ac:dyDescent="0.2">
      <c r="E49" s="261"/>
    </row>
    <row r="50" spans="5:5" x14ac:dyDescent="0.2">
      <c r="E50" s="261"/>
    </row>
    <row r="51" spans="5:5" x14ac:dyDescent="0.2">
      <c r="E51" s="261"/>
    </row>
    <row r="52" spans="5:5" x14ac:dyDescent="0.2">
      <c r="E52" s="261"/>
    </row>
    <row r="53" spans="5:5" x14ac:dyDescent="0.2">
      <c r="E53" s="261"/>
    </row>
    <row r="54" spans="5:5" x14ac:dyDescent="0.2">
      <c r="E54" s="261"/>
    </row>
    <row r="55" spans="5:5" x14ac:dyDescent="0.2">
      <c r="E55" s="261"/>
    </row>
    <row r="56" spans="5:5" x14ac:dyDescent="0.2">
      <c r="E56" s="261"/>
    </row>
    <row r="57" spans="5:5" x14ac:dyDescent="0.2">
      <c r="E57" s="261"/>
    </row>
    <row r="58" spans="5:5" x14ac:dyDescent="0.2">
      <c r="E58" s="261"/>
    </row>
    <row r="59" spans="5:5" x14ac:dyDescent="0.2">
      <c r="E59" s="261"/>
    </row>
    <row r="60" spans="5:5" x14ac:dyDescent="0.2">
      <c r="E60" s="261"/>
    </row>
    <row r="61" spans="5:5" x14ac:dyDescent="0.2">
      <c r="E61" s="261"/>
    </row>
    <row r="62" spans="5:5" x14ac:dyDescent="0.2">
      <c r="E62" s="261"/>
    </row>
    <row r="63" spans="5:5" x14ac:dyDescent="0.2">
      <c r="E63" s="261"/>
    </row>
    <row r="64" spans="5:5" x14ac:dyDescent="0.2">
      <c r="E64" s="261"/>
    </row>
    <row r="65" spans="1:7" x14ac:dyDescent="0.2">
      <c r="E65" s="261"/>
    </row>
    <row r="66" spans="1:7" x14ac:dyDescent="0.2">
      <c r="E66" s="261"/>
    </row>
    <row r="67" spans="1:7" x14ac:dyDescent="0.2">
      <c r="A67" s="311"/>
      <c r="B67" s="311"/>
      <c r="C67" s="311"/>
      <c r="D67" s="311"/>
      <c r="E67" s="311"/>
      <c r="F67" s="311"/>
      <c r="G67" s="311"/>
    </row>
    <row r="68" spans="1:7" x14ac:dyDescent="0.2">
      <c r="A68" s="311"/>
      <c r="B68" s="311"/>
      <c r="C68" s="311"/>
      <c r="D68" s="311"/>
      <c r="E68" s="311"/>
      <c r="F68" s="311"/>
      <c r="G68" s="311"/>
    </row>
    <row r="69" spans="1:7" x14ac:dyDescent="0.2">
      <c r="A69" s="311"/>
      <c r="B69" s="311"/>
      <c r="C69" s="311"/>
      <c r="D69" s="311"/>
      <c r="E69" s="311"/>
      <c r="F69" s="311"/>
      <c r="G69" s="311"/>
    </row>
    <row r="70" spans="1:7" x14ac:dyDescent="0.2">
      <c r="A70" s="311"/>
      <c r="B70" s="311"/>
      <c r="C70" s="311"/>
      <c r="D70" s="311"/>
      <c r="E70" s="311"/>
      <c r="F70" s="311"/>
      <c r="G70" s="311"/>
    </row>
    <row r="71" spans="1:7" x14ac:dyDescent="0.2">
      <c r="E71" s="261"/>
    </row>
    <row r="72" spans="1:7" x14ac:dyDescent="0.2">
      <c r="E72" s="261"/>
    </row>
    <row r="73" spans="1:7" x14ac:dyDescent="0.2">
      <c r="E73" s="261"/>
    </row>
    <row r="74" spans="1:7" x14ac:dyDescent="0.2">
      <c r="E74" s="261"/>
    </row>
    <row r="75" spans="1:7" x14ac:dyDescent="0.2">
      <c r="E75" s="261"/>
    </row>
    <row r="76" spans="1:7" x14ac:dyDescent="0.2">
      <c r="E76" s="261"/>
    </row>
    <row r="77" spans="1:7" x14ac:dyDescent="0.2">
      <c r="E77" s="261"/>
    </row>
    <row r="78" spans="1:7" x14ac:dyDescent="0.2">
      <c r="E78" s="261"/>
    </row>
    <row r="79" spans="1:7" x14ac:dyDescent="0.2">
      <c r="E79" s="261"/>
    </row>
    <row r="80" spans="1:7" x14ac:dyDescent="0.2">
      <c r="E80" s="261"/>
    </row>
    <row r="81" spans="5:5" x14ac:dyDescent="0.2">
      <c r="E81" s="261"/>
    </row>
    <row r="82" spans="5:5" x14ac:dyDescent="0.2">
      <c r="E82" s="261"/>
    </row>
    <row r="83" spans="5:5" x14ac:dyDescent="0.2">
      <c r="E83" s="261"/>
    </row>
    <row r="84" spans="5:5" x14ac:dyDescent="0.2">
      <c r="E84" s="261"/>
    </row>
    <row r="85" spans="5:5" x14ac:dyDescent="0.2">
      <c r="E85" s="261"/>
    </row>
    <row r="86" spans="5:5" x14ac:dyDescent="0.2">
      <c r="E86" s="261"/>
    </row>
    <row r="87" spans="5:5" x14ac:dyDescent="0.2">
      <c r="E87" s="261"/>
    </row>
    <row r="88" spans="5:5" x14ac:dyDescent="0.2">
      <c r="E88" s="261"/>
    </row>
    <row r="89" spans="5:5" x14ac:dyDescent="0.2">
      <c r="E89" s="261"/>
    </row>
    <row r="90" spans="5:5" x14ac:dyDescent="0.2">
      <c r="E90" s="261"/>
    </row>
    <row r="91" spans="5:5" x14ac:dyDescent="0.2">
      <c r="E91" s="261"/>
    </row>
    <row r="92" spans="5:5" x14ac:dyDescent="0.2">
      <c r="E92" s="261"/>
    </row>
    <row r="93" spans="5:5" x14ac:dyDescent="0.2">
      <c r="E93" s="261"/>
    </row>
    <row r="94" spans="5:5" x14ac:dyDescent="0.2">
      <c r="E94" s="261"/>
    </row>
    <row r="95" spans="5:5" x14ac:dyDescent="0.2">
      <c r="E95" s="261"/>
    </row>
    <row r="96" spans="5:5" x14ac:dyDescent="0.2">
      <c r="E96" s="261"/>
    </row>
    <row r="97" spans="1:7" x14ac:dyDescent="0.2">
      <c r="E97" s="261"/>
    </row>
    <row r="98" spans="1:7" x14ac:dyDescent="0.2">
      <c r="E98" s="261"/>
    </row>
    <row r="99" spans="1:7" x14ac:dyDescent="0.2">
      <c r="E99" s="261"/>
    </row>
    <row r="100" spans="1:7" x14ac:dyDescent="0.2">
      <c r="E100" s="261"/>
    </row>
    <row r="101" spans="1:7" x14ac:dyDescent="0.2">
      <c r="E101" s="261"/>
    </row>
    <row r="102" spans="1:7" x14ac:dyDescent="0.2">
      <c r="A102" s="322"/>
      <c r="B102" s="322"/>
    </row>
    <row r="103" spans="1:7" x14ac:dyDescent="0.2">
      <c r="A103" s="311"/>
      <c r="B103" s="311"/>
      <c r="C103" s="323"/>
      <c r="D103" s="323"/>
      <c r="E103" s="324"/>
      <c r="F103" s="323"/>
      <c r="G103" s="325"/>
    </row>
    <row r="104" spans="1:7" x14ac:dyDescent="0.2">
      <c r="A104" s="326"/>
      <c r="B104" s="326"/>
      <c r="C104" s="311"/>
      <c r="D104" s="311"/>
      <c r="E104" s="327"/>
      <c r="F104" s="311"/>
      <c r="G104" s="311"/>
    </row>
    <row r="105" spans="1:7" x14ac:dyDescent="0.2">
      <c r="A105" s="311"/>
      <c r="B105" s="311"/>
      <c r="C105" s="311"/>
      <c r="D105" s="311"/>
      <c r="E105" s="327"/>
      <c r="F105" s="311"/>
      <c r="G105" s="311"/>
    </row>
    <row r="106" spans="1:7" x14ac:dyDescent="0.2">
      <c r="A106" s="311"/>
      <c r="B106" s="311"/>
      <c r="C106" s="311"/>
      <c r="D106" s="311"/>
      <c r="E106" s="327"/>
      <c r="F106" s="311"/>
      <c r="G106" s="311"/>
    </row>
    <row r="107" spans="1:7" x14ac:dyDescent="0.2">
      <c r="A107" s="311"/>
      <c r="B107" s="311"/>
      <c r="C107" s="311"/>
      <c r="D107" s="311"/>
      <c r="E107" s="327"/>
      <c r="F107" s="311"/>
      <c r="G107" s="311"/>
    </row>
    <row r="108" spans="1:7" x14ac:dyDescent="0.2">
      <c r="A108" s="311"/>
      <c r="B108" s="311"/>
      <c r="C108" s="311"/>
      <c r="D108" s="311"/>
      <c r="E108" s="327"/>
      <c r="F108" s="311"/>
      <c r="G108" s="311"/>
    </row>
    <row r="109" spans="1:7" x14ac:dyDescent="0.2">
      <c r="A109" s="311"/>
      <c r="B109" s="311"/>
      <c r="C109" s="311"/>
      <c r="D109" s="311"/>
      <c r="E109" s="327"/>
      <c r="F109" s="311"/>
      <c r="G109" s="311"/>
    </row>
    <row r="110" spans="1:7" x14ac:dyDescent="0.2">
      <c r="A110" s="311"/>
      <c r="B110" s="311"/>
      <c r="C110" s="311"/>
      <c r="D110" s="311"/>
      <c r="E110" s="327"/>
      <c r="F110" s="311"/>
      <c r="G110" s="311"/>
    </row>
    <row r="111" spans="1:7" x14ac:dyDescent="0.2">
      <c r="A111" s="311"/>
      <c r="B111" s="311"/>
      <c r="C111" s="311"/>
      <c r="D111" s="311"/>
      <c r="E111" s="327"/>
      <c r="F111" s="311"/>
      <c r="G111" s="311"/>
    </row>
    <row r="112" spans="1:7" x14ac:dyDescent="0.2">
      <c r="A112" s="311"/>
      <c r="B112" s="311"/>
      <c r="C112" s="311"/>
      <c r="D112" s="311"/>
      <c r="E112" s="327"/>
      <c r="F112" s="311"/>
      <c r="G112" s="311"/>
    </row>
    <row r="113" spans="1:7" x14ac:dyDescent="0.2">
      <c r="A113" s="311"/>
      <c r="B113" s="311"/>
      <c r="C113" s="311"/>
      <c r="D113" s="311"/>
      <c r="E113" s="327"/>
      <c r="F113" s="311"/>
      <c r="G113" s="311"/>
    </row>
    <row r="114" spans="1:7" x14ac:dyDescent="0.2">
      <c r="A114" s="311"/>
      <c r="B114" s="311"/>
      <c r="C114" s="311"/>
      <c r="D114" s="311"/>
      <c r="E114" s="327"/>
      <c r="F114" s="311"/>
      <c r="G114" s="311"/>
    </row>
    <row r="115" spans="1:7" x14ac:dyDescent="0.2">
      <c r="A115" s="311"/>
      <c r="B115" s="311"/>
      <c r="C115" s="311"/>
      <c r="D115" s="311"/>
      <c r="E115" s="327"/>
      <c r="F115" s="311"/>
      <c r="G115" s="311"/>
    </row>
    <row r="116" spans="1:7" x14ac:dyDescent="0.2">
      <c r="A116" s="311"/>
      <c r="B116" s="311"/>
      <c r="C116" s="311"/>
      <c r="D116" s="311"/>
      <c r="E116" s="327"/>
      <c r="F116" s="311"/>
      <c r="G116" s="311"/>
    </row>
  </sheetData>
  <mergeCells count="20">
    <mergeCell ref="C34:D34"/>
    <mergeCell ref="C27:D27"/>
    <mergeCell ref="C28:D28"/>
    <mergeCell ref="C29:D29"/>
    <mergeCell ref="C31:D31"/>
    <mergeCell ref="C32:D32"/>
    <mergeCell ref="C33:D33"/>
    <mergeCell ref="C13:D13"/>
    <mergeCell ref="C15:D15"/>
    <mergeCell ref="C17:D17"/>
    <mergeCell ref="C19:D19"/>
    <mergeCell ref="C21:D21"/>
    <mergeCell ref="C23:D23"/>
    <mergeCell ref="C25:D25"/>
    <mergeCell ref="C26:D26"/>
    <mergeCell ref="A1:G1"/>
    <mergeCell ref="A3:B3"/>
    <mergeCell ref="A4:B4"/>
    <mergeCell ref="E4:G4"/>
    <mergeCell ref="C9:D9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"/>
  <dimension ref="A1:BE51"/>
  <sheetViews>
    <sheetView topLeftCell="A34" zoomScaleNormal="100"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101" t="s">
        <v>102</v>
      </c>
      <c r="B1" s="102"/>
      <c r="C1" s="102"/>
      <c r="D1" s="102"/>
      <c r="E1" s="102"/>
      <c r="F1" s="102"/>
      <c r="G1" s="102"/>
    </row>
    <row r="2" spans="1:57" ht="12.75" customHeight="1" x14ac:dyDescent="0.2">
      <c r="A2" s="103" t="s">
        <v>32</v>
      </c>
      <c r="B2" s="104"/>
      <c r="C2" s="105" t="s">
        <v>98</v>
      </c>
      <c r="D2" s="105" t="s">
        <v>110</v>
      </c>
      <c r="E2" s="106"/>
      <c r="F2" s="107" t="s">
        <v>33</v>
      </c>
      <c r="G2" s="108"/>
    </row>
    <row r="3" spans="1:57" ht="3" hidden="1" customHeight="1" x14ac:dyDescent="0.2">
      <c r="A3" s="109"/>
      <c r="B3" s="110"/>
      <c r="C3" s="111"/>
      <c r="D3" s="111"/>
      <c r="E3" s="112"/>
      <c r="F3" s="113"/>
      <c r="G3" s="114"/>
    </row>
    <row r="4" spans="1:57" ht="12" customHeight="1" x14ac:dyDescent="0.2">
      <c r="A4" s="115" t="s">
        <v>34</v>
      </c>
      <c r="B4" s="110"/>
      <c r="C4" s="111"/>
      <c r="D4" s="111"/>
      <c r="E4" s="112"/>
      <c r="F4" s="113" t="s">
        <v>35</v>
      </c>
      <c r="G4" s="116"/>
    </row>
    <row r="5" spans="1:57" ht="12.95" customHeight="1" x14ac:dyDescent="0.2">
      <c r="A5" s="117" t="s">
        <v>1945</v>
      </c>
      <c r="B5" s="118"/>
      <c r="C5" s="119" t="s">
        <v>1946</v>
      </c>
      <c r="D5" s="120"/>
      <c r="E5" s="118"/>
      <c r="F5" s="113" t="s">
        <v>36</v>
      </c>
      <c r="G5" s="114"/>
    </row>
    <row r="6" spans="1:57" ht="12.95" customHeight="1" x14ac:dyDescent="0.2">
      <c r="A6" s="115" t="s">
        <v>37</v>
      </c>
      <c r="B6" s="110"/>
      <c r="C6" s="111"/>
      <c r="D6" s="111"/>
      <c r="E6" s="112"/>
      <c r="F6" s="121" t="s">
        <v>38</v>
      </c>
      <c r="G6" s="122"/>
      <c r="O6" s="123"/>
    </row>
    <row r="7" spans="1:57" ht="12.95" customHeight="1" x14ac:dyDescent="0.2">
      <c r="A7" s="124" t="s">
        <v>104</v>
      </c>
      <c r="B7" s="125"/>
      <c r="C7" s="126" t="s">
        <v>105</v>
      </c>
      <c r="D7" s="127"/>
      <c r="E7" s="127"/>
      <c r="F7" s="128" t="s">
        <v>39</v>
      </c>
      <c r="G7" s="122">
        <f>IF(G6=0,,ROUND((F30+F32)/G6,1))</f>
        <v>0</v>
      </c>
    </row>
    <row r="8" spans="1:57" x14ac:dyDescent="0.2">
      <c r="A8" s="129" t="s">
        <v>40</v>
      </c>
      <c r="B8" s="113"/>
      <c r="C8" s="130"/>
      <c r="D8" s="130"/>
      <c r="E8" s="131"/>
      <c r="F8" s="132" t="s">
        <v>41</v>
      </c>
      <c r="G8" s="133"/>
      <c r="H8" s="134"/>
      <c r="I8" s="135"/>
    </row>
    <row r="9" spans="1:57" x14ac:dyDescent="0.2">
      <c r="A9" s="129" t="s">
        <v>42</v>
      </c>
      <c r="B9" s="113"/>
      <c r="C9" s="130"/>
      <c r="D9" s="130"/>
      <c r="E9" s="131"/>
      <c r="F9" s="113"/>
      <c r="G9" s="136"/>
      <c r="H9" s="137"/>
    </row>
    <row r="10" spans="1:57" x14ac:dyDescent="0.2">
      <c r="A10" s="129" t="s">
        <v>43</v>
      </c>
      <c r="B10" s="113"/>
      <c r="C10" s="130" t="s">
        <v>492</v>
      </c>
      <c r="D10" s="130"/>
      <c r="E10" s="130"/>
      <c r="F10" s="138"/>
      <c r="G10" s="139"/>
      <c r="H10" s="140"/>
    </row>
    <row r="11" spans="1:57" ht="13.5" customHeight="1" x14ac:dyDescent="0.2">
      <c r="A11" s="129" t="s">
        <v>44</v>
      </c>
      <c r="B11" s="113"/>
      <c r="C11" s="130"/>
      <c r="D11" s="130"/>
      <c r="E11" s="130"/>
      <c r="F11" s="141" t="s">
        <v>45</v>
      </c>
      <c r="G11" s="142"/>
      <c r="H11" s="137"/>
      <c r="BA11" s="143"/>
      <c r="BB11" s="143"/>
      <c r="BC11" s="143"/>
      <c r="BD11" s="143"/>
      <c r="BE11" s="143"/>
    </row>
    <row r="12" spans="1:57" ht="12.75" customHeight="1" x14ac:dyDescent="0.2">
      <c r="A12" s="144" t="s">
        <v>46</v>
      </c>
      <c r="B12" s="110"/>
      <c r="C12" s="145"/>
      <c r="D12" s="145"/>
      <c r="E12" s="145"/>
      <c r="F12" s="146" t="s">
        <v>47</v>
      </c>
      <c r="G12" s="147"/>
      <c r="H12" s="137"/>
    </row>
    <row r="13" spans="1:57" ht="28.5" customHeight="1" thickBot="1" x14ac:dyDescent="0.25">
      <c r="A13" s="148" t="s">
        <v>48</v>
      </c>
      <c r="B13" s="149"/>
      <c r="C13" s="149"/>
      <c r="D13" s="149"/>
      <c r="E13" s="150"/>
      <c r="F13" s="150"/>
      <c r="G13" s="151"/>
      <c r="H13" s="137"/>
    </row>
    <row r="14" spans="1:57" ht="17.25" customHeight="1" thickBot="1" x14ac:dyDescent="0.25">
      <c r="A14" s="152" t="s">
        <v>49</v>
      </c>
      <c r="B14" s="153"/>
      <c r="C14" s="154"/>
      <c r="D14" s="155" t="s">
        <v>50</v>
      </c>
      <c r="E14" s="156"/>
      <c r="F14" s="156"/>
      <c r="G14" s="154"/>
    </row>
    <row r="15" spans="1:57" ht="15.95" customHeight="1" x14ac:dyDescent="0.2">
      <c r="A15" s="157"/>
      <c r="B15" s="158" t="s">
        <v>51</v>
      </c>
      <c r="C15" s="159">
        <f>'06 1 Rek'!E23</f>
        <v>0</v>
      </c>
      <c r="D15" s="160" t="str">
        <f>'06 1 Rek'!A28</f>
        <v>Ztížené výrobní podmínky</v>
      </c>
      <c r="E15" s="161"/>
      <c r="F15" s="162"/>
      <c r="G15" s="159">
        <f>'06 1 Rek'!I28</f>
        <v>0</v>
      </c>
    </row>
    <row r="16" spans="1:57" ht="15.95" customHeight="1" x14ac:dyDescent="0.2">
      <c r="A16" s="157" t="s">
        <v>52</v>
      </c>
      <c r="B16" s="158" t="s">
        <v>53</v>
      </c>
      <c r="C16" s="159">
        <f>'06 1 Rek'!F23</f>
        <v>0</v>
      </c>
      <c r="D16" s="109" t="str">
        <f>'06 1 Rek'!A29</f>
        <v>Oborová přirážka</v>
      </c>
      <c r="E16" s="163"/>
      <c r="F16" s="164"/>
      <c r="G16" s="159">
        <f>'06 1 Rek'!I29</f>
        <v>0</v>
      </c>
    </row>
    <row r="17" spans="1:7" ht="15.95" customHeight="1" x14ac:dyDescent="0.2">
      <c r="A17" s="157" t="s">
        <v>54</v>
      </c>
      <c r="B17" s="158" t="s">
        <v>55</v>
      </c>
      <c r="C17" s="159">
        <f>'06 1 Rek'!H23</f>
        <v>0</v>
      </c>
      <c r="D17" s="109" t="str">
        <f>'06 1 Rek'!A30</f>
        <v>Přesun stavebních kapacit</v>
      </c>
      <c r="E17" s="163"/>
      <c r="F17" s="164"/>
      <c r="G17" s="159">
        <f>'06 1 Rek'!I30</f>
        <v>0</v>
      </c>
    </row>
    <row r="18" spans="1:7" ht="15.95" customHeight="1" x14ac:dyDescent="0.2">
      <c r="A18" s="165" t="s">
        <v>56</v>
      </c>
      <c r="B18" s="166" t="s">
        <v>57</v>
      </c>
      <c r="C18" s="159">
        <f>'06 1 Rek'!G23</f>
        <v>0</v>
      </c>
      <c r="D18" s="109" t="str">
        <f>'06 1 Rek'!A31</f>
        <v>Mimostaveništní doprava</v>
      </c>
      <c r="E18" s="163"/>
      <c r="F18" s="164"/>
      <c r="G18" s="159">
        <f>'06 1 Rek'!I31</f>
        <v>0</v>
      </c>
    </row>
    <row r="19" spans="1:7" ht="15.95" customHeight="1" x14ac:dyDescent="0.2">
      <c r="A19" s="167" t="s">
        <v>58</v>
      </c>
      <c r="B19" s="158"/>
      <c r="C19" s="159">
        <f>SUM(C15:C18)</f>
        <v>0</v>
      </c>
      <c r="D19" s="109" t="str">
        <f>'06 1 Rek'!A32</f>
        <v>Zařízení staveniště</v>
      </c>
      <c r="E19" s="163"/>
      <c r="F19" s="164"/>
      <c r="G19" s="159">
        <f>'06 1 Rek'!I32</f>
        <v>0</v>
      </c>
    </row>
    <row r="20" spans="1:7" ht="15.95" customHeight="1" x14ac:dyDescent="0.2">
      <c r="A20" s="167"/>
      <c r="B20" s="158"/>
      <c r="C20" s="159"/>
      <c r="D20" s="109" t="str">
        <f>'06 1 Rek'!A33</f>
        <v>Provoz investora</v>
      </c>
      <c r="E20" s="163"/>
      <c r="F20" s="164"/>
      <c r="G20" s="159">
        <f>'06 1 Rek'!I33</f>
        <v>0</v>
      </c>
    </row>
    <row r="21" spans="1:7" ht="15.95" customHeight="1" x14ac:dyDescent="0.2">
      <c r="A21" s="167" t="s">
        <v>29</v>
      </c>
      <c r="B21" s="158"/>
      <c r="C21" s="159">
        <f>'06 1 Rek'!I23</f>
        <v>0</v>
      </c>
      <c r="D21" s="109" t="str">
        <f>'06 1 Rek'!A34</f>
        <v>Kompletační činnost (IČD)</v>
      </c>
      <c r="E21" s="163"/>
      <c r="F21" s="164"/>
      <c r="G21" s="159">
        <f>'06 1 Rek'!I34</f>
        <v>0</v>
      </c>
    </row>
    <row r="22" spans="1:7" ht="15.95" customHeight="1" x14ac:dyDescent="0.2">
      <c r="A22" s="168" t="s">
        <v>59</v>
      </c>
      <c r="B22" s="137"/>
      <c r="C22" s="159">
        <f>C19+C21</f>
        <v>0</v>
      </c>
      <c r="D22" s="109" t="s">
        <v>60</v>
      </c>
      <c r="E22" s="163"/>
      <c r="F22" s="164"/>
      <c r="G22" s="159">
        <f>G23-SUM(G15:G21)</f>
        <v>0</v>
      </c>
    </row>
    <row r="23" spans="1:7" ht="15.95" customHeight="1" thickBot="1" x14ac:dyDescent="0.25">
      <c r="A23" s="169" t="s">
        <v>61</v>
      </c>
      <c r="B23" s="170"/>
      <c r="C23" s="171">
        <f>C22+G23</f>
        <v>0</v>
      </c>
      <c r="D23" s="172" t="s">
        <v>62</v>
      </c>
      <c r="E23" s="173"/>
      <c r="F23" s="174"/>
      <c r="G23" s="159">
        <f>'06 1 Rek'!H36</f>
        <v>0</v>
      </c>
    </row>
    <row r="24" spans="1:7" x14ac:dyDescent="0.2">
      <c r="A24" s="175" t="s">
        <v>63</v>
      </c>
      <c r="B24" s="176"/>
      <c r="C24" s="177"/>
      <c r="D24" s="176" t="s">
        <v>64</v>
      </c>
      <c r="E24" s="176"/>
      <c r="F24" s="178" t="s">
        <v>65</v>
      </c>
      <c r="G24" s="179"/>
    </row>
    <row r="25" spans="1:7" x14ac:dyDescent="0.2">
      <c r="A25" s="168" t="s">
        <v>66</v>
      </c>
      <c r="B25" s="137"/>
      <c r="C25" s="180"/>
      <c r="D25" s="137" t="s">
        <v>66</v>
      </c>
      <c r="F25" s="181" t="s">
        <v>66</v>
      </c>
      <c r="G25" s="182"/>
    </row>
    <row r="26" spans="1:7" ht="37.5" customHeight="1" x14ac:dyDescent="0.2">
      <c r="A26" s="168" t="s">
        <v>67</v>
      </c>
      <c r="B26" s="183"/>
      <c r="C26" s="180"/>
      <c r="D26" s="137" t="s">
        <v>67</v>
      </c>
      <c r="F26" s="181" t="s">
        <v>67</v>
      </c>
      <c r="G26" s="182"/>
    </row>
    <row r="27" spans="1:7" x14ac:dyDescent="0.2">
      <c r="A27" s="168"/>
      <c r="B27" s="184"/>
      <c r="C27" s="180"/>
      <c r="D27" s="137"/>
      <c r="F27" s="181"/>
      <c r="G27" s="182"/>
    </row>
    <row r="28" spans="1:7" x14ac:dyDescent="0.2">
      <c r="A28" s="168" t="s">
        <v>68</v>
      </c>
      <c r="B28" s="137"/>
      <c r="C28" s="180"/>
      <c r="D28" s="181" t="s">
        <v>69</v>
      </c>
      <c r="E28" s="180"/>
      <c r="F28" s="185" t="s">
        <v>69</v>
      </c>
      <c r="G28" s="182"/>
    </row>
    <row r="29" spans="1:7" ht="69" customHeight="1" x14ac:dyDescent="0.2">
      <c r="A29" s="168"/>
      <c r="B29" s="137"/>
      <c r="C29" s="186"/>
      <c r="D29" s="187"/>
      <c r="E29" s="186"/>
      <c r="F29" s="137"/>
      <c r="G29" s="182"/>
    </row>
    <row r="30" spans="1:7" x14ac:dyDescent="0.2">
      <c r="A30" s="188" t="s">
        <v>11</v>
      </c>
      <c r="B30" s="189"/>
      <c r="C30" s="190">
        <v>21</v>
      </c>
      <c r="D30" s="189" t="s">
        <v>70</v>
      </c>
      <c r="E30" s="191"/>
      <c r="F30" s="192">
        <f>C23-F32</f>
        <v>0</v>
      </c>
      <c r="G30" s="193"/>
    </row>
    <row r="31" spans="1:7" x14ac:dyDescent="0.2">
      <c r="A31" s="188" t="s">
        <v>71</v>
      </c>
      <c r="B31" s="189"/>
      <c r="C31" s="190">
        <f>C30</f>
        <v>21</v>
      </c>
      <c r="D31" s="189" t="s">
        <v>72</v>
      </c>
      <c r="E31" s="191"/>
      <c r="F31" s="192">
        <f>ROUND(PRODUCT(F30,C31/100),0)</f>
        <v>0</v>
      </c>
      <c r="G31" s="193"/>
    </row>
    <row r="32" spans="1:7" x14ac:dyDescent="0.2">
      <c r="A32" s="188" t="s">
        <v>11</v>
      </c>
      <c r="B32" s="189"/>
      <c r="C32" s="190">
        <v>0</v>
      </c>
      <c r="D32" s="189" t="s">
        <v>72</v>
      </c>
      <c r="E32" s="191"/>
      <c r="F32" s="192">
        <v>0</v>
      </c>
      <c r="G32" s="193"/>
    </row>
    <row r="33" spans="1:8" x14ac:dyDescent="0.2">
      <c r="A33" s="188" t="s">
        <v>71</v>
      </c>
      <c r="B33" s="194"/>
      <c r="C33" s="195">
        <f>C32</f>
        <v>0</v>
      </c>
      <c r="D33" s="189" t="s">
        <v>72</v>
      </c>
      <c r="E33" s="164"/>
      <c r="F33" s="192">
        <f>ROUND(PRODUCT(F32,C33/100),0)</f>
        <v>0</v>
      </c>
      <c r="G33" s="193"/>
    </row>
    <row r="34" spans="1:8" s="201" customFormat="1" ht="19.5" customHeight="1" thickBot="1" x14ac:dyDescent="0.3">
      <c r="A34" s="196" t="s">
        <v>73</v>
      </c>
      <c r="B34" s="197"/>
      <c r="C34" s="197"/>
      <c r="D34" s="197"/>
      <c r="E34" s="198"/>
      <c r="F34" s="199">
        <f>ROUND(SUM(F30:F33),0)</f>
        <v>0</v>
      </c>
      <c r="G34" s="200"/>
    </row>
    <row r="36" spans="1:8" x14ac:dyDescent="0.2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 x14ac:dyDescent="0.2">
      <c r="A37" s="2"/>
      <c r="B37" s="202" t="s">
        <v>491</v>
      </c>
      <c r="C37" s="202"/>
      <c r="D37" s="202"/>
      <c r="E37" s="202"/>
      <c r="F37" s="202"/>
      <c r="G37" s="202"/>
      <c r="H37" s="1" t="s">
        <v>1</v>
      </c>
    </row>
    <row r="38" spans="1:8" ht="12.75" customHeight="1" x14ac:dyDescent="0.2">
      <c r="A38" s="203"/>
      <c r="B38" s="202"/>
      <c r="C38" s="202"/>
      <c r="D38" s="202"/>
      <c r="E38" s="202"/>
      <c r="F38" s="202"/>
      <c r="G38" s="202"/>
      <c r="H38" s="1" t="s">
        <v>1</v>
      </c>
    </row>
    <row r="39" spans="1:8" x14ac:dyDescent="0.2">
      <c r="A39" s="203"/>
      <c r="B39" s="202"/>
      <c r="C39" s="202"/>
      <c r="D39" s="202"/>
      <c r="E39" s="202"/>
      <c r="F39" s="202"/>
      <c r="G39" s="202"/>
      <c r="H39" s="1" t="s">
        <v>1</v>
      </c>
    </row>
    <row r="40" spans="1:8" x14ac:dyDescent="0.2">
      <c r="A40" s="203"/>
      <c r="B40" s="202"/>
      <c r="C40" s="202"/>
      <c r="D40" s="202"/>
      <c r="E40" s="202"/>
      <c r="F40" s="202"/>
      <c r="G40" s="202"/>
      <c r="H40" s="1" t="s">
        <v>1</v>
      </c>
    </row>
    <row r="41" spans="1:8" x14ac:dyDescent="0.2">
      <c r="A41" s="203"/>
      <c r="B41" s="202"/>
      <c r="C41" s="202"/>
      <c r="D41" s="202"/>
      <c r="E41" s="202"/>
      <c r="F41" s="202"/>
      <c r="G41" s="202"/>
      <c r="H41" s="1" t="s">
        <v>1</v>
      </c>
    </row>
    <row r="42" spans="1:8" x14ac:dyDescent="0.2">
      <c r="A42" s="203"/>
      <c r="B42" s="202"/>
      <c r="C42" s="202"/>
      <c r="D42" s="202"/>
      <c r="E42" s="202"/>
      <c r="F42" s="202"/>
      <c r="G42" s="202"/>
      <c r="H42" s="1" t="s">
        <v>1</v>
      </c>
    </row>
    <row r="43" spans="1:8" x14ac:dyDescent="0.2">
      <c r="A43" s="203"/>
      <c r="B43" s="202"/>
      <c r="C43" s="202"/>
      <c r="D43" s="202"/>
      <c r="E43" s="202"/>
      <c r="F43" s="202"/>
      <c r="G43" s="202"/>
      <c r="H43" s="1" t="s">
        <v>1</v>
      </c>
    </row>
    <row r="44" spans="1:8" ht="12.75" customHeight="1" x14ac:dyDescent="0.2">
      <c r="A44" s="203"/>
      <c r="B44" s="202"/>
      <c r="C44" s="202"/>
      <c r="D44" s="202"/>
      <c r="E44" s="202"/>
      <c r="F44" s="202"/>
      <c r="G44" s="202"/>
      <c r="H44" s="1" t="s">
        <v>1</v>
      </c>
    </row>
    <row r="45" spans="1:8" ht="12.75" customHeight="1" x14ac:dyDescent="0.2">
      <c r="A45" s="203"/>
      <c r="B45" s="202"/>
      <c r="C45" s="202"/>
      <c r="D45" s="202"/>
      <c r="E45" s="202"/>
      <c r="F45" s="202"/>
      <c r="G45" s="202"/>
      <c r="H45" s="1" t="s">
        <v>1</v>
      </c>
    </row>
    <row r="46" spans="1:8" x14ac:dyDescent="0.2">
      <c r="B46" s="204"/>
      <c r="C46" s="204"/>
      <c r="D46" s="204"/>
      <c r="E46" s="204"/>
      <c r="F46" s="204"/>
      <c r="G46" s="204"/>
    </row>
    <row r="47" spans="1:8" x14ac:dyDescent="0.2">
      <c r="B47" s="204"/>
      <c r="C47" s="204"/>
      <c r="D47" s="204"/>
      <c r="E47" s="204"/>
      <c r="F47" s="204"/>
      <c r="G47" s="204"/>
    </row>
    <row r="48" spans="1:8" x14ac:dyDescent="0.2">
      <c r="B48" s="204"/>
      <c r="C48" s="204"/>
      <c r="D48" s="204"/>
      <c r="E48" s="204"/>
      <c r="F48" s="204"/>
      <c r="G48" s="204"/>
    </row>
    <row r="49" spans="2:7" x14ac:dyDescent="0.2">
      <c r="B49" s="204"/>
      <c r="C49" s="204"/>
      <c r="D49" s="204"/>
      <c r="E49" s="204"/>
      <c r="F49" s="204"/>
      <c r="G49" s="204"/>
    </row>
    <row r="50" spans="2:7" x14ac:dyDescent="0.2">
      <c r="B50" s="204"/>
      <c r="C50" s="204"/>
      <c r="D50" s="204"/>
      <c r="E50" s="204"/>
      <c r="F50" s="204"/>
      <c r="G50" s="204"/>
    </row>
    <row r="51" spans="2:7" x14ac:dyDescent="0.2">
      <c r="B51" s="204"/>
      <c r="C51" s="204"/>
      <c r="D51" s="204"/>
      <c r="E51" s="204"/>
      <c r="F51" s="204"/>
      <c r="G51" s="204"/>
    </row>
  </sheetData>
  <mergeCells count="18">
    <mergeCell ref="B46:G46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C8:E8"/>
    <mergeCell ref="C9:E9"/>
    <mergeCell ref="C10:E10"/>
    <mergeCell ref="C11:E11"/>
    <mergeCell ref="C12:E12"/>
    <mergeCell ref="A23:B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2"/>
  <dimension ref="A1:BE87"/>
  <sheetViews>
    <sheetView workbookViewId="0">
      <selection sqref="A1:B1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 x14ac:dyDescent="0.2">
      <c r="A1" s="205" t="s">
        <v>2</v>
      </c>
      <c r="B1" s="206"/>
      <c r="C1" s="207" t="s">
        <v>106</v>
      </c>
      <c r="D1" s="208"/>
      <c r="E1" s="209"/>
      <c r="F1" s="208"/>
      <c r="G1" s="210" t="s">
        <v>75</v>
      </c>
      <c r="H1" s="211" t="s">
        <v>98</v>
      </c>
      <c r="I1" s="212"/>
    </row>
    <row r="2" spans="1:9" ht="13.5" thickBot="1" x14ac:dyDescent="0.25">
      <c r="A2" s="213" t="s">
        <v>76</v>
      </c>
      <c r="B2" s="214"/>
      <c r="C2" s="215" t="s">
        <v>1947</v>
      </c>
      <c r="D2" s="216"/>
      <c r="E2" s="217"/>
      <c r="F2" s="216"/>
      <c r="G2" s="218" t="s">
        <v>110</v>
      </c>
      <c r="H2" s="219"/>
      <c r="I2" s="220"/>
    </row>
    <row r="3" spans="1:9" ht="13.5" thickTop="1" x14ac:dyDescent="0.2">
      <c r="F3" s="137"/>
    </row>
    <row r="4" spans="1:9" ht="19.5" customHeight="1" x14ac:dyDescent="0.25">
      <c r="A4" s="221" t="s">
        <v>77</v>
      </c>
      <c r="B4" s="222"/>
      <c r="C4" s="222"/>
      <c r="D4" s="222"/>
      <c r="E4" s="223"/>
      <c r="F4" s="222"/>
      <c r="G4" s="222"/>
      <c r="H4" s="222"/>
      <c r="I4" s="222"/>
    </row>
    <row r="5" spans="1:9" ht="13.5" thickBot="1" x14ac:dyDescent="0.25"/>
    <row r="6" spans="1:9" s="137" customFormat="1" ht="13.5" thickBot="1" x14ac:dyDescent="0.25">
      <c r="A6" s="224"/>
      <c r="B6" s="225" t="s">
        <v>78</v>
      </c>
      <c r="C6" s="225"/>
      <c r="D6" s="226"/>
      <c r="E6" s="227" t="s">
        <v>25</v>
      </c>
      <c r="F6" s="228" t="s">
        <v>26</v>
      </c>
      <c r="G6" s="228" t="s">
        <v>27</v>
      </c>
      <c r="H6" s="228" t="s">
        <v>28</v>
      </c>
      <c r="I6" s="229" t="s">
        <v>29</v>
      </c>
    </row>
    <row r="7" spans="1:9" s="137" customFormat="1" x14ac:dyDescent="0.2">
      <c r="A7" s="328" t="str">
        <f>'06 1 Pol'!B7</f>
        <v>1</v>
      </c>
      <c r="B7" s="70" t="str">
        <f>'06 1 Pol'!C7</f>
        <v>Zemní práce</v>
      </c>
      <c r="D7" s="230"/>
      <c r="E7" s="329">
        <f>'06 1 Pol'!BA37</f>
        <v>0</v>
      </c>
      <c r="F7" s="330">
        <f>'06 1 Pol'!BB37</f>
        <v>0</v>
      </c>
      <c r="G7" s="330">
        <f>'06 1 Pol'!BC37</f>
        <v>0</v>
      </c>
      <c r="H7" s="330">
        <f>'06 1 Pol'!BD37</f>
        <v>0</v>
      </c>
      <c r="I7" s="331">
        <f>'06 1 Pol'!BE37</f>
        <v>0</v>
      </c>
    </row>
    <row r="8" spans="1:9" s="137" customFormat="1" x14ac:dyDescent="0.2">
      <c r="A8" s="328" t="str">
        <f>'06 1 Pol'!B38</f>
        <v>281</v>
      </c>
      <c r="B8" s="70" t="str">
        <f>'06 1 Pol'!C38</f>
        <v>SANACE KONSTRUKCÍ</v>
      </c>
      <c r="D8" s="230"/>
      <c r="E8" s="329">
        <f>'06 1 Pol'!BA66</f>
        <v>0</v>
      </c>
      <c r="F8" s="330">
        <f>'06 1 Pol'!BB66</f>
        <v>0</v>
      </c>
      <c r="G8" s="330">
        <f>'06 1 Pol'!BC66</f>
        <v>0</v>
      </c>
      <c r="H8" s="330">
        <f>'06 1 Pol'!BD66</f>
        <v>0</v>
      </c>
      <c r="I8" s="331">
        <f>'06 1 Pol'!BE66</f>
        <v>0</v>
      </c>
    </row>
    <row r="9" spans="1:9" s="137" customFormat="1" x14ac:dyDescent="0.2">
      <c r="A9" s="328" t="str">
        <f>'06 1 Pol'!B67</f>
        <v>6</v>
      </c>
      <c r="B9" s="70" t="str">
        <f>'06 1 Pol'!C67</f>
        <v>Úpravy povrchu, podlahy</v>
      </c>
      <c r="D9" s="230"/>
      <c r="E9" s="329">
        <f>'06 1 Pol'!BA76</f>
        <v>0</v>
      </c>
      <c r="F9" s="330">
        <f>'06 1 Pol'!BB76</f>
        <v>0</v>
      </c>
      <c r="G9" s="330">
        <f>'06 1 Pol'!BC76</f>
        <v>0</v>
      </c>
      <c r="H9" s="330">
        <f>'06 1 Pol'!BD76</f>
        <v>0</v>
      </c>
      <c r="I9" s="331">
        <f>'06 1 Pol'!BE76</f>
        <v>0</v>
      </c>
    </row>
    <row r="10" spans="1:9" s="137" customFormat="1" x14ac:dyDescent="0.2">
      <c r="A10" s="328" t="str">
        <f>'06 1 Pol'!B77</f>
        <v>62</v>
      </c>
      <c r="B10" s="70" t="str">
        <f>'06 1 Pol'!C77</f>
        <v>Úpravy povrchů vnější</v>
      </c>
      <c r="D10" s="230"/>
      <c r="E10" s="329">
        <f>'06 1 Pol'!BA80</f>
        <v>0</v>
      </c>
      <c r="F10" s="330">
        <f>'06 1 Pol'!BB80</f>
        <v>0</v>
      </c>
      <c r="G10" s="330">
        <f>'06 1 Pol'!BC80</f>
        <v>0</v>
      </c>
      <c r="H10" s="330">
        <f>'06 1 Pol'!BD80</f>
        <v>0</v>
      </c>
      <c r="I10" s="331">
        <f>'06 1 Pol'!BE80</f>
        <v>0</v>
      </c>
    </row>
    <row r="11" spans="1:9" s="137" customFormat="1" x14ac:dyDescent="0.2">
      <c r="A11" s="328" t="str">
        <f>'06 1 Pol'!B81</f>
        <v>621</v>
      </c>
      <c r="B11" s="70" t="str">
        <f>'06 1 Pol'!C81</f>
        <v>Zateplení vnější</v>
      </c>
      <c r="D11" s="230"/>
      <c r="E11" s="329">
        <f>'06 1 Pol'!BA259</f>
        <v>0</v>
      </c>
      <c r="F11" s="330">
        <f>'06 1 Pol'!BB259</f>
        <v>0</v>
      </c>
      <c r="G11" s="330">
        <f>'06 1 Pol'!BC259</f>
        <v>0</v>
      </c>
      <c r="H11" s="330">
        <f>'06 1 Pol'!BD259</f>
        <v>0</v>
      </c>
      <c r="I11" s="331">
        <f>'06 1 Pol'!BE259</f>
        <v>0</v>
      </c>
    </row>
    <row r="12" spans="1:9" s="137" customFormat="1" x14ac:dyDescent="0.2">
      <c r="A12" s="328" t="str">
        <f>'06 1 Pol'!B260</f>
        <v>63</v>
      </c>
      <c r="B12" s="70" t="str">
        <f>'06 1 Pol'!C260</f>
        <v>Podlahy a podlahové konstrukce</v>
      </c>
      <c r="D12" s="230"/>
      <c r="E12" s="329">
        <f>'06 1 Pol'!BA276</f>
        <v>0</v>
      </c>
      <c r="F12" s="330">
        <f>'06 1 Pol'!BB276</f>
        <v>0</v>
      </c>
      <c r="G12" s="330">
        <f>'06 1 Pol'!BC276</f>
        <v>0</v>
      </c>
      <c r="H12" s="330">
        <f>'06 1 Pol'!BD276</f>
        <v>0</v>
      </c>
      <c r="I12" s="331">
        <f>'06 1 Pol'!BE276</f>
        <v>0</v>
      </c>
    </row>
    <row r="13" spans="1:9" s="137" customFormat="1" x14ac:dyDescent="0.2">
      <c r="A13" s="328" t="str">
        <f>'06 1 Pol'!B277</f>
        <v>9</v>
      </c>
      <c r="B13" s="70" t="str">
        <f>'06 1 Pol'!C277</f>
        <v>Ostatní konstrukce, bourání</v>
      </c>
      <c r="D13" s="230"/>
      <c r="E13" s="329">
        <f>'06 1 Pol'!BA301</f>
        <v>0</v>
      </c>
      <c r="F13" s="330">
        <f>'06 1 Pol'!BB301</f>
        <v>0</v>
      </c>
      <c r="G13" s="330">
        <f>'06 1 Pol'!BC301</f>
        <v>0</v>
      </c>
      <c r="H13" s="330">
        <f>'06 1 Pol'!BD301</f>
        <v>0</v>
      </c>
      <c r="I13" s="331">
        <f>'06 1 Pol'!BE301</f>
        <v>0</v>
      </c>
    </row>
    <row r="14" spans="1:9" s="137" customFormat="1" x14ac:dyDescent="0.2">
      <c r="A14" s="328" t="str">
        <f>'06 1 Pol'!B302</f>
        <v>94</v>
      </c>
      <c r="B14" s="70" t="str">
        <f>'06 1 Pol'!C302</f>
        <v>Lešení a stavební výtahy</v>
      </c>
      <c r="D14" s="230"/>
      <c r="E14" s="329">
        <f>'06 1 Pol'!BA328</f>
        <v>0</v>
      </c>
      <c r="F14" s="330">
        <f>'06 1 Pol'!BB328</f>
        <v>0</v>
      </c>
      <c r="G14" s="330">
        <f>'06 1 Pol'!BC328</f>
        <v>0</v>
      </c>
      <c r="H14" s="330">
        <f>'06 1 Pol'!BD328</f>
        <v>0</v>
      </c>
      <c r="I14" s="331">
        <f>'06 1 Pol'!BE328</f>
        <v>0</v>
      </c>
    </row>
    <row r="15" spans="1:9" s="137" customFormat="1" x14ac:dyDescent="0.2">
      <c r="A15" s="328" t="str">
        <f>'06 1 Pol'!B329</f>
        <v>95</v>
      </c>
      <c r="B15" s="70" t="str">
        <f>'06 1 Pol'!C329</f>
        <v>Dokončovací konstrukce na pozemních stavbách</v>
      </c>
      <c r="D15" s="230"/>
      <c r="E15" s="329">
        <f>'06 1 Pol'!BA335</f>
        <v>0</v>
      </c>
      <c r="F15" s="330">
        <f>'06 1 Pol'!BB335</f>
        <v>0</v>
      </c>
      <c r="G15" s="330">
        <f>'06 1 Pol'!BC335</f>
        <v>0</v>
      </c>
      <c r="H15" s="330">
        <f>'06 1 Pol'!BD335</f>
        <v>0</v>
      </c>
      <c r="I15" s="331">
        <f>'06 1 Pol'!BE335</f>
        <v>0</v>
      </c>
    </row>
    <row r="16" spans="1:9" s="137" customFormat="1" x14ac:dyDescent="0.2">
      <c r="A16" s="328" t="str">
        <f>'06 1 Pol'!B336</f>
        <v>99</v>
      </c>
      <c r="B16" s="70" t="str">
        <f>'06 1 Pol'!C336</f>
        <v>Staveništní přesun hmot</v>
      </c>
      <c r="D16" s="230"/>
      <c r="E16" s="329">
        <f>'06 1 Pol'!BA338</f>
        <v>0</v>
      </c>
      <c r="F16" s="330">
        <f>'06 1 Pol'!BB338</f>
        <v>0</v>
      </c>
      <c r="G16" s="330">
        <f>'06 1 Pol'!BC338</f>
        <v>0</v>
      </c>
      <c r="H16" s="330">
        <f>'06 1 Pol'!BD338</f>
        <v>0</v>
      </c>
      <c r="I16" s="331">
        <f>'06 1 Pol'!BE338</f>
        <v>0</v>
      </c>
    </row>
    <row r="17" spans="1:57" s="137" customFormat="1" x14ac:dyDescent="0.2">
      <c r="A17" s="328" t="str">
        <f>'06 1 Pol'!B339</f>
        <v>711</v>
      </c>
      <c r="B17" s="70" t="str">
        <f>'06 1 Pol'!C339</f>
        <v>Izolace proti vodě</v>
      </c>
      <c r="D17" s="230"/>
      <c r="E17" s="329">
        <f>'06 1 Pol'!BA348</f>
        <v>0</v>
      </c>
      <c r="F17" s="330">
        <f>'06 1 Pol'!BB348</f>
        <v>0</v>
      </c>
      <c r="G17" s="330">
        <f>'06 1 Pol'!BC348</f>
        <v>0</v>
      </c>
      <c r="H17" s="330">
        <f>'06 1 Pol'!BD348</f>
        <v>0</v>
      </c>
      <c r="I17" s="331">
        <f>'06 1 Pol'!BE348</f>
        <v>0</v>
      </c>
    </row>
    <row r="18" spans="1:57" s="137" customFormat="1" x14ac:dyDescent="0.2">
      <c r="A18" s="328" t="str">
        <f>'06 1 Pol'!B349</f>
        <v>762</v>
      </c>
      <c r="B18" s="70" t="str">
        <f>'06 1 Pol'!C349</f>
        <v>Konstrukce tesařské</v>
      </c>
      <c r="D18" s="230"/>
      <c r="E18" s="329">
        <f>'06 1 Pol'!BA357</f>
        <v>0</v>
      </c>
      <c r="F18" s="330">
        <f>'06 1 Pol'!BB357</f>
        <v>0</v>
      </c>
      <c r="G18" s="330">
        <f>'06 1 Pol'!BC357</f>
        <v>0</v>
      </c>
      <c r="H18" s="330">
        <f>'06 1 Pol'!BD357</f>
        <v>0</v>
      </c>
      <c r="I18" s="331">
        <f>'06 1 Pol'!BE357</f>
        <v>0</v>
      </c>
    </row>
    <row r="19" spans="1:57" s="137" customFormat="1" x14ac:dyDescent="0.2">
      <c r="A19" s="328" t="str">
        <f>'06 1 Pol'!B358</f>
        <v>764</v>
      </c>
      <c r="B19" s="70" t="str">
        <f>'06 1 Pol'!C358</f>
        <v>Konstrukce klempířské</v>
      </c>
      <c r="D19" s="230"/>
      <c r="E19" s="329">
        <f>'06 1 Pol'!BA397</f>
        <v>0</v>
      </c>
      <c r="F19" s="330">
        <f>'06 1 Pol'!BB397</f>
        <v>0</v>
      </c>
      <c r="G19" s="330">
        <f>'06 1 Pol'!BC397</f>
        <v>0</v>
      </c>
      <c r="H19" s="330">
        <f>'06 1 Pol'!BD397</f>
        <v>0</v>
      </c>
      <c r="I19" s="331">
        <f>'06 1 Pol'!BE397</f>
        <v>0</v>
      </c>
    </row>
    <row r="20" spans="1:57" s="137" customFormat="1" x14ac:dyDescent="0.2">
      <c r="A20" s="328" t="str">
        <f>'06 1 Pol'!B398</f>
        <v>767</v>
      </c>
      <c r="B20" s="70" t="str">
        <f>'06 1 Pol'!C398</f>
        <v>Konstrukce zámečnické</v>
      </c>
      <c r="D20" s="230"/>
      <c r="E20" s="329">
        <f>'06 1 Pol'!BA406</f>
        <v>0</v>
      </c>
      <c r="F20" s="330">
        <f>'06 1 Pol'!BB406</f>
        <v>0</v>
      </c>
      <c r="G20" s="330">
        <f>'06 1 Pol'!BC406</f>
        <v>0</v>
      </c>
      <c r="H20" s="330">
        <f>'06 1 Pol'!BD406</f>
        <v>0</v>
      </c>
      <c r="I20" s="331">
        <f>'06 1 Pol'!BE406</f>
        <v>0</v>
      </c>
    </row>
    <row r="21" spans="1:57" s="137" customFormat="1" x14ac:dyDescent="0.2">
      <c r="A21" s="328" t="str">
        <f>'06 1 Pol'!B407</f>
        <v>771</v>
      </c>
      <c r="B21" s="70" t="str">
        <f>'06 1 Pol'!C407</f>
        <v>Podlahy z dlaždic a obklady</v>
      </c>
      <c r="D21" s="230"/>
      <c r="E21" s="329">
        <f>'06 1 Pol'!BA422</f>
        <v>0</v>
      </c>
      <c r="F21" s="330">
        <f>'06 1 Pol'!BB422</f>
        <v>0</v>
      </c>
      <c r="G21" s="330">
        <f>'06 1 Pol'!BC422</f>
        <v>0</v>
      </c>
      <c r="H21" s="330">
        <f>'06 1 Pol'!BD422</f>
        <v>0</v>
      </c>
      <c r="I21" s="331">
        <f>'06 1 Pol'!BE422</f>
        <v>0</v>
      </c>
    </row>
    <row r="22" spans="1:57" s="137" customFormat="1" ht="13.5" thickBot="1" x14ac:dyDescent="0.25">
      <c r="A22" s="328" t="str">
        <f>'06 1 Pol'!B423</f>
        <v>783</v>
      </c>
      <c r="B22" s="70" t="str">
        <f>'06 1 Pol'!C423</f>
        <v>Nátěry</v>
      </c>
      <c r="D22" s="230"/>
      <c r="E22" s="329">
        <f>'06 1 Pol'!BA438</f>
        <v>0</v>
      </c>
      <c r="F22" s="330">
        <f>'06 1 Pol'!BB438</f>
        <v>0</v>
      </c>
      <c r="G22" s="330">
        <f>'06 1 Pol'!BC438</f>
        <v>0</v>
      </c>
      <c r="H22" s="330">
        <f>'06 1 Pol'!BD438</f>
        <v>0</v>
      </c>
      <c r="I22" s="331">
        <f>'06 1 Pol'!BE438</f>
        <v>0</v>
      </c>
    </row>
    <row r="23" spans="1:57" s="14" customFormat="1" ht="13.5" thickBot="1" x14ac:dyDescent="0.25">
      <c r="A23" s="231"/>
      <c r="B23" s="232" t="s">
        <v>79</v>
      </c>
      <c r="C23" s="232"/>
      <c r="D23" s="233"/>
      <c r="E23" s="234">
        <f>SUM(E7:E22)</f>
        <v>0</v>
      </c>
      <c r="F23" s="235">
        <f>SUM(F7:F22)</f>
        <v>0</v>
      </c>
      <c r="G23" s="235">
        <f>SUM(G7:G22)</f>
        <v>0</v>
      </c>
      <c r="H23" s="235">
        <f>SUM(H7:H22)</f>
        <v>0</v>
      </c>
      <c r="I23" s="236">
        <f>SUM(I7:I22)</f>
        <v>0</v>
      </c>
    </row>
    <row r="24" spans="1:57" x14ac:dyDescent="0.2">
      <c r="A24" s="137"/>
      <c r="B24" s="137"/>
      <c r="C24" s="137"/>
      <c r="D24" s="137"/>
      <c r="E24" s="137"/>
      <c r="F24" s="137"/>
      <c r="G24" s="137"/>
      <c r="H24" s="137"/>
      <c r="I24" s="137"/>
    </row>
    <row r="25" spans="1:57" ht="19.5" customHeight="1" x14ac:dyDescent="0.25">
      <c r="A25" s="222" t="s">
        <v>80</v>
      </c>
      <c r="B25" s="222"/>
      <c r="C25" s="222"/>
      <c r="D25" s="222"/>
      <c r="E25" s="222"/>
      <c r="F25" s="222"/>
      <c r="G25" s="237"/>
      <c r="H25" s="222"/>
      <c r="I25" s="222"/>
      <c r="BA25" s="143"/>
      <c r="BB25" s="143"/>
      <c r="BC25" s="143"/>
      <c r="BD25" s="143"/>
      <c r="BE25" s="143"/>
    </row>
    <row r="26" spans="1:57" ht="13.5" thickBot="1" x14ac:dyDescent="0.25"/>
    <row r="27" spans="1:57" x14ac:dyDescent="0.2">
      <c r="A27" s="175" t="s">
        <v>81</v>
      </c>
      <c r="B27" s="176"/>
      <c r="C27" s="176"/>
      <c r="D27" s="238"/>
      <c r="E27" s="239" t="s">
        <v>82</v>
      </c>
      <c r="F27" s="240" t="s">
        <v>12</v>
      </c>
      <c r="G27" s="241" t="s">
        <v>83</v>
      </c>
      <c r="H27" s="242"/>
      <c r="I27" s="243" t="s">
        <v>82</v>
      </c>
    </row>
    <row r="28" spans="1:57" x14ac:dyDescent="0.2">
      <c r="A28" s="167" t="s">
        <v>483</v>
      </c>
      <c r="B28" s="158"/>
      <c r="C28" s="158"/>
      <c r="D28" s="244"/>
      <c r="E28" s="245"/>
      <c r="F28" s="246"/>
      <c r="G28" s="247">
        <v>0</v>
      </c>
      <c r="H28" s="248"/>
      <c r="I28" s="249">
        <f>E28+F28*G28/100</f>
        <v>0</v>
      </c>
      <c r="BA28" s="1">
        <v>0</v>
      </c>
    </row>
    <row r="29" spans="1:57" x14ac:dyDescent="0.2">
      <c r="A29" s="167" t="s">
        <v>484</v>
      </c>
      <c r="B29" s="158"/>
      <c r="C29" s="158"/>
      <c r="D29" s="244"/>
      <c r="E29" s="245"/>
      <c r="F29" s="246"/>
      <c r="G29" s="247">
        <v>0</v>
      </c>
      <c r="H29" s="248"/>
      <c r="I29" s="249">
        <f>E29+F29*G29/100</f>
        <v>0</v>
      </c>
      <c r="BA29" s="1">
        <v>0</v>
      </c>
    </row>
    <row r="30" spans="1:57" x14ac:dyDescent="0.2">
      <c r="A30" s="167" t="s">
        <v>485</v>
      </c>
      <c r="B30" s="158"/>
      <c r="C30" s="158"/>
      <c r="D30" s="244"/>
      <c r="E30" s="245"/>
      <c r="F30" s="246"/>
      <c r="G30" s="247">
        <v>0</v>
      </c>
      <c r="H30" s="248"/>
      <c r="I30" s="249">
        <f>E30+F30*G30/100</f>
        <v>0</v>
      </c>
      <c r="BA30" s="1">
        <v>0</v>
      </c>
    </row>
    <row r="31" spans="1:57" x14ac:dyDescent="0.2">
      <c r="A31" s="167" t="s">
        <v>486</v>
      </c>
      <c r="B31" s="158"/>
      <c r="C31" s="158"/>
      <c r="D31" s="244"/>
      <c r="E31" s="245"/>
      <c r="F31" s="246"/>
      <c r="G31" s="247">
        <v>0</v>
      </c>
      <c r="H31" s="248"/>
      <c r="I31" s="249">
        <f>E31+F31*G31/100</f>
        <v>0</v>
      </c>
      <c r="BA31" s="1">
        <v>0</v>
      </c>
    </row>
    <row r="32" spans="1:57" x14ac:dyDescent="0.2">
      <c r="A32" s="167" t="s">
        <v>487</v>
      </c>
      <c r="B32" s="158"/>
      <c r="C32" s="158"/>
      <c r="D32" s="244"/>
      <c r="E32" s="245"/>
      <c r="F32" s="246"/>
      <c r="G32" s="247">
        <v>0</v>
      </c>
      <c r="H32" s="248"/>
      <c r="I32" s="249">
        <f>E32+F32*G32/100</f>
        <v>0</v>
      </c>
      <c r="BA32" s="1">
        <v>1</v>
      </c>
    </row>
    <row r="33" spans="1:53" x14ac:dyDescent="0.2">
      <c r="A33" s="167" t="s">
        <v>488</v>
      </c>
      <c r="B33" s="158"/>
      <c r="C33" s="158"/>
      <c r="D33" s="244"/>
      <c r="E33" s="245"/>
      <c r="F33" s="246"/>
      <c r="G33" s="247">
        <v>0</v>
      </c>
      <c r="H33" s="248"/>
      <c r="I33" s="249">
        <f>E33+F33*G33/100</f>
        <v>0</v>
      </c>
      <c r="BA33" s="1">
        <v>1</v>
      </c>
    </row>
    <row r="34" spans="1:53" x14ac:dyDescent="0.2">
      <c r="A34" s="167" t="s">
        <v>489</v>
      </c>
      <c r="B34" s="158"/>
      <c r="C34" s="158"/>
      <c r="D34" s="244"/>
      <c r="E34" s="245"/>
      <c r="F34" s="246"/>
      <c r="G34" s="247">
        <v>0</v>
      </c>
      <c r="H34" s="248"/>
      <c r="I34" s="249">
        <f>E34+F34*G34/100</f>
        <v>0</v>
      </c>
      <c r="BA34" s="1">
        <v>2</v>
      </c>
    </row>
    <row r="35" spans="1:53" x14ac:dyDescent="0.2">
      <c r="A35" s="167" t="s">
        <v>490</v>
      </c>
      <c r="B35" s="158"/>
      <c r="C35" s="158"/>
      <c r="D35" s="244"/>
      <c r="E35" s="245"/>
      <c r="F35" s="246"/>
      <c r="G35" s="247">
        <v>0</v>
      </c>
      <c r="H35" s="248"/>
      <c r="I35" s="249">
        <f>E35+F35*G35/100</f>
        <v>0</v>
      </c>
      <c r="BA35" s="1">
        <v>2</v>
      </c>
    </row>
    <row r="36" spans="1:53" ht="13.5" thickBot="1" x14ac:dyDescent="0.25">
      <c r="A36" s="250"/>
      <c r="B36" s="251" t="s">
        <v>84</v>
      </c>
      <c r="C36" s="252"/>
      <c r="D36" s="253"/>
      <c r="E36" s="254"/>
      <c r="F36" s="255"/>
      <c r="G36" s="255"/>
      <c r="H36" s="256">
        <f>SUM(I28:I35)</f>
        <v>0</v>
      </c>
      <c r="I36" s="257"/>
    </row>
    <row r="38" spans="1:53" x14ac:dyDescent="0.2">
      <c r="B38" s="14"/>
      <c r="F38" s="258"/>
      <c r="G38" s="259"/>
      <c r="H38" s="259"/>
      <c r="I38" s="54"/>
    </row>
    <row r="39" spans="1:53" x14ac:dyDescent="0.2">
      <c r="F39" s="258"/>
      <c r="G39" s="259"/>
      <c r="H39" s="259"/>
      <c r="I39" s="54"/>
    </row>
    <row r="40" spans="1:53" x14ac:dyDescent="0.2">
      <c r="F40" s="258"/>
      <c r="G40" s="259"/>
      <c r="H40" s="259"/>
      <c r="I40" s="54"/>
    </row>
    <row r="41" spans="1:53" x14ac:dyDescent="0.2">
      <c r="F41" s="258"/>
      <c r="G41" s="259"/>
      <c r="H41" s="259"/>
      <c r="I41" s="54"/>
    </row>
    <row r="42" spans="1:53" x14ac:dyDescent="0.2">
      <c r="F42" s="258"/>
      <c r="G42" s="259"/>
      <c r="H42" s="259"/>
      <c r="I42" s="54"/>
    </row>
    <row r="43" spans="1:53" x14ac:dyDescent="0.2">
      <c r="F43" s="258"/>
      <c r="G43" s="259"/>
      <c r="H43" s="259"/>
      <c r="I43" s="54"/>
    </row>
    <row r="44" spans="1:53" x14ac:dyDescent="0.2">
      <c r="F44" s="258"/>
      <c r="G44" s="259"/>
      <c r="H44" s="259"/>
      <c r="I44" s="54"/>
    </row>
    <row r="45" spans="1:53" x14ac:dyDescent="0.2">
      <c r="F45" s="258"/>
      <c r="G45" s="259"/>
      <c r="H45" s="259"/>
      <c r="I45" s="54"/>
    </row>
    <row r="46" spans="1:53" x14ac:dyDescent="0.2">
      <c r="F46" s="258"/>
      <c r="G46" s="259"/>
      <c r="H46" s="259"/>
      <c r="I46" s="54"/>
    </row>
    <row r="47" spans="1:53" x14ac:dyDescent="0.2">
      <c r="F47" s="258"/>
      <c r="G47" s="259"/>
      <c r="H47" s="259"/>
      <c r="I47" s="54"/>
    </row>
    <row r="48" spans="1:53" x14ac:dyDescent="0.2">
      <c r="F48" s="258"/>
      <c r="G48" s="259"/>
      <c r="H48" s="259"/>
      <c r="I48" s="54"/>
    </row>
    <row r="49" spans="6:9" x14ac:dyDescent="0.2">
      <c r="F49" s="258"/>
      <c r="G49" s="259"/>
      <c r="H49" s="259"/>
      <c r="I49" s="54"/>
    </row>
    <row r="50" spans="6:9" x14ac:dyDescent="0.2">
      <c r="F50" s="258"/>
      <c r="G50" s="259"/>
      <c r="H50" s="259"/>
      <c r="I50" s="54"/>
    </row>
    <row r="51" spans="6:9" x14ac:dyDescent="0.2">
      <c r="F51" s="258"/>
      <c r="G51" s="259"/>
      <c r="H51" s="259"/>
      <c r="I51" s="54"/>
    </row>
    <row r="52" spans="6:9" x14ac:dyDescent="0.2">
      <c r="F52" s="258"/>
      <c r="G52" s="259"/>
      <c r="H52" s="259"/>
      <c r="I52" s="54"/>
    </row>
    <row r="53" spans="6:9" x14ac:dyDescent="0.2">
      <c r="F53" s="258"/>
      <c r="G53" s="259"/>
      <c r="H53" s="259"/>
      <c r="I53" s="54"/>
    </row>
    <row r="54" spans="6:9" x14ac:dyDescent="0.2">
      <c r="F54" s="258"/>
      <c r="G54" s="259"/>
      <c r="H54" s="259"/>
      <c r="I54" s="54"/>
    </row>
    <row r="55" spans="6:9" x14ac:dyDescent="0.2">
      <c r="F55" s="258"/>
      <c r="G55" s="259"/>
      <c r="H55" s="259"/>
      <c r="I55" s="54"/>
    </row>
    <row r="56" spans="6:9" x14ac:dyDescent="0.2">
      <c r="F56" s="258"/>
      <c r="G56" s="259"/>
      <c r="H56" s="259"/>
      <c r="I56" s="54"/>
    </row>
    <row r="57" spans="6:9" x14ac:dyDescent="0.2">
      <c r="F57" s="258"/>
      <c r="G57" s="259"/>
      <c r="H57" s="259"/>
      <c r="I57" s="54"/>
    </row>
    <row r="58" spans="6:9" x14ac:dyDescent="0.2">
      <c r="F58" s="258"/>
      <c r="G58" s="259"/>
      <c r="H58" s="259"/>
      <c r="I58" s="54"/>
    </row>
    <row r="59" spans="6:9" x14ac:dyDescent="0.2">
      <c r="F59" s="258"/>
      <c r="G59" s="259"/>
      <c r="H59" s="259"/>
      <c r="I59" s="54"/>
    </row>
    <row r="60" spans="6:9" x14ac:dyDescent="0.2">
      <c r="F60" s="258"/>
      <c r="G60" s="259"/>
      <c r="H60" s="259"/>
      <c r="I60" s="54"/>
    </row>
    <row r="61" spans="6:9" x14ac:dyDescent="0.2">
      <c r="F61" s="258"/>
      <c r="G61" s="259"/>
      <c r="H61" s="259"/>
      <c r="I61" s="54"/>
    </row>
    <row r="62" spans="6:9" x14ac:dyDescent="0.2">
      <c r="F62" s="258"/>
      <c r="G62" s="259"/>
      <c r="H62" s="259"/>
      <c r="I62" s="54"/>
    </row>
    <row r="63" spans="6:9" x14ac:dyDescent="0.2">
      <c r="F63" s="258"/>
      <c r="G63" s="259"/>
      <c r="H63" s="259"/>
      <c r="I63" s="54"/>
    </row>
    <row r="64" spans="6:9" x14ac:dyDescent="0.2">
      <c r="F64" s="258"/>
      <c r="G64" s="259"/>
      <c r="H64" s="259"/>
      <c r="I64" s="54"/>
    </row>
    <row r="65" spans="6:9" x14ac:dyDescent="0.2">
      <c r="F65" s="258"/>
      <c r="G65" s="259"/>
      <c r="H65" s="259"/>
      <c r="I65" s="54"/>
    </row>
    <row r="66" spans="6:9" x14ac:dyDescent="0.2">
      <c r="F66" s="258"/>
      <c r="G66" s="259"/>
      <c r="H66" s="259"/>
      <c r="I66" s="54"/>
    </row>
    <row r="67" spans="6:9" x14ac:dyDescent="0.2">
      <c r="F67" s="258"/>
      <c r="G67" s="259"/>
      <c r="H67" s="259"/>
      <c r="I67" s="54"/>
    </row>
    <row r="68" spans="6:9" x14ac:dyDescent="0.2">
      <c r="F68" s="258"/>
      <c r="G68" s="259"/>
      <c r="H68" s="259"/>
      <c r="I68" s="54"/>
    </row>
    <row r="69" spans="6:9" x14ac:dyDescent="0.2">
      <c r="F69" s="258"/>
      <c r="G69" s="259"/>
      <c r="H69" s="259"/>
      <c r="I69" s="54"/>
    </row>
    <row r="70" spans="6:9" x14ac:dyDescent="0.2">
      <c r="F70" s="258"/>
      <c r="G70" s="259"/>
      <c r="H70" s="259"/>
      <c r="I70" s="54"/>
    </row>
    <row r="71" spans="6:9" x14ac:dyDescent="0.2">
      <c r="F71" s="258"/>
      <c r="G71" s="259"/>
      <c r="H71" s="259"/>
      <c r="I71" s="54"/>
    </row>
    <row r="72" spans="6:9" x14ac:dyDescent="0.2">
      <c r="F72" s="258"/>
      <c r="G72" s="259"/>
      <c r="H72" s="259"/>
      <c r="I72" s="54"/>
    </row>
    <row r="73" spans="6:9" x14ac:dyDescent="0.2">
      <c r="F73" s="258"/>
      <c r="G73" s="259"/>
      <c r="H73" s="259"/>
      <c r="I73" s="54"/>
    </row>
    <row r="74" spans="6:9" x14ac:dyDescent="0.2">
      <c r="F74" s="258"/>
      <c r="G74" s="259"/>
      <c r="H74" s="259"/>
      <c r="I74" s="54"/>
    </row>
    <row r="75" spans="6:9" x14ac:dyDescent="0.2">
      <c r="F75" s="258"/>
      <c r="G75" s="259"/>
      <c r="H75" s="259"/>
      <c r="I75" s="54"/>
    </row>
    <row r="76" spans="6:9" x14ac:dyDescent="0.2">
      <c r="F76" s="258"/>
      <c r="G76" s="259"/>
      <c r="H76" s="259"/>
      <c r="I76" s="54"/>
    </row>
    <row r="77" spans="6:9" x14ac:dyDescent="0.2">
      <c r="F77" s="258"/>
      <c r="G77" s="259"/>
      <c r="H77" s="259"/>
      <c r="I77" s="54"/>
    </row>
    <row r="78" spans="6:9" x14ac:dyDescent="0.2">
      <c r="F78" s="258"/>
      <c r="G78" s="259"/>
      <c r="H78" s="259"/>
      <c r="I78" s="54"/>
    </row>
    <row r="79" spans="6:9" x14ac:dyDescent="0.2">
      <c r="F79" s="258"/>
      <c r="G79" s="259"/>
      <c r="H79" s="259"/>
      <c r="I79" s="54"/>
    </row>
    <row r="80" spans="6:9" x14ac:dyDescent="0.2">
      <c r="F80" s="258"/>
      <c r="G80" s="259"/>
      <c r="H80" s="259"/>
      <c r="I80" s="54"/>
    </row>
    <row r="81" spans="6:9" x14ac:dyDescent="0.2">
      <c r="F81" s="258"/>
      <c r="G81" s="259"/>
      <c r="H81" s="259"/>
      <c r="I81" s="54"/>
    </row>
    <row r="82" spans="6:9" x14ac:dyDescent="0.2">
      <c r="F82" s="258"/>
      <c r="G82" s="259"/>
      <c r="H82" s="259"/>
      <c r="I82" s="54"/>
    </row>
    <row r="83" spans="6:9" x14ac:dyDescent="0.2">
      <c r="F83" s="258"/>
      <c r="G83" s="259"/>
      <c r="H83" s="259"/>
      <c r="I83" s="54"/>
    </row>
    <row r="84" spans="6:9" x14ac:dyDescent="0.2">
      <c r="F84" s="258"/>
      <c r="G84" s="259"/>
      <c r="H84" s="259"/>
      <c r="I84" s="54"/>
    </row>
    <row r="85" spans="6:9" x14ac:dyDescent="0.2">
      <c r="F85" s="258"/>
      <c r="G85" s="259"/>
      <c r="H85" s="259"/>
      <c r="I85" s="54"/>
    </row>
    <row r="86" spans="6:9" x14ac:dyDescent="0.2">
      <c r="F86" s="258"/>
      <c r="G86" s="259"/>
      <c r="H86" s="259"/>
      <c r="I86" s="54"/>
    </row>
    <row r="87" spans="6:9" x14ac:dyDescent="0.2">
      <c r="F87" s="258"/>
      <c r="G87" s="259"/>
      <c r="H87" s="259"/>
      <c r="I87" s="54"/>
    </row>
  </sheetData>
  <mergeCells count="4">
    <mergeCell ref="A1:B1"/>
    <mergeCell ref="A2:B2"/>
    <mergeCell ref="G2:I2"/>
    <mergeCell ref="H36:I36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CB511"/>
  <sheetViews>
    <sheetView showGridLines="0" showZeros="0" zoomScaleNormal="100" zoomScaleSheetLayoutView="100" workbookViewId="0">
      <selection activeCell="J1" sqref="J1:J65536 K1:K65536"/>
    </sheetView>
  </sheetViews>
  <sheetFormatPr defaultRowHeight="12.75" x14ac:dyDescent="0.2"/>
  <cols>
    <col min="1" max="1" width="4.42578125" style="261" customWidth="1"/>
    <col min="2" max="2" width="11.5703125" style="261" customWidth="1"/>
    <col min="3" max="3" width="40.42578125" style="261" customWidth="1"/>
    <col min="4" max="4" width="5.5703125" style="261" customWidth="1"/>
    <col min="5" max="5" width="8.5703125" style="275" customWidth="1"/>
    <col min="6" max="6" width="9.85546875" style="261" customWidth="1"/>
    <col min="7" max="7" width="13.85546875" style="261" customWidth="1"/>
    <col min="8" max="8" width="11.7109375" style="261" hidden="1" customWidth="1"/>
    <col min="9" max="9" width="11.5703125" style="261" hidden="1" customWidth="1"/>
    <col min="10" max="10" width="11" style="261" hidden="1" customWidth="1"/>
    <col min="11" max="11" width="10.42578125" style="261" hidden="1" customWidth="1"/>
    <col min="12" max="12" width="75.42578125" style="261" customWidth="1"/>
    <col min="13" max="13" width="45.28515625" style="261" customWidth="1"/>
    <col min="14" max="16384" width="9.140625" style="261"/>
  </cols>
  <sheetData>
    <row r="1" spans="1:80" ht="15.75" x14ac:dyDescent="0.25">
      <c r="A1" s="260" t="s">
        <v>103</v>
      </c>
      <c r="B1" s="260"/>
      <c r="C1" s="260"/>
      <c r="D1" s="260"/>
      <c r="E1" s="260"/>
      <c r="F1" s="260"/>
      <c r="G1" s="260"/>
    </row>
    <row r="2" spans="1:80" ht="14.25" customHeight="1" thickBot="1" x14ac:dyDescent="0.25">
      <c r="B2" s="262"/>
      <c r="C2" s="263"/>
      <c r="D2" s="263"/>
      <c r="E2" s="264"/>
      <c r="F2" s="263"/>
      <c r="G2" s="263"/>
    </row>
    <row r="3" spans="1:80" ht="13.5" thickTop="1" x14ac:dyDescent="0.2">
      <c r="A3" s="205" t="s">
        <v>2</v>
      </c>
      <c r="B3" s="206"/>
      <c r="C3" s="207" t="s">
        <v>106</v>
      </c>
      <c r="D3" s="265"/>
      <c r="E3" s="266" t="s">
        <v>85</v>
      </c>
      <c r="F3" s="267" t="str">
        <f>'06 1 Rek'!H1</f>
        <v>1</v>
      </c>
      <c r="G3" s="268"/>
    </row>
    <row r="4" spans="1:80" ht="13.5" thickBot="1" x14ac:dyDescent="0.25">
      <c r="A4" s="269" t="s">
        <v>76</v>
      </c>
      <c r="B4" s="214"/>
      <c r="C4" s="215" t="s">
        <v>1947</v>
      </c>
      <c r="D4" s="270"/>
      <c r="E4" s="271" t="str">
        <f>'06 1 Rek'!G2</f>
        <v>Vnější zateplení obvod. pláště- Rozpočtové náklady</v>
      </c>
      <c r="F4" s="272"/>
      <c r="G4" s="273"/>
    </row>
    <row r="5" spans="1:80" ht="13.5" thickTop="1" x14ac:dyDescent="0.2">
      <c r="A5" s="274"/>
      <c r="G5" s="276"/>
    </row>
    <row r="6" spans="1:80" ht="27" customHeight="1" x14ac:dyDescent="0.2">
      <c r="A6" s="277" t="s">
        <v>86</v>
      </c>
      <c r="B6" s="278" t="s">
        <v>87</v>
      </c>
      <c r="C6" s="278" t="s">
        <v>88</v>
      </c>
      <c r="D6" s="278" t="s">
        <v>89</v>
      </c>
      <c r="E6" s="279" t="s">
        <v>90</v>
      </c>
      <c r="F6" s="278" t="s">
        <v>91</v>
      </c>
      <c r="G6" s="280" t="s">
        <v>92</v>
      </c>
      <c r="H6" s="281" t="s">
        <v>93</v>
      </c>
      <c r="I6" s="281" t="s">
        <v>94</v>
      </c>
      <c r="J6" s="281" t="s">
        <v>95</v>
      </c>
      <c r="K6" s="281" t="s">
        <v>96</v>
      </c>
    </row>
    <row r="7" spans="1:80" x14ac:dyDescent="0.2">
      <c r="A7" s="282" t="s">
        <v>97</v>
      </c>
      <c r="B7" s="283" t="s">
        <v>98</v>
      </c>
      <c r="C7" s="284" t="s">
        <v>99</v>
      </c>
      <c r="D7" s="285"/>
      <c r="E7" s="286"/>
      <c r="F7" s="286"/>
      <c r="G7" s="287"/>
      <c r="H7" s="288"/>
      <c r="I7" s="289"/>
      <c r="J7" s="290"/>
      <c r="K7" s="291"/>
      <c r="O7" s="292">
        <v>1</v>
      </c>
    </row>
    <row r="8" spans="1:80" x14ac:dyDescent="0.2">
      <c r="A8" s="293">
        <v>1</v>
      </c>
      <c r="B8" s="294" t="s">
        <v>792</v>
      </c>
      <c r="C8" s="295" t="s">
        <v>793</v>
      </c>
      <c r="D8" s="296" t="s">
        <v>343</v>
      </c>
      <c r="E8" s="297">
        <v>10.075799999999999</v>
      </c>
      <c r="F8" s="297">
        <v>0</v>
      </c>
      <c r="G8" s="298">
        <f>E8*F8</f>
        <v>0</v>
      </c>
      <c r="H8" s="299">
        <v>0</v>
      </c>
      <c r="I8" s="300">
        <f>E8*H8</f>
        <v>0</v>
      </c>
      <c r="J8" s="299">
        <v>0</v>
      </c>
      <c r="K8" s="300">
        <f>E8*J8</f>
        <v>0</v>
      </c>
      <c r="O8" s="292">
        <v>2</v>
      </c>
      <c r="AA8" s="261">
        <v>1</v>
      </c>
      <c r="AB8" s="261">
        <v>0</v>
      </c>
      <c r="AC8" s="261">
        <v>0</v>
      </c>
      <c r="AZ8" s="261">
        <v>1</v>
      </c>
      <c r="BA8" s="261">
        <f>IF(AZ8=1,G8,0)</f>
        <v>0</v>
      </c>
      <c r="BB8" s="261">
        <f>IF(AZ8=2,G8,0)</f>
        <v>0</v>
      </c>
      <c r="BC8" s="261">
        <f>IF(AZ8=3,G8,0)</f>
        <v>0</v>
      </c>
      <c r="BD8" s="261">
        <f>IF(AZ8=4,G8,0)</f>
        <v>0</v>
      </c>
      <c r="BE8" s="261">
        <f>IF(AZ8=5,G8,0)</f>
        <v>0</v>
      </c>
      <c r="CA8" s="292">
        <v>1</v>
      </c>
      <c r="CB8" s="292">
        <v>0</v>
      </c>
    </row>
    <row r="9" spans="1:80" x14ac:dyDescent="0.2">
      <c r="A9" s="301"/>
      <c r="B9" s="304"/>
      <c r="C9" s="305" t="s">
        <v>794</v>
      </c>
      <c r="D9" s="306"/>
      <c r="E9" s="307">
        <v>0</v>
      </c>
      <c r="F9" s="308"/>
      <c r="G9" s="309"/>
      <c r="H9" s="310"/>
      <c r="I9" s="302"/>
      <c r="J9" s="311"/>
      <c r="K9" s="302"/>
      <c r="M9" s="303" t="s">
        <v>794</v>
      </c>
      <c r="O9" s="292"/>
    </row>
    <row r="10" spans="1:80" x14ac:dyDescent="0.2">
      <c r="A10" s="301"/>
      <c r="B10" s="304"/>
      <c r="C10" s="305" t="s">
        <v>1948</v>
      </c>
      <c r="D10" s="306"/>
      <c r="E10" s="307">
        <v>2.4300000000000002</v>
      </c>
      <c r="F10" s="308"/>
      <c r="G10" s="309"/>
      <c r="H10" s="310"/>
      <c r="I10" s="302"/>
      <c r="J10" s="311"/>
      <c r="K10" s="302"/>
      <c r="M10" s="303" t="s">
        <v>1948</v>
      </c>
      <c r="O10" s="292"/>
    </row>
    <row r="11" spans="1:80" x14ac:dyDescent="0.2">
      <c r="A11" s="301"/>
      <c r="B11" s="304"/>
      <c r="C11" s="305" t="s">
        <v>1949</v>
      </c>
      <c r="D11" s="306"/>
      <c r="E11" s="307">
        <v>3.0287999999999999</v>
      </c>
      <c r="F11" s="308"/>
      <c r="G11" s="309"/>
      <c r="H11" s="310"/>
      <c r="I11" s="302"/>
      <c r="J11" s="311"/>
      <c r="K11" s="302"/>
      <c r="M11" s="303" t="s">
        <v>1949</v>
      </c>
      <c r="O11" s="292"/>
    </row>
    <row r="12" spans="1:80" x14ac:dyDescent="0.2">
      <c r="A12" s="301"/>
      <c r="B12" s="304"/>
      <c r="C12" s="305" t="s">
        <v>1950</v>
      </c>
      <c r="D12" s="306"/>
      <c r="E12" s="307">
        <v>2.097</v>
      </c>
      <c r="F12" s="308"/>
      <c r="G12" s="309"/>
      <c r="H12" s="310"/>
      <c r="I12" s="302"/>
      <c r="J12" s="311"/>
      <c r="K12" s="302"/>
      <c r="M12" s="303" t="s">
        <v>1950</v>
      </c>
      <c r="O12" s="292"/>
    </row>
    <row r="13" spans="1:80" x14ac:dyDescent="0.2">
      <c r="A13" s="301"/>
      <c r="B13" s="304"/>
      <c r="C13" s="305" t="s">
        <v>1951</v>
      </c>
      <c r="D13" s="306"/>
      <c r="E13" s="307">
        <v>2.52</v>
      </c>
      <c r="F13" s="308"/>
      <c r="G13" s="309"/>
      <c r="H13" s="310"/>
      <c r="I13" s="302"/>
      <c r="J13" s="311"/>
      <c r="K13" s="302"/>
      <c r="M13" s="303" t="s">
        <v>1951</v>
      </c>
      <c r="O13" s="292"/>
    </row>
    <row r="14" spans="1:80" x14ac:dyDescent="0.2">
      <c r="A14" s="293">
        <v>2</v>
      </c>
      <c r="B14" s="294" t="s">
        <v>798</v>
      </c>
      <c r="C14" s="295" t="s">
        <v>799</v>
      </c>
      <c r="D14" s="296" t="s">
        <v>343</v>
      </c>
      <c r="E14" s="297">
        <v>9.6143000000000001</v>
      </c>
      <c r="F14" s="297">
        <v>0</v>
      </c>
      <c r="G14" s="298">
        <f>E14*F14</f>
        <v>0</v>
      </c>
      <c r="H14" s="299">
        <v>0</v>
      </c>
      <c r="I14" s="300">
        <f>E14*H14</f>
        <v>0</v>
      </c>
      <c r="J14" s="299">
        <v>0</v>
      </c>
      <c r="K14" s="300">
        <f>E14*J14</f>
        <v>0</v>
      </c>
      <c r="O14" s="292">
        <v>2</v>
      </c>
      <c r="AA14" s="261">
        <v>1</v>
      </c>
      <c r="AB14" s="261">
        <v>1</v>
      </c>
      <c r="AC14" s="261">
        <v>1</v>
      </c>
      <c r="AZ14" s="261">
        <v>1</v>
      </c>
      <c r="BA14" s="261">
        <f>IF(AZ14=1,G14,0)</f>
        <v>0</v>
      </c>
      <c r="BB14" s="261">
        <f>IF(AZ14=2,G14,0)</f>
        <v>0</v>
      </c>
      <c r="BC14" s="261">
        <f>IF(AZ14=3,G14,0)</f>
        <v>0</v>
      </c>
      <c r="BD14" s="261">
        <f>IF(AZ14=4,G14,0)</f>
        <v>0</v>
      </c>
      <c r="BE14" s="261">
        <f>IF(AZ14=5,G14,0)</f>
        <v>0</v>
      </c>
      <c r="CA14" s="292">
        <v>1</v>
      </c>
      <c r="CB14" s="292">
        <v>1</v>
      </c>
    </row>
    <row r="15" spans="1:80" x14ac:dyDescent="0.2">
      <c r="A15" s="301"/>
      <c r="B15" s="304"/>
      <c r="C15" s="305" t="s">
        <v>1267</v>
      </c>
      <c r="D15" s="306"/>
      <c r="E15" s="307">
        <v>0</v>
      </c>
      <c r="F15" s="308"/>
      <c r="G15" s="309"/>
      <c r="H15" s="310"/>
      <c r="I15" s="302"/>
      <c r="J15" s="311"/>
      <c r="K15" s="302"/>
      <c r="M15" s="303" t="s">
        <v>1267</v>
      </c>
      <c r="O15" s="292"/>
    </row>
    <row r="16" spans="1:80" x14ac:dyDescent="0.2">
      <c r="A16" s="301"/>
      <c r="B16" s="304"/>
      <c r="C16" s="305" t="s">
        <v>1952</v>
      </c>
      <c r="D16" s="306"/>
      <c r="E16" s="307">
        <v>0.64800000000000002</v>
      </c>
      <c r="F16" s="308"/>
      <c r="G16" s="309"/>
      <c r="H16" s="310"/>
      <c r="I16" s="302"/>
      <c r="J16" s="311"/>
      <c r="K16" s="302"/>
      <c r="M16" s="303" t="s">
        <v>1952</v>
      </c>
      <c r="O16" s="292"/>
    </row>
    <row r="17" spans="1:80" x14ac:dyDescent="0.2">
      <c r="A17" s="301"/>
      <c r="B17" s="304"/>
      <c r="C17" s="305" t="s">
        <v>1953</v>
      </c>
      <c r="D17" s="306"/>
      <c r="E17" s="307">
        <v>0.80769999999999997</v>
      </c>
      <c r="F17" s="308"/>
      <c r="G17" s="309"/>
      <c r="H17" s="310"/>
      <c r="I17" s="302"/>
      <c r="J17" s="311"/>
      <c r="K17" s="302"/>
      <c r="M17" s="303" t="s">
        <v>1953</v>
      </c>
      <c r="O17" s="292"/>
    </row>
    <row r="18" spans="1:80" x14ac:dyDescent="0.2">
      <c r="A18" s="301"/>
      <c r="B18" s="304"/>
      <c r="C18" s="305" t="s">
        <v>1954</v>
      </c>
      <c r="D18" s="306"/>
      <c r="E18" s="307">
        <v>0.55920000000000003</v>
      </c>
      <c r="F18" s="308"/>
      <c r="G18" s="309"/>
      <c r="H18" s="310"/>
      <c r="I18" s="302"/>
      <c r="J18" s="311"/>
      <c r="K18" s="302"/>
      <c r="M18" s="303" t="s">
        <v>1954</v>
      </c>
      <c r="O18" s="292"/>
    </row>
    <row r="19" spans="1:80" x14ac:dyDescent="0.2">
      <c r="A19" s="301"/>
      <c r="B19" s="304"/>
      <c r="C19" s="305" t="s">
        <v>1955</v>
      </c>
      <c r="D19" s="306"/>
      <c r="E19" s="307">
        <v>0.67200000000000004</v>
      </c>
      <c r="F19" s="308"/>
      <c r="G19" s="309"/>
      <c r="H19" s="310"/>
      <c r="I19" s="302"/>
      <c r="J19" s="311"/>
      <c r="K19" s="302"/>
      <c r="M19" s="303" t="s">
        <v>1955</v>
      </c>
      <c r="O19" s="292"/>
    </row>
    <row r="20" spans="1:80" x14ac:dyDescent="0.2">
      <c r="A20" s="301"/>
      <c r="B20" s="304"/>
      <c r="C20" s="305" t="s">
        <v>1956</v>
      </c>
      <c r="D20" s="306"/>
      <c r="E20" s="307">
        <v>6.9273999999999996</v>
      </c>
      <c r="F20" s="308"/>
      <c r="G20" s="309"/>
      <c r="H20" s="310"/>
      <c r="I20" s="302"/>
      <c r="J20" s="311"/>
      <c r="K20" s="302"/>
      <c r="M20" s="303" t="s">
        <v>1956</v>
      </c>
      <c r="O20" s="292"/>
    </row>
    <row r="21" spans="1:80" x14ac:dyDescent="0.2">
      <c r="A21" s="293">
        <v>3</v>
      </c>
      <c r="B21" s="294" t="s">
        <v>802</v>
      </c>
      <c r="C21" s="295" t="s">
        <v>803</v>
      </c>
      <c r="D21" s="296" t="s">
        <v>343</v>
      </c>
      <c r="E21" s="297">
        <v>0.46150000000000002</v>
      </c>
      <c r="F21" s="297">
        <v>0</v>
      </c>
      <c r="G21" s="298">
        <f>E21*F21</f>
        <v>0</v>
      </c>
      <c r="H21" s="299">
        <v>0</v>
      </c>
      <c r="I21" s="300">
        <f>E21*H21</f>
        <v>0</v>
      </c>
      <c r="J21" s="299">
        <v>0</v>
      </c>
      <c r="K21" s="300">
        <f>E21*J21</f>
        <v>0</v>
      </c>
      <c r="O21" s="292">
        <v>2</v>
      </c>
      <c r="AA21" s="261">
        <v>1</v>
      </c>
      <c r="AB21" s="261">
        <v>1</v>
      </c>
      <c r="AC21" s="261">
        <v>1</v>
      </c>
      <c r="AZ21" s="261">
        <v>1</v>
      </c>
      <c r="BA21" s="261">
        <f>IF(AZ21=1,G21,0)</f>
        <v>0</v>
      </c>
      <c r="BB21" s="261">
        <f>IF(AZ21=2,G21,0)</f>
        <v>0</v>
      </c>
      <c r="BC21" s="261">
        <f>IF(AZ21=3,G21,0)</f>
        <v>0</v>
      </c>
      <c r="BD21" s="261">
        <f>IF(AZ21=4,G21,0)</f>
        <v>0</v>
      </c>
      <c r="BE21" s="261">
        <f>IF(AZ21=5,G21,0)</f>
        <v>0</v>
      </c>
      <c r="CA21" s="292">
        <v>1</v>
      </c>
      <c r="CB21" s="292">
        <v>1</v>
      </c>
    </row>
    <row r="22" spans="1:80" x14ac:dyDescent="0.2">
      <c r="A22" s="301"/>
      <c r="B22" s="304"/>
      <c r="C22" s="305" t="s">
        <v>794</v>
      </c>
      <c r="D22" s="306"/>
      <c r="E22" s="307">
        <v>0</v>
      </c>
      <c r="F22" s="308"/>
      <c r="G22" s="309"/>
      <c r="H22" s="310"/>
      <c r="I22" s="302"/>
      <c r="J22" s="311"/>
      <c r="K22" s="302"/>
      <c r="M22" s="303" t="s">
        <v>794</v>
      </c>
      <c r="O22" s="292"/>
    </row>
    <row r="23" spans="1:80" x14ac:dyDescent="0.2">
      <c r="A23" s="301"/>
      <c r="B23" s="304"/>
      <c r="C23" s="305" t="s">
        <v>1957</v>
      </c>
      <c r="D23" s="306"/>
      <c r="E23" s="307">
        <v>0</v>
      </c>
      <c r="F23" s="308"/>
      <c r="G23" s="309"/>
      <c r="H23" s="310"/>
      <c r="I23" s="302"/>
      <c r="J23" s="311"/>
      <c r="K23" s="302"/>
      <c r="M23" s="303" t="s">
        <v>1957</v>
      </c>
      <c r="O23" s="292"/>
    </row>
    <row r="24" spans="1:80" x14ac:dyDescent="0.2">
      <c r="A24" s="301"/>
      <c r="B24" s="304"/>
      <c r="C24" s="305" t="s">
        <v>1948</v>
      </c>
      <c r="D24" s="306"/>
      <c r="E24" s="307">
        <v>2.4300000000000002</v>
      </c>
      <c r="F24" s="308"/>
      <c r="G24" s="309"/>
      <c r="H24" s="310"/>
      <c r="I24" s="302"/>
      <c r="J24" s="311"/>
      <c r="K24" s="302"/>
      <c r="M24" s="303" t="s">
        <v>1948</v>
      </c>
      <c r="O24" s="292"/>
    </row>
    <row r="25" spans="1:80" x14ac:dyDescent="0.2">
      <c r="A25" s="301"/>
      <c r="B25" s="304"/>
      <c r="C25" s="305" t="s">
        <v>1949</v>
      </c>
      <c r="D25" s="306"/>
      <c r="E25" s="307">
        <v>3.0287999999999999</v>
      </c>
      <c r="F25" s="308"/>
      <c r="G25" s="309"/>
      <c r="H25" s="310"/>
      <c r="I25" s="302"/>
      <c r="J25" s="311"/>
      <c r="K25" s="302"/>
      <c r="M25" s="303" t="s">
        <v>1949</v>
      </c>
      <c r="O25" s="292"/>
    </row>
    <row r="26" spans="1:80" x14ac:dyDescent="0.2">
      <c r="A26" s="301"/>
      <c r="B26" s="304"/>
      <c r="C26" s="305" t="s">
        <v>1950</v>
      </c>
      <c r="D26" s="306"/>
      <c r="E26" s="307">
        <v>2.097</v>
      </c>
      <c r="F26" s="308"/>
      <c r="G26" s="309"/>
      <c r="H26" s="310"/>
      <c r="I26" s="302"/>
      <c r="J26" s="311"/>
      <c r="K26" s="302"/>
      <c r="M26" s="303" t="s">
        <v>1950</v>
      </c>
      <c r="O26" s="292"/>
    </row>
    <row r="27" spans="1:80" x14ac:dyDescent="0.2">
      <c r="A27" s="301"/>
      <c r="B27" s="304"/>
      <c r="C27" s="305" t="s">
        <v>1951</v>
      </c>
      <c r="D27" s="306"/>
      <c r="E27" s="307">
        <v>2.52</v>
      </c>
      <c r="F27" s="308"/>
      <c r="G27" s="309"/>
      <c r="H27" s="310"/>
      <c r="I27" s="302"/>
      <c r="J27" s="311"/>
      <c r="K27" s="302"/>
      <c r="M27" s="303" t="s">
        <v>1951</v>
      </c>
      <c r="O27" s="292"/>
    </row>
    <row r="28" spans="1:80" x14ac:dyDescent="0.2">
      <c r="A28" s="301"/>
      <c r="B28" s="304"/>
      <c r="C28" s="333" t="s">
        <v>174</v>
      </c>
      <c r="D28" s="306"/>
      <c r="E28" s="332">
        <v>10.075799999999999</v>
      </c>
      <c r="F28" s="308"/>
      <c r="G28" s="309"/>
      <c r="H28" s="310"/>
      <c r="I28" s="302"/>
      <c r="J28" s="311"/>
      <c r="K28" s="302"/>
      <c r="M28" s="303" t="s">
        <v>174</v>
      </c>
      <c r="O28" s="292"/>
    </row>
    <row r="29" spans="1:80" x14ac:dyDescent="0.2">
      <c r="A29" s="301"/>
      <c r="B29" s="304"/>
      <c r="C29" s="305" t="s">
        <v>966</v>
      </c>
      <c r="D29" s="306"/>
      <c r="E29" s="307">
        <v>0</v>
      </c>
      <c r="F29" s="308"/>
      <c r="G29" s="309"/>
      <c r="H29" s="310"/>
      <c r="I29" s="302"/>
      <c r="J29" s="311"/>
      <c r="K29" s="302"/>
      <c r="M29" s="303" t="s">
        <v>966</v>
      </c>
      <c r="O29" s="292"/>
    </row>
    <row r="30" spans="1:80" x14ac:dyDescent="0.2">
      <c r="A30" s="301"/>
      <c r="B30" s="304"/>
      <c r="C30" s="305" t="s">
        <v>1957</v>
      </c>
      <c r="D30" s="306"/>
      <c r="E30" s="307">
        <v>0</v>
      </c>
      <c r="F30" s="308"/>
      <c r="G30" s="309"/>
      <c r="H30" s="310"/>
      <c r="I30" s="302"/>
      <c r="J30" s="311"/>
      <c r="K30" s="302"/>
      <c r="M30" s="303" t="s">
        <v>1957</v>
      </c>
      <c r="O30" s="292"/>
    </row>
    <row r="31" spans="1:80" x14ac:dyDescent="0.2">
      <c r="A31" s="301"/>
      <c r="B31" s="304"/>
      <c r="C31" s="305" t="s">
        <v>1958</v>
      </c>
      <c r="D31" s="306"/>
      <c r="E31" s="307">
        <v>-0.64800000000000002</v>
      </c>
      <c r="F31" s="308"/>
      <c r="G31" s="309"/>
      <c r="H31" s="310"/>
      <c r="I31" s="302"/>
      <c r="J31" s="311"/>
      <c r="K31" s="302"/>
      <c r="M31" s="303" t="s">
        <v>1958</v>
      </c>
      <c r="O31" s="292"/>
    </row>
    <row r="32" spans="1:80" x14ac:dyDescent="0.2">
      <c r="A32" s="301"/>
      <c r="B32" s="304"/>
      <c r="C32" s="305" t="s">
        <v>1959</v>
      </c>
      <c r="D32" s="306"/>
      <c r="E32" s="307">
        <v>-0.80769999999999997</v>
      </c>
      <c r="F32" s="308"/>
      <c r="G32" s="309"/>
      <c r="H32" s="310"/>
      <c r="I32" s="302"/>
      <c r="J32" s="311"/>
      <c r="K32" s="302"/>
      <c r="M32" s="303" t="s">
        <v>1959</v>
      </c>
      <c r="O32" s="292"/>
    </row>
    <row r="33" spans="1:80" x14ac:dyDescent="0.2">
      <c r="A33" s="301"/>
      <c r="B33" s="304"/>
      <c r="C33" s="305" t="s">
        <v>1960</v>
      </c>
      <c r="D33" s="306"/>
      <c r="E33" s="307">
        <v>-0.55920000000000003</v>
      </c>
      <c r="F33" s="308"/>
      <c r="G33" s="309"/>
      <c r="H33" s="310"/>
      <c r="I33" s="302"/>
      <c r="J33" s="311"/>
      <c r="K33" s="302"/>
      <c r="M33" s="303" t="s">
        <v>1960</v>
      </c>
      <c r="O33" s="292"/>
    </row>
    <row r="34" spans="1:80" x14ac:dyDescent="0.2">
      <c r="A34" s="301"/>
      <c r="B34" s="304"/>
      <c r="C34" s="305" t="s">
        <v>1961</v>
      </c>
      <c r="D34" s="306"/>
      <c r="E34" s="307">
        <v>-0.67200000000000004</v>
      </c>
      <c r="F34" s="308"/>
      <c r="G34" s="309"/>
      <c r="H34" s="310"/>
      <c r="I34" s="302"/>
      <c r="J34" s="311"/>
      <c r="K34" s="302"/>
      <c r="M34" s="303" t="s">
        <v>1961</v>
      </c>
      <c r="O34" s="292"/>
    </row>
    <row r="35" spans="1:80" x14ac:dyDescent="0.2">
      <c r="A35" s="301"/>
      <c r="B35" s="304"/>
      <c r="C35" s="333" t="s">
        <v>174</v>
      </c>
      <c r="D35" s="306"/>
      <c r="E35" s="332">
        <v>-2.6869000000000001</v>
      </c>
      <c r="F35" s="308"/>
      <c r="G35" s="309"/>
      <c r="H35" s="310"/>
      <c r="I35" s="302"/>
      <c r="J35" s="311"/>
      <c r="K35" s="302"/>
      <c r="M35" s="303" t="s">
        <v>174</v>
      </c>
      <c r="O35" s="292"/>
    </row>
    <row r="36" spans="1:80" x14ac:dyDescent="0.2">
      <c r="A36" s="301"/>
      <c r="B36" s="304"/>
      <c r="C36" s="305" t="s">
        <v>1962</v>
      </c>
      <c r="D36" s="306"/>
      <c r="E36" s="307">
        <v>-6.9273999999999996</v>
      </c>
      <c r="F36" s="308"/>
      <c r="G36" s="309"/>
      <c r="H36" s="310"/>
      <c r="I36" s="302"/>
      <c r="J36" s="311"/>
      <c r="K36" s="302"/>
      <c r="M36" s="303" t="s">
        <v>1962</v>
      </c>
      <c r="O36" s="292"/>
    </row>
    <row r="37" spans="1:80" x14ac:dyDescent="0.2">
      <c r="A37" s="312"/>
      <c r="B37" s="313" t="s">
        <v>101</v>
      </c>
      <c r="C37" s="314" t="s">
        <v>791</v>
      </c>
      <c r="D37" s="315"/>
      <c r="E37" s="316"/>
      <c r="F37" s="317"/>
      <c r="G37" s="318">
        <f>SUM(G7:G36)</f>
        <v>0</v>
      </c>
      <c r="H37" s="319"/>
      <c r="I37" s="320">
        <f>SUM(I7:I36)</f>
        <v>0</v>
      </c>
      <c r="J37" s="319"/>
      <c r="K37" s="320">
        <f>SUM(K7:K36)</f>
        <v>0</v>
      </c>
      <c r="O37" s="292">
        <v>4</v>
      </c>
      <c r="BA37" s="321">
        <f>SUM(BA7:BA36)</f>
        <v>0</v>
      </c>
      <c r="BB37" s="321">
        <f>SUM(BB7:BB36)</f>
        <v>0</v>
      </c>
      <c r="BC37" s="321">
        <f>SUM(BC7:BC36)</f>
        <v>0</v>
      </c>
      <c r="BD37" s="321">
        <f>SUM(BD7:BD36)</f>
        <v>0</v>
      </c>
      <c r="BE37" s="321">
        <f>SUM(BE7:BE36)</f>
        <v>0</v>
      </c>
    </row>
    <row r="38" spans="1:80" x14ac:dyDescent="0.2">
      <c r="A38" s="282" t="s">
        <v>97</v>
      </c>
      <c r="B38" s="283" t="s">
        <v>111</v>
      </c>
      <c r="C38" s="284" t="s">
        <v>112</v>
      </c>
      <c r="D38" s="285"/>
      <c r="E38" s="286"/>
      <c r="F38" s="286"/>
      <c r="G38" s="287"/>
      <c r="H38" s="288"/>
      <c r="I38" s="289"/>
      <c r="J38" s="290"/>
      <c r="K38" s="291"/>
      <c r="O38" s="292">
        <v>1</v>
      </c>
    </row>
    <row r="39" spans="1:80" x14ac:dyDescent="0.2">
      <c r="A39" s="293">
        <v>4</v>
      </c>
      <c r="B39" s="294" t="s">
        <v>114</v>
      </c>
      <c r="C39" s="295" t="s">
        <v>115</v>
      </c>
      <c r="D39" s="296" t="s">
        <v>116</v>
      </c>
      <c r="E39" s="297">
        <v>473.57260000000002</v>
      </c>
      <c r="F39" s="297">
        <v>0</v>
      </c>
      <c r="G39" s="298">
        <f>E39*F39</f>
        <v>0</v>
      </c>
      <c r="H39" s="299">
        <v>1E-3</v>
      </c>
      <c r="I39" s="300">
        <f>E39*H39</f>
        <v>0.47357260000000001</v>
      </c>
      <c r="J39" s="299"/>
      <c r="K39" s="300">
        <f>E39*J39</f>
        <v>0</v>
      </c>
      <c r="O39" s="292">
        <v>2</v>
      </c>
      <c r="AA39" s="261">
        <v>12</v>
      </c>
      <c r="AB39" s="261">
        <v>0</v>
      </c>
      <c r="AC39" s="261">
        <v>1</v>
      </c>
      <c r="AZ39" s="261">
        <v>1</v>
      </c>
      <c r="BA39" s="261">
        <f>IF(AZ39=1,G39,0)</f>
        <v>0</v>
      </c>
      <c r="BB39" s="261">
        <f>IF(AZ39=2,G39,0)</f>
        <v>0</v>
      </c>
      <c r="BC39" s="261">
        <f>IF(AZ39=3,G39,0)</f>
        <v>0</v>
      </c>
      <c r="BD39" s="261">
        <f>IF(AZ39=4,G39,0)</f>
        <v>0</v>
      </c>
      <c r="BE39" s="261">
        <f>IF(AZ39=5,G39,0)</f>
        <v>0</v>
      </c>
      <c r="CA39" s="292">
        <v>12</v>
      </c>
      <c r="CB39" s="292">
        <v>0</v>
      </c>
    </row>
    <row r="40" spans="1:80" x14ac:dyDescent="0.2">
      <c r="A40" s="301"/>
      <c r="B40" s="304"/>
      <c r="C40" s="305" t="s">
        <v>117</v>
      </c>
      <c r="D40" s="306"/>
      <c r="E40" s="307">
        <v>0</v>
      </c>
      <c r="F40" s="308"/>
      <c r="G40" s="309"/>
      <c r="H40" s="310"/>
      <c r="I40" s="302"/>
      <c r="J40" s="311"/>
      <c r="K40" s="302"/>
      <c r="M40" s="303" t="s">
        <v>117</v>
      </c>
      <c r="O40" s="292"/>
    </row>
    <row r="41" spans="1:80" x14ac:dyDescent="0.2">
      <c r="A41" s="301"/>
      <c r="B41" s="304"/>
      <c r="C41" s="305" t="s">
        <v>1963</v>
      </c>
      <c r="D41" s="306"/>
      <c r="E41" s="307">
        <v>376.18610000000001</v>
      </c>
      <c r="F41" s="308"/>
      <c r="G41" s="309"/>
      <c r="H41" s="310"/>
      <c r="I41" s="302"/>
      <c r="J41" s="311"/>
      <c r="K41" s="302"/>
      <c r="M41" s="303" t="s">
        <v>1963</v>
      </c>
      <c r="O41" s="292"/>
    </row>
    <row r="42" spans="1:80" x14ac:dyDescent="0.2">
      <c r="A42" s="301"/>
      <c r="B42" s="304"/>
      <c r="C42" s="305" t="s">
        <v>1964</v>
      </c>
      <c r="D42" s="306"/>
      <c r="E42" s="307">
        <v>20.032</v>
      </c>
      <c r="F42" s="308"/>
      <c r="G42" s="309"/>
      <c r="H42" s="310"/>
      <c r="I42" s="302"/>
      <c r="J42" s="311"/>
      <c r="K42" s="302"/>
      <c r="M42" s="303" t="s">
        <v>1964</v>
      </c>
      <c r="O42" s="292"/>
    </row>
    <row r="43" spans="1:80" x14ac:dyDescent="0.2">
      <c r="A43" s="301"/>
      <c r="B43" s="304"/>
      <c r="C43" s="305" t="s">
        <v>1965</v>
      </c>
      <c r="D43" s="306"/>
      <c r="E43" s="307">
        <v>2.871</v>
      </c>
      <c r="F43" s="308"/>
      <c r="G43" s="309"/>
      <c r="H43" s="310"/>
      <c r="I43" s="302"/>
      <c r="J43" s="311"/>
      <c r="K43" s="302"/>
      <c r="M43" s="303" t="s">
        <v>1965</v>
      </c>
      <c r="O43" s="292"/>
    </row>
    <row r="44" spans="1:80" x14ac:dyDescent="0.2">
      <c r="A44" s="301"/>
      <c r="B44" s="304"/>
      <c r="C44" s="305" t="s">
        <v>124</v>
      </c>
      <c r="D44" s="306"/>
      <c r="E44" s="307">
        <v>27.8765</v>
      </c>
      <c r="F44" s="308"/>
      <c r="G44" s="309"/>
      <c r="H44" s="310"/>
      <c r="I44" s="302"/>
      <c r="J44" s="311"/>
      <c r="K44" s="302"/>
      <c r="M44" s="303" t="s">
        <v>124</v>
      </c>
      <c r="O44" s="292"/>
    </row>
    <row r="45" spans="1:80" x14ac:dyDescent="0.2">
      <c r="A45" s="301"/>
      <c r="B45" s="304"/>
      <c r="C45" s="305" t="s">
        <v>1966</v>
      </c>
      <c r="D45" s="306"/>
      <c r="E45" s="307">
        <v>0</v>
      </c>
      <c r="F45" s="308"/>
      <c r="G45" s="309"/>
      <c r="H45" s="310"/>
      <c r="I45" s="302"/>
      <c r="J45" s="311"/>
      <c r="K45" s="302"/>
      <c r="M45" s="303" t="s">
        <v>1966</v>
      </c>
      <c r="O45" s="292"/>
    </row>
    <row r="46" spans="1:80" ht="22.5" x14ac:dyDescent="0.2">
      <c r="A46" s="301"/>
      <c r="B46" s="304"/>
      <c r="C46" s="305" t="s">
        <v>1967</v>
      </c>
      <c r="D46" s="306"/>
      <c r="E46" s="307">
        <v>0</v>
      </c>
      <c r="F46" s="308"/>
      <c r="G46" s="309"/>
      <c r="H46" s="310"/>
      <c r="I46" s="302"/>
      <c r="J46" s="311"/>
      <c r="K46" s="302"/>
      <c r="M46" s="303" t="s">
        <v>1967</v>
      </c>
      <c r="O46" s="292"/>
    </row>
    <row r="47" spans="1:80" x14ac:dyDescent="0.2">
      <c r="A47" s="301"/>
      <c r="B47" s="304"/>
      <c r="C47" s="305" t="s">
        <v>1355</v>
      </c>
      <c r="D47" s="306"/>
      <c r="E47" s="307">
        <v>0</v>
      </c>
      <c r="F47" s="308"/>
      <c r="G47" s="309"/>
      <c r="H47" s="310"/>
      <c r="I47" s="302"/>
      <c r="J47" s="311"/>
      <c r="K47" s="302"/>
      <c r="M47" s="303" t="s">
        <v>1355</v>
      </c>
      <c r="O47" s="292"/>
    </row>
    <row r="48" spans="1:80" x14ac:dyDescent="0.2">
      <c r="A48" s="301"/>
      <c r="B48" s="304"/>
      <c r="C48" s="305" t="s">
        <v>1968</v>
      </c>
      <c r="D48" s="306"/>
      <c r="E48" s="307">
        <v>1.5089999999999999</v>
      </c>
      <c r="F48" s="308"/>
      <c r="G48" s="309"/>
      <c r="H48" s="310"/>
      <c r="I48" s="302"/>
      <c r="J48" s="311"/>
      <c r="K48" s="302"/>
      <c r="M48" s="303" t="s">
        <v>1968</v>
      </c>
      <c r="O48" s="292"/>
    </row>
    <row r="49" spans="1:80" x14ac:dyDescent="0.2">
      <c r="A49" s="301"/>
      <c r="B49" s="304"/>
      <c r="C49" s="305" t="s">
        <v>1284</v>
      </c>
      <c r="D49" s="306"/>
      <c r="E49" s="307">
        <v>0</v>
      </c>
      <c r="F49" s="308"/>
      <c r="G49" s="309"/>
      <c r="H49" s="310"/>
      <c r="I49" s="302"/>
      <c r="J49" s="311"/>
      <c r="K49" s="302"/>
      <c r="M49" s="303" t="s">
        <v>1284</v>
      </c>
      <c r="O49" s="292"/>
    </row>
    <row r="50" spans="1:80" x14ac:dyDescent="0.2">
      <c r="A50" s="301"/>
      <c r="B50" s="304"/>
      <c r="C50" s="305" t="s">
        <v>1969</v>
      </c>
      <c r="D50" s="306"/>
      <c r="E50" s="307">
        <v>4.05</v>
      </c>
      <c r="F50" s="308"/>
      <c r="G50" s="309"/>
      <c r="H50" s="310"/>
      <c r="I50" s="302"/>
      <c r="J50" s="311"/>
      <c r="K50" s="302"/>
      <c r="M50" s="303" t="s">
        <v>1969</v>
      </c>
      <c r="O50" s="292"/>
    </row>
    <row r="51" spans="1:80" x14ac:dyDescent="0.2">
      <c r="A51" s="301"/>
      <c r="B51" s="304"/>
      <c r="C51" s="305" t="s">
        <v>1970</v>
      </c>
      <c r="D51" s="306"/>
      <c r="E51" s="307">
        <v>5.048</v>
      </c>
      <c r="F51" s="308"/>
      <c r="G51" s="309"/>
      <c r="H51" s="310"/>
      <c r="I51" s="302"/>
      <c r="J51" s="311"/>
      <c r="K51" s="302"/>
      <c r="M51" s="303" t="s">
        <v>1970</v>
      </c>
      <c r="O51" s="292"/>
    </row>
    <row r="52" spans="1:80" x14ac:dyDescent="0.2">
      <c r="A52" s="301"/>
      <c r="B52" s="304"/>
      <c r="C52" s="305" t="s">
        <v>1971</v>
      </c>
      <c r="D52" s="306"/>
      <c r="E52" s="307">
        <v>3.4950000000000001</v>
      </c>
      <c r="F52" s="308"/>
      <c r="G52" s="309"/>
      <c r="H52" s="310"/>
      <c r="I52" s="302"/>
      <c r="J52" s="311"/>
      <c r="K52" s="302"/>
      <c r="M52" s="303" t="s">
        <v>1971</v>
      </c>
      <c r="O52" s="292"/>
    </row>
    <row r="53" spans="1:80" x14ac:dyDescent="0.2">
      <c r="A53" s="301"/>
      <c r="B53" s="304"/>
      <c r="C53" s="305" t="s">
        <v>1972</v>
      </c>
      <c r="D53" s="306"/>
      <c r="E53" s="307">
        <v>4.2</v>
      </c>
      <c r="F53" s="308"/>
      <c r="G53" s="309"/>
      <c r="H53" s="310"/>
      <c r="I53" s="302"/>
      <c r="J53" s="311"/>
      <c r="K53" s="302"/>
      <c r="M53" s="303" t="s">
        <v>1972</v>
      </c>
      <c r="O53" s="292"/>
    </row>
    <row r="54" spans="1:80" x14ac:dyDescent="0.2">
      <c r="A54" s="301"/>
      <c r="B54" s="304"/>
      <c r="C54" s="305" t="s">
        <v>1973</v>
      </c>
      <c r="D54" s="306"/>
      <c r="E54" s="307">
        <v>28.305</v>
      </c>
      <c r="F54" s="308"/>
      <c r="G54" s="309"/>
      <c r="H54" s="310"/>
      <c r="I54" s="302"/>
      <c r="J54" s="311"/>
      <c r="K54" s="302"/>
      <c r="M54" s="303" t="s">
        <v>1973</v>
      </c>
      <c r="O54" s="292"/>
    </row>
    <row r="55" spans="1:80" ht="22.5" x14ac:dyDescent="0.2">
      <c r="A55" s="293">
        <v>5</v>
      </c>
      <c r="B55" s="294" t="s">
        <v>135</v>
      </c>
      <c r="C55" s="295" t="s">
        <v>136</v>
      </c>
      <c r="D55" s="296" t="s">
        <v>116</v>
      </c>
      <c r="E55" s="297">
        <v>8.3628999999999998</v>
      </c>
      <c r="F55" s="297">
        <v>0</v>
      </c>
      <c r="G55" s="298">
        <f>E55*F55</f>
        <v>0</v>
      </c>
      <c r="H55" s="299">
        <v>0</v>
      </c>
      <c r="I55" s="300">
        <f>E55*H55</f>
        <v>0</v>
      </c>
      <c r="J55" s="299"/>
      <c r="K55" s="300">
        <f>E55*J55</f>
        <v>0</v>
      </c>
      <c r="O55" s="292">
        <v>2</v>
      </c>
      <c r="AA55" s="261">
        <v>12</v>
      </c>
      <c r="AB55" s="261">
        <v>1</v>
      </c>
      <c r="AC55" s="261">
        <v>100</v>
      </c>
      <c r="AZ55" s="261">
        <v>1</v>
      </c>
      <c r="BA55" s="261">
        <f>IF(AZ55=1,G55,0)</f>
        <v>0</v>
      </c>
      <c r="BB55" s="261">
        <f>IF(AZ55=2,G55,0)</f>
        <v>0</v>
      </c>
      <c r="BC55" s="261">
        <f>IF(AZ55=3,G55,0)</f>
        <v>0</v>
      </c>
      <c r="BD55" s="261">
        <f>IF(AZ55=4,G55,0)</f>
        <v>0</v>
      </c>
      <c r="BE55" s="261">
        <f>IF(AZ55=5,G55,0)</f>
        <v>0</v>
      </c>
      <c r="CA55" s="292">
        <v>12</v>
      </c>
      <c r="CB55" s="292">
        <v>1</v>
      </c>
    </row>
    <row r="56" spans="1:80" x14ac:dyDescent="0.2">
      <c r="A56" s="301"/>
      <c r="B56" s="304"/>
      <c r="C56" s="305" t="s">
        <v>1974</v>
      </c>
      <c r="D56" s="306"/>
      <c r="E56" s="307">
        <v>0</v>
      </c>
      <c r="F56" s="308"/>
      <c r="G56" s="309"/>
      <c r="H56" s="310"/>
      <c r="I56" s="302"/>
      <c r="J56" s="311"/>
      <c r="K56" s="302"/>
      <c r="M56" s="303" t="s">
        <v>1974</v>
      </c>
      <c r="O56" s="292"/>
    </row>
    <row r="57" spans="1:80" x14ac:dyDescent="0.2">
      <c r="A57" s="301"/>
      <c r="B57" s="304"/>
      <c r="C57" s="305" t="s">
        <v>1975</v>
      </c>
      <c r="D57" s="306"/>
      <c r="E57" s="307">
        <v>0</v>
      </c>
      <c r="F57" s="308"/>
      <c r="G57" s="309"/>
      <c r="H57" s="310"/>
      <c r="I57" s="302"/>
      <c r="J57" s="311"/>
      <c r="K57" s="302"/>
      <c r="M57" s="303" t="s">
        <v>1975</v>
      </c>
      <c r="O57" s="292"/>
    </row>
    <row r="58" spans="1:80" x14ac:dyDescent="0.2">
      <c r="A58" s="301"/>
      <c r="B58" s="304"/>
      <c r="C58" s="335" t="s">
        <v>385</v>
      </c>
      <c r="D58" s="306"/>
      <c r="E58" s="334">
        <v>0</v>
      </c>
      <c r="F58" s="308"/>
      <c r="G58" s="309"/>
      <c r="H58" s="310"/>
      <c r="I58" s="302"/>
      <c r="J58" s="311"/>
      <c r="K58" s="302"/>
      <c r="M58" s="303" t="s">
        <v>385</v>
      </c>
      <c r="O58" s="292"/>
    </row>
    <row r="59" spans="1:80" x14ac:dyDescent="0.2">
      <c r="A59" s="301"/>
      <c r="B59" s="304"/>
      <c r="C59" s="335" t="s">
        <v>1976</v>
      </c>
      <c r="D59" s="306"/>
      <c r="E59" s="334">
        <v>10.096</v>
      </c>
      <c r="F59" s="308"/>
      <c r="G59" s="309"/>
      <c r="H59" s="310"/>
      <c r="I59" s="302"/>
      <c r="J59" s="311"/>
      <c r="K59" s="302"/>
      <c r="M59" s="303" t="s">
        <v>1976</v>
      </c>
      <c r="O59" s="292"/>
    </row>
    <row r="60" spans="1:80" x14ac:dyDescent="0.2">
      <c r="A60" s="301"/>
      <c r="B60" s="304"/>
      <c r="C60" s="335" t="s">
        <v>1977</v>
      </c>
      <c r="D60" s="306"/>
      <c r="E60" s="334">
        <v>5.1340000000000003</v>
      </c>
      <c r="F60" s="308"/>
      <c r="G60" s="309"/>
      <c r="H60" s="310"/>
      <c r="I60" s="302"/>
      <c r="J60" s="311"/>
      <c r="K60" s="302"/>
      <c r="M60" s="303" t="s">
        <v>1977</v>
      </c>
      <c r="O60" s="292"/>
    </row>
    <row r="61" spans="1:80" x14ac:dyDescent="0.2">
      <c r="A61" s="301"/>
      <c r="B61" s="304"/>
      <c r="C61" s="335" t="s">
        <v>1978</v>
      </c>
      <c r="D61" s="306"/>
      <c r="E61" s="334">
        <v>5.0505000000000004</v>
      </c>
      <c r="F61" s="308"/>
      <c r="G61" s="309"/>
      <c r="H61" s="310"/>
      <c r="I61" s="302"/>
      <c r="J61" s="311"/>
      <c r="K61" s="302"/>
      <c r="M61" s="303" t="s">
        <v>1978</v>
      </c>
      <c r="O61" s="292"/>
    </row>
    <row r="62" spans="1:80" x14ac:dyDescent="0.2">
      <c r="A62" s="301"/>
      <c r="B62" s="304"/>
      <c r="C62" s="335" t="s">
        <v>1979</v>
      </c>
      <c r="D62" s="306"/>
      <c r="E62" s="334">
        <v>7.5960000000000001</v>
      </c>
      <c r="F62" s="308"/>
      <c r="G62" s="309"/>
      <c r="H62" s="310"/>
      <c r="I62" s="302"/>
      <c r="J62" s="311"/>
      <c r="K62" s="302"/>
      <c r="M62" s="303" t="s">
        <v>1979</v>
      </c>
      <c r="O62" s="292"/>
    </row>
    <row r="63" spans="1:80" x14ac:dyDescent="0.2">
      <c r="A63" s="301"/>
      <c r="B63" s="304"/>
      <c r="C63" s="333" t="s">
        <v>174</v>
      </c>
      <c r="D63" s="306"/>
      <c r="E63" s="332">
        <v>0</v>
      </c>
      <c r="F63" s="308"/>
      <c r="G63" s="309"/>
      <c r="H63" s="310"/>
      <c r="I63" s="302"/>
      <c r="J63" s="311"/>
      <c r="K63" s="302"/>
      <c r="M63" s="303" t="s">
        <v>174</v>
      </c>
      <c r="O63" s="292"/>
    </row>
    <row r="64" spans="1:80" x14ac:dyDescent="0.2">
      <c r="A64" s="301"/>
      <c r="B64" s="304"/>
      <c r="C64" s="335" t="s">
        <v>391</v>
      </c>
      <c r="D64" s="306"/>
      <c r="E64" s="334">
        <v>27.8765</v>
      </c>
      <c r="F64" s="308"/>
      <c r="G64" s="309"/>
      <c r="H64" s="310"/>
      <c r="I64" s="302"/>
      <c r="J64" s="311"/>
      <c r="K64" s="302"/>
      <c r="M64" s="303" t="s">
        <v>391</v>
      </c>
      <c r="O64" s="292"/>
    </row>
    <row r="65" spans="1:80" x14ac:dyDescent="0.2">
      <c r="A65" s="301"/>
      <c r="B65" s="304"/>
      <c r="C65" s="305" t="s">
        <v>1980</v>
      </c>
      <c r="D65" s="306"/>
      <c r="E65" s="307">
        <v>8.3628999999999998</v>
      </c>
      <c r="F65" s="308"/>
      <c r="G65" s="309"/>
      <c r="H65" s="310"/>
      <c r="I65" s="302"/>
      <c r="J65" s="311"/>
      <c r="K65" s="302"/>
      <c r="M65" s="303" t="s">
        <v>1980</v>
      </c>
      <c r="O65" s="292"/>
    </row>
    <row r="66" spans="1:80" x14ac:dyDescent="0.2">
      <c r="A66" s="312"/>
      <c r="B66" s="313" t="s">
        <v>101</v>
      </c>
      <c r="C66" s="314" t="s">
        <v>113</v>
      </c>
      <c r="D66" s="315"/>
      <c r="E66" s="316"/>
      <c r="F66" s="317"/>
      <c r="G66" s="318">
        <f>SUM(G38:G65)</f>
        <v>0</v>
      </c>
      <c r="H66" s="319"/>
      <c r="I66" s="320">
        <f>SUM(I38:I65)</f>
        <v>0.47357260000000001</v>
      </c>
      <c r="J66" s="319"/>
      <c r="K66" s="320">
        <f>SUM(K38:K65)</f>
        <v>0</v>
      </c>
      <c r="O66" s="292">
        <v>4</v>
      </c>
      <c r="BA66" s="321">
        <f>SUM(BA38:BA65)</f>
        <v>0</v>
      </c>
      <c r="BB66" s="321">
        <f>SUM(BB38:BB65)</f>
        <v>0</v>
      </c>
      <c r="BC66" s="321">
        <f>SUM(BC38:BC65)</f>
        <v>0</v>
      </c>
      <c r="BD66" s="321">
        <f>SUM(BD38:BD65)</f>
        <v>0</v>
      </c>
      <c r="BE66" s="321">
        <f>SUM(BE38:BE65)</f>
        <v>0</v>
      </c>
    </row>
    <row r="67" spans="1:80" x14ac:dyDescent="0.2">
      <c r="A67" s="282" t="s">
        <v>97</v>
      </c>
      <c r="B67" s="283" t="s">
        <v>148</v>
      </c>
      <c r="C67" s="284" t="s">
        <v>149</v>
      </c>
      <c r="D67" s="285"/>
      <c r="E67" s="286"/>
      <c r="F67" s="286"/>
      <c r="G67" s="287"/>
      <c r="H67" s="288"/>
      <c r="I67" s="289"/>
      <c r="J67" s="290"/>
      <c r="K67" s="291"/>
      <c r="O67" s="292">
        <v>1</v>
      </c>
    </row>
    <row r="68" spans="1:80" x14ac:dyDescent="0.2">
      <c r="A68" s="293">
        <v>6</v>
      </c>
      <c r="B68" s="294" t="s">
        <v>151</v>
      </c>
      <c r="C68" s="295" t="s">
        <v>152</v>
      </c>
      <c r="D68" s="296" t="s">
        <v>116</v>
      </c>
      <c r="E68" s="297">
        <v>164.97479999999999</v>
      </c>
      <c r="F68" s="297">
        <v>0</v>
      </c>
      <c r="G68" s="298">
        <f>E68*F68</f>
        <v>0</v>
      </c>
      <c r="H68" s="299">
        <v>6.7000000000000002E-3</v>
      </c>
      <c r="I68" s="300">
        <f>E68*H68</f>
        <v>1.10533116</v>
      </c>
      <c r="J68" s="299">
        <v>0</v>
      </c>
      <c r="K68" s="300">
        <f>E68*J68</f>
        <v>0</v>
      </c>
      <c r="O68" s="292">
        <v>2</v>
      </c>
      <c r="AA68" s="261">
        <v>1</v>
      </c>
      <c r="AB68" s="261">
        <v>1</v>
      </c>
      <c r="AC68" s="261">
        <v>1</v>
      </c>
      <c r="AZ68" s="261">
        <v>1</v>
      </c>
      <c r="BA68" s="261">
        <f>IF(AZ68=1,G68,0)</f>
        <v>0</v>
      </c>
      <c r="BB68" s="261">
        <f>IF(AZ68=2,G68,0)</f>
        <v>0</v>
      </c>
      <c r="BC68" s="261">
        <f>IF(AZ68=3,G68,0)</f>
        <v>0</v>
      </c>
      <c r="BD68" s="261">
        <f>IF(AZ68=4,G68,0)</f>
        <v>0</v>
      </c>
      <c r="BE68" s="261">
        <f>IF(AZ68=5,G68,0)</f>
        <v>0</v>
      </c>
      <c r="CA68" s="292">
        <v>1</v>
      </c>
      <c r="CB68" s="292">
        <v>1</v>
      </c>
    </row>
    <row r="69" spans="1:80" x14ac:dyDescent="0.2">
      <c r="A69" s="301"/>
      <c r="B69" s="304"/>
      <c r="C69" s="305" t="s">
        <v>153</v>
      </c>
      <c r="D69" s="306"/>
      <c r="E69" s="307">
        <v>142.0718</v>
      </c>
      <c r="F69" s="308"/>
      <c r="G69" s="309"/>
      <c r="H69" s="310"/>
      <c r="I69" s="302"/>
      <c r="J69" s="311"/>
      <c r="K69" s="302"/>
      <c r="M69" s="303" t="s">
        <v>153</v>
      </c>
      <c r="O69" s="292"/>
    </row>
    <row r="70" spans="1:80" x14ac:dyDescent="0.2">
      <c r="A70" s="301"/>
      <c r="B70" s="304"/>
      <c r="C70" s="305" t="s">
        <v>1981</v>
      </c>
      <c r="D70" s="306"/>
      <c r="E70" s="307">
        <v>20.032</v>
      </c>
      <c r="F70" s="308"/>
      <c r="G70" s="309"/>
      <c r="H70" s="310"/>
      <c r="I70" s="302"/>
      <c r="J70" s="311"/>
      <c r="K70" s="302"/>
      <c r="M70" s="303" t="s">
        <v>1981</v>
      </c>
      <c r="O70" s="292"/>
    </row>
    <row r="71" spans="1:80" x14ac:dyDescent="0.2">
      <c r="A71" s="301"/>
      <c r="B71" s="304"/>
      <c r="C71" s="305" t="s">
        <v>1965</v>
      </c>
      <c r="D71" s="306"/>
      <c r="E71" s="307">
        <v>2.871</v>
      </c>
      <c r="F71" s="308"/>
      <c r="G71" s="309"/>
      <c r="H71" s="310"/>
      <c r="I71" s="302"/>
      <c r="J71" s="311"/>
      <c r="K71" s="302"/>
      <c r="M71" s="303" t="s">
        <v>1965</v>
      </c>
      <c r="O71" s="292"/>
    </row>
    <row r="72" spans="1:80" x14ac:dyDescent="0.2">
      <c r="A72" s="293">
        <v>7</v>
      </c>
      <c r="B72" s="294" t="s">
        <v>157</v>
      </c>
      <c r="C72" s="295" t="s">
        <v>158</v>
      </c>
      <c r="D72" s="296" t="s">
        <v>116</v>
      </c>
      <c r="E72" s="297">
        <v>164.97479999999999</v>
      </c>
      <c r="F72" s="297">
        <v>0</v>
      </c>
      <c r="G72" s="298">
        <f>E72*F72</f>
        <v>0</v>
      </c>
      <c r="H72" s="299">
        <v>2.8000000000000001E-2</v>
      </c>
      <c r="I72" s="300">
        <f>E72*H72</f>
        <v>4.6192943999999994</v>
      </c>
      <c r="J72" s="299">
        <v>0</v>
      </c>
      <c r="K72" s="300">
        <f>E72*J72</f>
        <v>0</v>
      </c>
      <c r="O72" s="292">
        <v>2</v>
      </c>
      <c r="AA72" s="261">
        <v>1</v>
      </c>
      <c r="AB72" s="261">
        <v>1</v>
      </c>
      <c r="AC72" s="261">
        <v>1</v>
      </c>
      <c r="AZ72" s="261">
        <v>1</v>
      </c>
      <c r="BA72" s="261">
        <f>IF(AZ72=1,G72,0)</f>
        <v>0</v>
      </c>
      <c r="BB72" s="261">
        <f>IF(AZ72=2,G72,0)</f>
        <v>0</v>
      </c>
      <c r="BC72" s="261">
        <f>IF(AZ72=3,G72,0)</f>
        <v>0</v>
      </c>
      <c r="BD72" s="261">
        <f>IF(AZ72=4,G72,0)</f>
        <v>0</v>
      </c>
      <c r="BE72" s="261">
        <f>IF(AZ72=5,G72,0)</f>
        <v>0</v>
      </c>
      <c r="CA72" s="292">
        <v>1</v>
      </c>
      <c r="CB72" s="292">
        <v>1</v>
      </c>
    </row>
    <row r="73" spans="1:80" x14ac:dyDescent="0.2">
      <c r="A73" s="301"/>
      <c r="B73" s="304"/>
      <c r="C73" s="305" t="s">
        <v>153</v>
      </c>
      <c r="D73" s="306"/>
      <c r="E73" s="307">
        <v>142.0718</v>
      </c>
      <c r="F73" s="308"/>
      <c r="G73" s="309"/>
      <c r="H73" s="310"/>
      <c r="I73" s="302"/>
      <c r="J73" s="311"/>
      <c r="K73" s="302"/>
      <c r="M73" s="303" t="s">
        <v>153</v>
      </c>
      <c r="O73" s="292"/>
    </row>
    <row r="74" spans="1:80" x14ac:dyDescent="0.2">
      <c r="A74" s="301"/>
      <c r="B74" s="304"/>
      <c r="C74" s="305" t="s">
        <v>1981</v>
      </c>
      <c r="D74" s="306"/>
      <c r="E74" s="307">
        <v>20.032</v>
      </c>
      <c r="F74" s="308"/>
      <c r="G74" s="309"/>
      <c r="H74" s="310"/>
      <c r="I74" s="302"/>
      <c r="J74" s="311"/>
      <c r="K74" s="302"/>
      <c r="M74" s="303" t="s">
        <v>1981</v>
      </c>
      <c r="O74" s="292"/>
    </row>
    <row r="75" spans="1:80" x14ac:dyDescent="0.2">
      <c r="A75" s="301"/>
      <c r="B75" s="304"/>
      <c r="C75" s="305" t="s">
        <v>1965</v>
      </c>
      <c r="D75" s="306"/>
      <c r="E75" s="307">
        <v>2.871</v>
      </c>
      <c r="F75" s="308"/>
      <c r="G75" s="309"/>
      <c r="H75" s="310"/>
      <c r="I75" s="302"/>
      <c r="J75" s="311"/>
      <c r="K75" s="302"/>
      <c r="M75" s="303" t="s">
        <v>1965</v>
      </c>
      <c r="O75" s="292"/>
    </row>
    <row r="76" spans="1:80" x14ac:dyDescent="0.2">
      <c r="A76" s="312"/>
      <c r="B76" s="313" t="s">
        <v>101</v>
      </c>
      <c r="C76" s="314" t="s">
        <v>150</v>
      </c>
      <c r="D76" s="315"/>
      <c r="E76" s="316"/>
      <c r="F76" s="317"/>
      <c r="G76" s="318">
        <f>SUM(G67:G75)</f>
        <v>0</v>
      </c>
      <c r="H76" s="319"/>
      <c r="I76" s="320">
        <f>SUM(I67:I75)</f>
        <v>5.7246255599999998</v>
      </c>
      <c r="J76" s="319"/>
      <c r="K76" s="320">
        <f>SUM(K67:K75)</f>
        <v>0</v>
      </c>
      <c r="O76" s="292">
        <v>4</v>
      </c>
      <c r="BA76" s="321">
        <f>SUM(BA67:BA75)</f>
        <v>0</v>
      </c>
      <c r="BB76" s="321">
        <f>SUM(BB67:BB75)</f>
        <v>0</v>
      </c>
      <c r="BC76" s="321">
        <f>SUM(BC67:BC75)</f>
        <v>0</v>
      </c>
      <c r="BD76" s="321">
        <f>SUM(BD67:BD75)</f>
        <v>0</v>
      </c>
      <c r="BE76" s="321">
        <f>SUM(BE67:BE75)</f>
        <v>0</v>
      </c>
    </row>
    <row r="77" spans="1:80" x14ac:dyDescent="0.2">
      <c r="A77" s="282" t="s">
        <v>97</v>
      </c>
      <c r="B77" s="283" t="s">
        <v>159</v>
      </c>
      <c r="C77" s="284" t="s">
        <v>160</v>
      </c>
      <c r="D77" s="285"/>
      <c r="E77" s="286"/>
      <c r="F77" s="286"/>
      <c r="G77" s="287"/>
      <c r="H77" s="288"/>
      <c r="I77" s="289"/>
      <c r="J77" s="290"/>
      <c r="K77" s="291"/>
      <c r="O77" s="292">
        <v>1</v>
      </c>
    </row>
    <row r="78" spans="1:80" x14ac:dyDescent="0.2">
      <c r="A78" s="293">
        <v>8</v>
      </c>
      <c r="B78" s="294" t="s">
        <v>162</v>
      </c>
      <c r="C78" s="295" t="s">
        <v>163</v>
      </c>
      <c r="D78" s="296" t="s">
        <v>116</v>
      </c>
      <c r="E78" s="297">
        <v>473.57260000000002</v>
      </c>
      <c r="F78" s="297">
        <v>0</v>
      </c>
      <c r="G78" s="298">
        <f>E78*F78</f>
        <v>0</v>
      </c>
      <c r="H78" s="299">
        <v>2.0000000000000002E-5</v>
      </c>
      <c r="I78" s="300">
        <f>E78*H78</f>
        <v>9.4714520000000017E-3</v>
      </c>
      <c r="J78" s="299">
        <v>0</v>
      </c>
      <c r="K78" s="300">
        <f>E78*J78</f>
        <v>0</v>
      </c>
      <c r="O78" s="292">
        <v>2</v>
      </c>
      <c r="AA78" s="261">
        <v>1</v>
      </c>
      <c r="AB78" s="261">
        <v>1</v>
      </c>
      <c r="AC78" s="261">
        <v>1</v>
      </c>
      <c r="AZ78" s="261">
        <v>1</v>
      </c>
      <c r="BA78" s="261">
        <f>IF(AZ78=1,G78,0)</f>
        <v>0</v>
      </c>
      <c r="BB78" s="261">
        <f>IF(AZ78=2,G78,0)</f>
        <v>0</v>
      </c>
      <c r="BC78" s="261">
        <f>IF(AZ78=3,G78,0)</f>
        <v>0</v>
      </c>
      <c r="BD78" s="261">
        <f>IF(AZ78=4,G78,0)</f>
        <v>0</v>
      </c>
      <c r="BE78" s="261">
        <f>IF(AZ78=5,G78,0)</f>
        <v>0</v>
      </c>
      <c r="CA78" s="292">
        <v>1</v>
      </c>
      <c r="CB78" s="292">
        <v>1</v>
      </c>
    </row>
    <row r="79" spans="1:80" x14ac:dyDescent="0.2">
      <c r="A79" s="301"/>
      <c r="B79" s="304"/>
      <c r="C79" s="305" t="s">
        <v>164</v>
      </c>
      <c r="D79" s="306"/>
      <c r="E79" s="307">
        <v>473.57260000000002</v>
      </c>
      <c r="F79" s="308"/>
      <c r="G79" s="309"/>
      <c r="H79" s="310"/>
      <c r="I79" s="302"/>
      <c r="J79" s="311"/>
      <c r="K79" s="302"/>
      <c r="M79" s="303" t="s">
        <v>164</v>
      </c>
      <c r="O79" s="292"/>
    </row>
    <row r="80" spans="1:80" x14ac:dyDescent="0.2">
      <c r="A80" s="312"/>
      <c r="B80" s="313" t="s">
        <v>101</v>
      </c>
      <c r="C80" s="314" t="s">
        <v>161</v>
      </c>
      <c r="D80" s="315"/>
      <c r="E80" s="316"/>
      <c r="F80" s="317"/>
      <c r="G80" s="318">
        <f>SUM(G77:G79)</f>
        <v>0</v>
      </c>
      <c r="H80" s="319"/>
      <c r="I80" s="320">
        <f>SUM(I77:I79)</f>
        <v>9.4714520000000017E-3</v>
      </c>
      <c r="J80" s="319"/>
      <c r="K80" s="320">
        <f>SUM(K77:K79)</f>
        <v>0</v>
      </c>
      <c r="O80" s="292">
        <v>4</v>
      </c>
      <c r="BA80" s="321">
        <f>SUM(BA77:BA79)</f>
        <v>0</v>
      </c>
      <c r="BB80" s="321">
        <f>SUM(BB77:BB79)</f>
        <v>0</v>
      </c>
      <c r="BC80" s="321">
        <f>SUM(BC77:BC79)</f>
        <v>0</v>
      </c>
      <c r="BD80" s="321">
        <f>SUM(BD77:BD79)</f>
        <v>0</v>
      </c>
      <c r="BE80" s="321">
        <f>SUM(BE77:BE79)</f>
        <v>0</v>
      </c>
    </row>
    <row r="81" spans="1:80" x14ac:dyDescent="0.2">
      <c r="A81" s="282" t="s">
        <v>97</v>
      </c>
      <c r="B81" s="283" t="s">
        <v>165</v>
      </c>
      <c r="C81" s="284" t="s">
        <v>166</v>
      </c>
      <c r="D81" s="285"/>
      <c r="E81" s="286"/>
      <c r="F81" s="286"/>
      <c r="G81" s="287"/>
      <c r="H81" s="288"/>
      <c r="I81" s="289"/>
      <c r="J81" s="290"/>
      <c r="K81" s="291"/>
      <c r="O81" s="292">
        <v>1</v>
      </c>
    </row>
    <row r="82" spans="1:80" x14ac:dyDescent="0.2">
      <c r="A82" s="293">
        <v>9</v>
      </c>
      <c r="B82" s="294" t="s">
        <v>168</v>
      </c>
      <c r="C82" s="295" t="s">
        <v>169</v>
      </c>
      <c r="D82" s="296" t="s">
        <v>170</v>
      </c>
      <c r="E82" s="297">
        <v>166.6</v>
      </c>
      <c r="F82" s="297">
        <v>0</v>
      </c>
      <c r="G82" s="298">
        <f>E82*F82</f>
        <v>0</v>
      </c>
      <c r="H82" s="299">
        <v>2.9999999999999997E-4</v>
      </c>
      <c r="I82" s="300">
        <f>E82*H82</f>
        <v>4.9979999999999997E-2</v>
      </c>
      <c r="J82" s="299">
        <v>0</v>
      </c>
      <c r="K82" s="300">
        <f>E82*J82</f>
        <v>0</v>
      </c>
      <c r="O82" s="292">
        <v>2</v>
      </c>
      <c r="AA82" s="261">
        <v>1</v>
      </c>
      <c r="AB82" s="261">
        <v>0</v>
      </c>
      <c r="AC82" s="261">
        <v>0</v>
      </c>
      <c r="AZ82" s="261">
        <v>1</v>
      </c>
      <c r="BA82" s="261">
        <f>IF(AZ82=1,G82,0)</f>
        <v>0</v>
      </c>
      <c r="BB82" s="261">
        <f>IF(AZ82=2,G82,0)</f>
        <v>0</v>
      </c>
      <c r="BC82" s="261">
        <f>IF(AZ82=3,G82,0)</f>
        <v>0</v>
      </c>
      <c r="BD82" s="261">
        <f>IF(AZ82=4,G82,0)</f>
        <v>0</v>
      </c>
      <c r="BE82" s="261">
        <f>IF(AZ82=5,G82,0)</f>
        <v>0</v>
      </c>
      <c r="CA82" s="292">
        <v>1</v>
      </c>
      <c r="CB82" s="292">
        <v>0</v>
      </c>
    </row>
    <row r="83" spans="1:80" x14ac:dyDescent="0.2">
      <c r="A83" s="301"/>
      <c r="B83" s="304"/>
      <c r="C83" s="305" t="s">
        <v>1957</v>
      </c>
      <c r="D83" s="306"/>
      <c r="E83" s="307">
        <v>0</v>
      </c>
      <c r="F83" s="308"/>
      <c r="G83" s="309"/>
      <c r="H83" s="310"/>
      <c r="I83" s="302"/>
      <c r="J83" s="311"/>
      <c r="K83" s="302"/>
      <c r="M83" s="303" t="s">
        <v>1957</v>
      </c>
      <c r="O83" s="292"/>
    </row>
    <row r="84" spans="1:80" x14ac:dyDescent="0.2">
      <c r="A84" s="301"/>
      <c r="B84" s="304"/>
      <c r="C84" s="305" t="s">
        <v>1982</v>
      </c>
      <c r="D84" s="306"/>
      <c r="E84" s="307">
        <v>33.5</v>
      </c>
      <c r="F84" s="308"/>
      <c r="G84" s="309"/>
      <c r="H84" s="310"/>
      <c r="I84" s="302"/>
      <c r="J84" s="311"/>
      <c r="K84" s="302"/>
      <c r="M84" s="303" t="s">
        <v>1982</v>
      </c>
      <c r="O84" s="292"/>
    </row>
    <row r="85" spans="1:80" x14ac:dyDescent="0.2">
      <c r="A85" s="301"/>
      <c r="B85" s="304"/>
      <c r="C85" s="305" t="s">
        <v>1983</v>
      </c>
      <c r="D85" s="306"/>
      <c r="E85" s="307">
        <v>14.5</v>
      </c>
      <c r="F85" s="308"/>
      <c r="G85" s="309"/>
      <c r="H85" s="310"/>
      <c r="I85" s="302"/>
      <c r="J85" s="311"/>
      <c r="K85" s="302"/>
      <c r="M85" s="303" t="s">
        <v>1983</v>
      </c>
      <c r="O85" s="292"/>
    </row>
    <row r="86" spans="1:80" x14ac:dyDescent="0.2">
      <c r="A86" s="301"/>
      <c r="B86" s="304"/>
      <c r="C86" s="305" t="s">
        <v>1984</v>
      </c>
      <c r="D86" s="306"/>
      <c r="E86" s="307">
        <v>7.1</v>
      </c>
      <c r="F86" s="308"/>
      <c r="G86" s="309"/>
      <c r="H86" s="310"/>
      <c r="I86" s="302"/>
      <c r="J86" s="311"/>
      <c r="K86" s="302"/>
      <c r="M86" s="303" t="s">
        <v>1984</v>
      </c>
      <c r="O86" s="292"/>
    </row>
    <row r="87" spans="1:80" x14ac:dyDescent="0.2">
      <c r="A87" s="301"/>
      <c r="B87" s="304"/>
      <c r="C87" s="305" t="s">
        <v>1985</v>
      </c>
      <c r="D87" s="306"/>
      <c r="E87" s="307">
        <v>6.94</v>
      </c>
      <c r="F87" s="308"/>
      <c r="G87" s="309"/>
      <c r="H87" s="310"/>
      <c r="I87" s="302"/>
      <c r="J87" s="311"/>
      <c r="K87" s="302"/>
      <c r="M87" s="303" t="s">
        <v>1985</v>
      </c>
      <c r="O87" s="292"/>
    </row>
    <row r="88" spans="1:80" x14ac:dyDescent="0.2">
      <c r="A88" s="301"/>
      <c r="B88" s="304"/>
      <c r="C88" s="333" t="s">
        <v>174</v>
      </c>
      <c r="D88" s="306"/>
      <c r="E88" s="332">
        <v>62.04</v>
      </c>
      <c r="F88" s="308"/>
      <c r="G88" s="309"/>
      <c r="H88" s="310"/>
      <c r="I88" s="302"/>
      <c r="J88" s="311"/>
      <c r="K88" s="302"/>
      <c r="M88" s="303" t="s">
        <v>174</v>
      </c>
      <c r="O88" s="292"/>
    </row>
    <row r="89" spans="1:80" x14ac:dyDescent="0.2">
      <c r="A89" s="301"/>
      <c r="B89" s="304"/>
      <c r="C89" s="305" t="s">
        <v>1986</v>
      </c>
      <c r="D89" s="306"/>
      <c r="E89" s="307">
        <v>6.3</v>
      </c>
      <c r="F89" s="308"/>
      <c r="G89" s="309"/>
      <c r="H89" s="310"/>
      <c r="I89" s="302"/>
      <c r="J89" s="311"/>
      <c r="K89" s="302"/>
      <c r="M89" s="303" t="s">
        <v>1986</v>
      </c>
      <c r="O89" s="292"/>
    </row>
    <row r="90" spans="1:80" x14ac:dyDescent="0.2">
      <c r="A90" s="301"/>
      <c r="B90" s="304"/>
      <c r="C90" s="305" t="s">
        <v>1987</v>
      </c>
      <c r="D90" s="306"/>
      <c r="E90" s="307">
        <v>15.6</v>
      </c>
      <c r="F90" s="308"/>
      <c r="G90" s="309"/>
      <c r="H90" s="310"/>
      <c r="I90" s="302"/>
      <c r="J90" s="311"/>
      <c r="K90" s="302"/>
      <c r="M90" s="303" t="s">
        <v>1987</v>
      </c>
      <c r="O90" s="292"/>
    </row>
    <row r="91" spans="1:80" x14ac:dyDescent="0.2">
      <c r="A91" s="301"/>
      <c r="B91" s="304"/>
      <c r="C91" s="305" t="s">
        <v>1988</v>
      </c>
      <c r="D91" s="306"/>
      <c r="E91" s="307">
        <v>23.4</v>
      </c>
      <c r="F91" s="308"/>
      <c r="G91" s="309"/>
      <c r="H91" s="310"/>
      <c r="I91" s="302"/>
      <c r="J91" s="311"/>
      <c r="K91" s="302"/>
      <c r="M91" s="303" t="s">
        <v>1988</v>
      </c>
      <c r="O91" s="292"/>
    </row>
    <row r="92" spans="1:80" x14ac:dyDescent="0.2">
      <c r="A92" s="301"/>
      <c r="B92" s="304"/>
      <c r="C92" s="333" t="s">
        <v>174</v>
      </c>
      <c r="D92" s="306"/>
      <c r="E92" s="332">
        <v>45.3</v>
      </c>
      <c r="F92" s="308"/>
      <c r="G92" s="309"/>
      <c r="H92" s="310"/>
      <c r="I92" s="302"/>
      <c r="J92" s="311"/>
      <c r="K92" s="302"/>
      <c r="M92" s="303" t="s">
        <v>174</v>
      </c>
      <c r="O92" s="292"/>
    </row>
    <row r="93" spans="1:80" x14ac:dyDescent="0.2">
      <c r="A93" s="301"/>
      <c r="B93" s="304"/>
      <c r="C93" s="305" t="s">
        <v>1989</v>
      </c>
      <c r="D93" s="306"/>
      <c r="E93" s="307">
        <v>33.5</v>
      </c>
      <c r="F93" s="308"/>
      <c r="G93" s="309"/>
      <c r="H93" s="310"/>
      <c r="I93" s="302"/>
      <c r="J93" s="311"/>
      <c r="K93" s="302"/>
      <c r="M93" s="303" t="s">
        <v>1989</v>
      </c>
      <c r="O93" s="292"/>
    </row>
    <row r="94" spans="1:80" x14ac:dyDescent="0.2">
      <c r="A94" s="301"/>
      <c r="B94" s="304"/>
      <c r="C94" s="305" t="s">
        <v>1990</v>
      </c>
      <c r="D94" s="306"/>
      <c r="E94" s="307">
        <v>9.1999999999999993</v>
      </c>
      <c r="F94" s="308"/>
      <c r="G94" s="309"/>
      <c r="H94" s="310"/>
      <c r="I94" s="302"/>
      <c r="J94" s="311"/>
      <c r="K94" s="302"/>
      <c r="M94" s="303" t="s">
        <v>1990</v>
      </c>
      <c r="O94" s="292"/>
    </row>
    <row r="95" spans="1:80" x14ac:dyDescent="0.2">
      <c r="A95" s="301"/>
      <c r="B95" s="304"/>
      <c r="C95" s="305" t="s">
        <v>1991</v>
      </c>
      <c r="D95" s="306"/>
      <c r="E95" s="307">
        <v>8.1999999999999993</v>
      </c>
      <c r="F95" s="308"/>
      <c r="G95" s="309"/>
      <c r="H95" s="310"/>
      <c r="I95" s="302"/>
      <c r="J95" s="311"/>
      <c r="K95" s="302"/>
      <c r="M95" s="303" t="s">
        <v>1991</v>
      </c>
      <c r="O95" s="292"/>
    </row>
    <row r="96" spans="1:80" x14ac:dyDescent="0.2">
      <c r="A96" s="301"/>
      <c r="B96" s="304"/>
      <c r="C96" s="333" t="s">
        <v>174</v>
      </c>
      <c r="D96" s="306"/>
      <c r="E96" s="332">
        <v>50.900000000000006</v>
      </c>
      <c r="F96" s="308"/>
      <c r="G96" s="309"/>
      <c r="H96" s="310"/>
      <c r="I96" s="302"/>
      <c r="J96" s="311"/>
      <c r="K96" s="302"/>
      <c r="M96" s="303" t="s">
        <v>174</v>
      </c>
      <c r="O96" s="292"/>
    </row>
    <row r="97" spans="1:80" x14ac:dyDescent="0.2">
      <c r="A97" s="301"/>
      <c r="B97" s="304"/>
      <c r="C97" s="305" t="s">
        <v>1992</v>
      </c>
      <c r="D97" s="306"/>
      <c r="E97" s="307">
        <v>8.36</v>
      </c>
      <c r="F97" s="308"/>
      <c r="G97" s="309"/>
      <c r="H97" s="310"/>
      <c r="I97" s="302"/>
      <c r="J97" s="311"/>
      <c r="K97" s="302"/>
      <c r="M97" s="303" t="s">
        <v>1992</v>
      </c>
      <c r="O97" s="292"/>
    </row>
    <row r="98" spans="1:80" x14ac:dyDescent="0.2">
      <c r="A98" s="301"/>
      <c r="B98" s="304"/>
      <c r="C98" s="333" t="s">
        <v>174</v>
      </c>
      <c r="D98" s="306"/>
      <c r="E98" s="332">
        <v>8.36</v>
      </c>
      <c r="F98" s="308"/>
      <c r="G98" s="309"/>
      <c r="H98" s="310"/>
      <c r="I98" s="302"/>
      <c r="J98" s="311"/>
      <c r="K98" s="302"/>
      <c r="M98" s="303" t="s">
        <v>174</v>
      </c>
      <c r="O98" s="292"/>
    </row>
    <row r="99" spans="1:80" x14ac:dyDescent="0.2">
      <c r="A99" s="293">
        <v>10</v>
      </c>
      <c r="B99" s="294" t="s">
        <v>178</v>
      </c>
      <c r="C99" s="295" t="s">
        <v>179</v>
      </c>
      <c r="D99" s="296" t="s">
        <v>170</v>
      </c>
      <c r="E99" s="297">
        <v>80.5</v>
      </c>
      <c r="F99" s="297">
        <v>0</v>
      </c>
      <c r="G99" s="298">
        <f>E99*F99</f>
        <v>0</v>
      </c>
      <c r="H99" s="299">
        <v>0</v>
      </c>
      <c r="I99" s="300">
        <f>E99*H99</f>
        <v>0</v>
      </c>
      <c r="J99" s="299"/>
      <c r="K99" s="300">
        <f>E99*J99</f>
        <v>0</v>
      </c>
      <c r="O99" s="292">
        <v>2</v>
      </c>
      <c r="AA99" s="261">
        <v>12</v>
      </c>
      <c r="AB99" s="261">
        <v>0</v>
      </c>
      <c r="AC99" s="261">
        <v>2</v>
      </c>
      <c r="AZ99" s="261">
        <v>1</v>
      </c>
      <c r="BA99" s="261">
        <f>IF(AZ99=1,G99,0)</f>
        <v>0</v>
      </c>
      <c r="BB99" s="261">
        <f>IF(AZ99=2,G99,0)</f>
        <v>0</v>
      </c>
      <c r="BC99" s="261">
        <f>IF(AZ99=3,G99,0)</f>
        <v>0</v>
      </c>
      <c r="BD99" s="261">
        <f>IF(AZ99=4,G99,0)</f>
        <v>0</v>
      </c>
      <c r="BE99" s="261">
        <f>IF(AZ99=5,G99,0)</f>
        <v>0</v>
      </c>
      <c r="CA99" s="292">
        <v>12</v>
      </c>
      <c r="CB99" s="292">
        <v>0</v>
      </c>
    </row>
    <row r="100" spans="1:80" x14ac:dyDescent="0.2">
      <c r="A100" s="301"/>
      <c r="B100" s="304"/>
      <c r="C100" s="305" t="s">
        <v>180</v>
      </c>
      <c r="D100" s="306"/>
      <c r="E100" s="307">
        <v>0</v>
      </c>
      <c r="F100" s="308"/>
      <c r="G100" s="309"/>
      <c r="H100" s="310"/>
      <c r="I100" s="302"/>
      <c r="J100" s="311"/>
      <c r="K100" s="302"/>
      <c r="M100" s="303" t="s">
        <v>180</v>
      </c>
      <c r="O100" s="292"/>
    </row>
    <row r="101" spans="1:80" x14ac:dyDescent="0.2">
      <c r="A101" s="301"/>
      <c r="B101" s="304"/>
      <c r="C101" s="305" t="s">
        <v>1993</v>
      </c>
      <c r="D101" s="306"/>
      <c r="E101" s="307">
        <v>77.400000000000006</v>
      </c>
      <c r="F101" s="308"/>
      <c r="G101" s="309"/>
      <c r="H101" s="310"/>
      <c r="I101" s="302"/>
      <c r="J101" s="311"/>
      <c r="K101" s="302"/>
      <c r="M101" s="303" t="s">
        <v>1993</v>
      </c>
      <c r="O101" s="292"/>
    </row>
    <row r="102" spans="1:80" ht="22.5" x14ac:dyDescent="0.2">
      <c r="A102" s="301"/>
      <c r="B102" s="304"/>
      <c r="C102" s="305" t="s">
        <v>1994</v>
      </c>
      <c r="D102" s="306"/>
      <c r="E102" s="307">
        <v>2.4</v>
      </c>
      <c r="F102" s="308"/>
      <c r="G102" s="309"/>
      <c r="H102" s="310"/>
      <c r="I102" s="302"/>
      <c r="J102" s="311"/>
      <c r="K102" s="302"/>
      <c r="M102" s="303" t="s">
        <v>1994</v>
      </c>
      <c r="O102" s="292"/>
    </row>
    <row r="103" spans="1:80" ht="22.5" x14ac:dyDescent="0.2">
      <c r="A103" s="301"/>
      <c r="B103" s="304"/>
      <c r="C103" s="305" t="s">
        <v>1995</v>
      </c>
      <c r="D103" s="306"/>
      <c r="E103" s="307">
        <v>0.7</v>
      </c>
      <c r="F103" s="308"/>
      <c r="G103" s="309"/>
      <c r="H103" s="310"/>
      <c r="I103" s="302"/>
      <c r="J103" s="311"/>
      <c r="K103" s="302"/>
      <c r="M103" s="303" t="s">
        <v>1995</v>
      </c>
      <c r="O103" s="292"/>
    </row>
    <row r="104" spans="1:80" x14ac:dyDescent="0.2">
      <c r="A104" s="301"/>
      <c r="B104" s="304"/>
      <c r="C104" s="333" t="s">
        <v>174</v>
      </c>
      <c r="D104" s="306"/>
      <c r="E104" s="332">
        <v>80.500000000000014</v>
      </c>
      <c r="F104" s="308"/>
      <c r="G104" s="309"/>
      <c r="H104" s="310"/>
      <c r="I104" s="302"/>
      <c r="J104" s="311"/>
      <c r="K104" s="302"/>
      <c r="M104" s="303" t="s">
        <v>174</v>
      </c>
      <c r="O104" s="292"/>
    </row>
    <row r="105" spans="1:80" x14ac:dyDescent="0.2">
      <c r="A105" s="293">
        <v>11</v>
      </c>
      <c r="B105" s="294" t="s">
        <v>183</v>
      </c>
      <c r="C105" s="295" t="s">
        <v>184</v>
      </c>
      <c r="D105" s="296" t="s">
        <v>170</v>
      </c>
      <c r="E105" s="297">
        <v>100.72</v>
      </c>
      <c r="F105" s="297">
        <v>0</v>
      </c>
      <c r="G105" s="298">
        <f>E105*F105</f>
        <v>0</v>
      </c>
      <c r="H105" s="299">
        <v>0</v>
      </c>
      <c r="I105" s="300">
        <f>E105*H105</f>
        <v>0</v>
      </c>
      <c r="J105" s="299"/>
      <c r="K105" s="300">
        <f>E105*J105</f>
        <v>0</v>
      </c>
      <c r="O105" s="292">
        <v>2</v>
      </c>
      <c r="AA105" s="261">
        <v>12</v>
      </c>
      <c r="AB105" s="261">
        <v>0</v>
      </c>
      <c r="AC105" s="261">
        <v>3</v>
      </c>
      <c r="AZ105" s="261">
        <v>1</v>
      </c>
      <c r="BA105" s="261">
        <f>IF(AZ105=1,G105,0)</f>
        <v>0</v>
      </c>
      <c r="BB105" s="261">
        <f>IF(AZ105=2,G105,0)</f>
        <v>0</v>
      </c>
      <c r="BC105" s="261">
        <f>IF(AZ105=3,G105,0)</f>
        <v>0</v>
      </c>
      <c r="BD105" s="261">
        <f>IF(AZ105=4,G105,0)</f>
        <v>0</v>
      </c>
      <c r="BE105" s="261">
        <f>IF(AZ105=5,G105,0)</f>
        <v>0</v>
      </c>
      <c r="CA105" s="292">
        <v>12</v>
      </c>
      <c r="CB105" s="292">
        <v>0</v>
      </c>
    </row>
    <row r="106" spans="1:80" x14ac:dyDescent="0.2">
      <c r="A106" s="301"/>
      <c r="B106" s="304"/>
      <c r="C106" s="305" t="s">
        <v>185</v>
      </c>
      <c r="D106" s="306"/>
      <c r="E106" s="307">
        <v>100.72</v>
      </c>
      <c r="F106" s="308"/>
      <c r="G106" s="309"/>
      <c r="H106" s="310"/>
      <c r="I106" s="302"/>
      <c r="J106" s="311"/>
      <c r="K106" s="302"/>
      <c r="M106" s="303" t="s">
        <v>185</v>
      </c>
      <c r="O106" s="292"/>
    </row>
    <row r="107" spans="1:80" x14ac:dyDescent="0.2">
      <c r="A107" s="293">
        <v>12</v>
      </c>
      <c r="B107" s="294" t="s">
        <v>186</v>
      </c>
      <c r="C107" s="295" t="s">
        <v>819</v>
      </c>
      <c r="D107" s="296" t="s">
        <v>116</v>
      </c>
      <c r="E107" s="297">
        <v>427.7106</v>
      </c>
      <c r="F107" s="297">
        <v>0</v>
      </c>
      <c r="G107" s="298">
        <f>E107*F107</f>
        <v>0</v>
      </c>
      <c r="H107" s="299">
        <v>0</v>
      </c>
      <c r="I107" s="300">
        <f>E107*H107</f>
        <v>0</v>
      </c>
      <c r="J107" s="299"/>
      <c r="K107" s="300">
        <f>E107*J107</f>
        <v>0</v>
      </c>
      <c r="O107" s="292">
        <v>2</v>
      </c>
      <c r="AA107" s="261">
        <v>12</v>
      </c>
      <c r="AB107" s="261">
        <v>0</v>
      </c>
      <c r="AC107" s="261">
        <v>4</v>
      </c>
      <c r="AZ107" s="261">
        <v>1</v>
      </c>
      <c r="BA107" s="261">
        <f>IF(AZ107=1,G107,0)</f>
        <v>0</v>
      </c>
      <c r="BB107" s="261">
        <f>IF(AZ107=2,G107,0)</f>
        <v>0</v>
      </c>
      <c r="BC107" s="261">
        <f>IF(AZ107=3,G107,0)</f>
        <v>0</v>
      </c>
      <c r="BD107" s="261">
        <f>IF(AZ107=4,G107,0)</f>
        <v>0</v>
      </c>
      <c r="BE107" s="261">
        <f>IF(AZ107=5,G107,0)</f>
        <v>0</v>
      </c>
      <c r="CA107" s="292">
        <v>12</v>
      </c>
      <c r="CB107" s="292">
        <v>0</v>
      </c>
    </row>
    <row r="108" spans="1:80" x14ac:dyDescent="0.2">
      <c r="A108" s="301"/>
      <c r="B108" s="304"/>
      <c r="C108" s="305" t="s">
        <v>1011</v>
      </c>
      <c r="D108" s="306"/>
      <c r="E108" s="307">
        <v>376.18610000000001</v>
      </c>
      <c r="F108" s="308"/>
      <c r="G108" s="309"/>
      <c r="H108" s="310"/>
      <c r="I108" s="302"/>
      <c r="J108" s="311"/>
      <c r="K108" s="302"/>
      <c r="M108" s="303" t="s">
        <v>1011</v>
      </c>
      <c r="O108" s="292"/>
    </row>
    <row r="109" spans="1:80" ht="22.5" x14ac:dyDescent="0.2">
      <c r="A109" s="301"/>
      <c r="B109" s="304"/>
      <c r="C109" s="305" t="s">
        <v>1727</v>
      </c>
      <c r="D109" s="306"/>
      <c r="E109" s="307">
        <v>18.302</v>
      </c>
      <c r="F109" s="308"/>
      <c r="G109" s="309"/>
      <c r="H109" s="310"/>
      <c r="I109" s="302"/>
      <c r="J109" s="311"/>
      <c r="K109" s="302"/>
      <c r="M109" s="303" t="s">
        <v>1727</v>
      </c>
      <c r="O109" s="292"/>
    </row>
    <row r="110" spans="1:80" ht="22.5" x14ac:dyDescent="0.2">
      <c r="A110" s="301"/>
      <c r="B110" s="304"/>
      <c r="C110" s="305" t="s">
        <v>1728</v>
      </c>
      <c r="D110" s="306"/>
      <c r="E110" s="307">
        <v>27.8765</v>
      </c>
      <c r="F110" s="308"/>
      <c r="G110" s="309"/>
      <c r="H110" s="310"/>
      <c r="I110" s="302"/>
      <c r="J110" s="311"/>
      <c r="K110" s="302"/>
      <c r="M110" s="303" t="s">
        <v>1728</v>
      </c>
      <c r="O110" s="292"/>
    </row>
    <row r="111" spans="1:80" ht="22.5" x14ac:dyDescent="0.2">
      <c r="A111" s="301"/>
      <c r="B111" s="304"/>
      <c r="C111" s="305" t="s">
        <v>1729</v>
      </c>
      <c r="D111" s="306"/>
      <c r="E111" s="307">
        <v>5.3460000000000001</v>
      </c>
      <c r="F111" s="308"/>
      <c r="G111" s="309"/>
      <c r="H111" s="310"/>
      <c r="I111" s="302"/>
      <c r="J111" s="311"/>
      <c r="K111" s="302"/>
      <c r="M111" s="303" t="s">
        <v>1729</v>
      </c>
      <c r="O111" s="292"/>
    </row>
    <row r="112" spans="1:80" ht="22.5" x14ac:dyDescent="0.2">
      <c r="A112" s="293">
        <v>13</v>
      </c>
      <c r="B112" s="294" t="s">
        <v>195</v>
      </c>
      <c r="C112" s="295" t="s">
        <v>196</v>
      </c>
      <c r="D112" s="296" t="s">
        <v>116</v>
      </c>
      <c r="E112" s="297">
        <v>28.305</v>
      </c>
      <c r="F112" s="297">
        <v>0</v>
      </c>
      <c r="G112" s="298">
        <f>E112*F112</f>
        <v>0</v>
      </c>
      <c r="H112" s="299">
        <v>0</v>
      </c>
      <c r="I112" s="300">
        <f>E112*H112</f>
        <v>0</v>
      </c>
      <c r="J112" s="299"/>
      <c r="K112" s="300">
        <f>E112*J112</f>
        <v>0</v>
      </c>
      <c r="O112" s="292">
        <v>2</v>
      </c>
      <c r="AA112" s="261">
        <v>12</v>
      </c>
      <c r="AB112" s="261">
        <v>0</v>
      </c>
      <c r="AC112" s="261">
        <v>75</v>
      </c>
      <c r="AZ112" s="261">
        <v>1</v>
      </c>
      <c r="BA112" s="261">
        <f>IF(AZ112=1,G112,0)</f>
        <v>0</v>
      </c>
      <c r="BB112" s="261">
        <f>IF(AZ112=2,G112,0)</f>
        <v>0</v>
      </c>
      <c r="BC112" s="261">
        <f>IF(AZ112=3,G112,0)</f>
        <v>0</v>
      </c>
      <c r="BD112" s="261">
        <f>IF(AZ112=4,G112,0)</f>
        <v>0</v>
      </c>
      <c r="BE112" s="261">
        <f>IF(AZ112=5,G112,0)</f>
        <v>0</v>
      </c>
      <c r="CA112" s="292">
        <v>12</v>
      </c>
      <c r="CB112" s="292">
        <v>0</v>
      </c>
    </row>
    <row r="113" spans="1:80" ht="22.5" x14ac:dyDescent="0.2">
      <c r="A113" s="301"/>
      <c r="B113" s="304"/>
      <c r="C113" s="305" t="s">
        <v>1996</v>
      </c>
      <c r="D113" s="306"/>
      <c r="E113" s="307">
        <v>28.305</v>
      </c>
      <c r="F113" s="308"/>
      <c r="G113" s="309"/>
      <c r="H113" s="310"/>
      <c r="I113" s="302"/>
      <c r="J113" s="311"/>
      <c r="K113" s="302"/>
      <c r="M113" s="303" t="s">
        <v>1996</v>
      </c>
      <c r="O113" s="292"/>
    </row>
    <row r="114" spans="1:80" x14ac:dyDescent="0.2">
      <c r="A114" s="293">
        <v>14</v>
      </c>
      <c r="B114" s="294" t="s">
        <v>198</v>
      </c>
      <c r="C114" s="295" t="s">
        <v>199</v>
      </c>
      <c r="D114" s="296" t="s">
        <v>116</v>
      </c>
      <c r="E114" s="297">
        <v>433.8766</v>
      </c>
      <c r="F114" s="297">
        <v>0</v>
      </c>
      <c r="G114" s="298">
        <f>E114*F114</f>
        <v>0</v>
      </c>
      <c r="H114" s="299">
        <v>0</v>
      </c>
      <c r="I114" s="300">
        <f>E114*H114</f>
        <v>0</v>
      </c>
      <c r="J114" s="299"/>
      <c r="K114" s="300">
        <f>E114*J114</f>
        <v>0</v>
      </c>
      <c r="O114" s="292">
        <v>2</v>
      </c>
      <c r="AA114" s="261">
        <v>12</v>
      </c>
      <c r="AB114" s="261">
        <v>0</v>
      </c>
      <c r="AC114" s="261">
        <v>5</v>
      </c>
      <c r="AZ114" s="261">
        <v>1</v>
      </c>
      <c r="BA114" s="261">
        <f>IF(AZ114=1,G114,0)</f>
        <v>0</v>
      </c>
      <c r="BB114" s="261">
        <f>IF(AZ114=2,G114,0)</f>
        <v>0</v>
      </c>
      <c r="BC114" s="261">
        <f>IF(AZ114=3,G114,0)</f>
        <v>0</v>
      </c>
      <c r="BD114" s="261">
        <f>IF(AZ114=4,G114,0)</f>
        <v>0</v>
      </c>
      <c r="BE114" s="261">
        <f>IF(AZ114=5,G114,0)</f>
        <v>0</v>
      </c>
      <c r="CA114" s="292">
        <v>12</v>
      </c>
      <c r="CB114" s="292">
        <v>0</v>
      </c>
    </row>
    <row r="115" spans="1:80" x14ac:dyDescent="0.2">
      <c r="A115" s="301"/>
      <c r="B115" s="304"/>
      <c r="C115" s="305" t="s">
        <v>1011</v>
      </c>
      <c r="D115" s="306"/>
      <c r="E115" s="307">
        <v>376.18610000000001</v>
      </c>
      <c r="F115" s="308"/>
      <c r="G115" s="309"/>
      <c r="H115" s="310"/>
      <c r="I115" s="302"/>
      <c r="J115" s="311"/>
      <c r="K115" s="302"/>
      <c r="M115" s="303" t="s">
        <v>1011</v>
      </c>
      <c r="O115" s="292"/>
    </row>
    <row r="116" spans="1:80" x14ac:dyDescent="0.2">
      <c r="A116" s="301"/>
      <c r="B116" s="304"/>
      <c r="C116" s="305" t="s">
        <v>1997</v>
      </c>
      <c r="D116" s="306"/>
      <c r="E116" s="307">
        <v>1.5089999999999999</v>
      </c>
      <c r="F116" s="308"/>
      <c r="G116" s="309"/>
      <c r="H116" s="310"/>
      <c r="I116" s="302"/>
      <c r="J116" s="311"/>
      <c r="K116" s="302"/>
      <c r="M116" s="303" t="s">
        <v>1997</v>
      </c>
      <c r="O116" s="292"/>
    </row>
    <row r="117" spans="1:80" ht="22.5" x14ac:dyDescent="0.2">
      <c r="A117" s="301"/>
      <c r="B117" s="304"/>
      <c r="C117" s="305" t="s">
        <v>1728</v>
      </c>
      <c r="D117" s="306"/>
      <c r="E117" s="307">
        <v>27.8765</v>
      </c>
      <c r="F117" s="308"/>
      <c r="G117" s="309"/>
      <c r="H117" s="310"/>
      <c r="I117" s="302"/>
      <c r="J117" s="311"/>
      <c r="K117" s="302"/>
      <c r="M117" s="303" t="s">
        <v>1728</v>
      </c>
      <c r="O117" s="292"/>
    </row>
    <row r="118" spans="1:80" ht="22.5" x14ac:dyDescent="0.2">
      <c r="A118" s="301"/>
      <c r="B118" s="304"/>
      <c r="C118" s="305" t="s">
        <v>1996</v>
      </c>
      <c r="D118" s="306"/>
      <c r="E118" s="307">
        <v>28.305</v>
      </c>
      <c r="F118" s="308"/>
      <c r="G118" s="309"/>
      <c r="H118" s="310"/>
      <c r="I118" s="302"/>
      <c r="J118" s="311"/>
      <c r="K118" s="302"/>
      <c r="M118" s="303" t="s">
        <v>1996</v>
      </c>
      <c r="O118" s="292"/>
    </row>
    <row r="119" spans="1:80" x14ac:dyDescent="0.2">
      <c r="A119" s="293">
        <v>15</v>
      </c>
      <c r="B119" s="294" t="s">
        <v>200</v>
      </c>
      <c r="C119" s="295" t="s">
        <v>201</v>
      </c>
      <c r="D119" s="296" t="s">
        <v>170</v>
      </c>
      <c r="E119" s="297">
        <v>272.935</v>
      </c>
      <c r="F119" s="297">
        <v>0</v>
      </c>
      <c r="G119" s="298">
        <f>E119*F119</f>
        <v>0</v>
      </c>
      <c r="H119" s="299">
        <v>0</v>
      </c>
      <c r="I119" s="300">
        <f>E119*H119</f>
        <v>0</v>
      </c>
      <c r="J119" s="299"/>
      <c r="K119" s="300">
        <f>E119*J119</f>
        <v>0</v>
      </c>
      <c r="O119" s="292">
        <v>2</v>
      </c>
      <c r="AA119" s="261">
        <v>12</v>
      </c>
      <c r="AB119" s="261">
        <v>0</v>
      </c>
      <c r="AC119" s="261">
        <v>6</v>
      </c>
      <c r="AZ119" s="261">
        <v>1</v>
      </c>
      <c r="BA119" s="261">
        <f>IF(AZ119=1,G119,0)</f>
        <v>0</v>
      </c>
      <c r="BB119" s="261">
        <f>IF(AZ119=2,G119,0)</f>
        <v>0</v>
      </c>
      <c r="BC119" s="261">
        <f>IF(AZ119=3,G119,0)</f>
        <v>0</v>
      </c>
      <c r="BD119" s="261">
        <f>IF(AZ119=4,G119,0)</f>
        <v>0</v>
      </c>
      <c r="BE119" s="261">
        <f>IF(AZ119=5,G119,0)</f>
        <v>0</v>
      </c>
      <c r="CA119" s="292">
        <v>12</v>
      </c>
      <c r="CB119" s="292">
        <v>0</v>
      </c>
    </row>
    <row r="120" spans="1:80" x14ac:dyDescent="0.2">
      <c r="A120" s="301"/>
      <c r="B120" s="304"/>
      <c r="C120" s="305" t="s">
        <v>202</v>
      </c>
      <c r="D120" s="306"/>
      <c r="E120" s="307">
        <v>177.65</v>
      </c>
      <c r="F120" s="308"/>
      <c r="G120" s="309"/>
      <c r="H120" s="310"/>
      <c r="I120" s="302"/>
      <c r="J120" s="311"/>
      <c r="K120" s="302"/>
      <c r="M120" s="303" t="s">
        <v>202</v>
      </c>
      <c r="O120" s="292"/>
    </row>
    <row r="121" spans="1:80" x14ac:dyDescent="0.2">
      <c r="A121" s="301"/>
      <c r="B121" s="304"/>
      <c r="C121" s="305" t="s">
        <v>203</v>
      </c>
      <c r="D121" s="306"/>
      <c r="E121" s="307">
        <v>95.284999999999997</v>
      </c>
      <c r="F121" s="308"/>
      <c r="G121" s="309"/>
      <c r="H121" s="310"/>
      <c r="I121" s="302"/>
      <c r="J121" s="311"/>
      <c r="K121" s="302"/>
      <c r="M121" s="303" t="s">
        <v>203</v>
      </c>
      <c r="O121" s="292"/>
    </row>
    <row r="122" spans="1:80" x14ac:dyDescent="0.2">
      <c r="A122" s="293">
        <v>16</v>
      </c>
      <c r="B122" s="294" t="s">
        <v>205</v>
      </c>
      <c r="C122" s="295" t="s">
        <v>822</v>
      </c>
      <c r="D122" s="296" t="s">
        <v>116</v>
      </c>
      <c r="E122" s="297">
        <v>465.69709999999998</v>
      </c>
      <c r="F122" s="297">
        <v>0</v>
      </c>
      <c r="G122" s="298">
        <f>E122*F122</f>
        <v>0</v>
      </c>
      <c r="H122" s="299">
        <v>0</v>
      </c>
      <c r="I122" s="300">
        <f>E122*H122</f>
        <v>0</v>
      </c>
      <c r="J122" s="299"/>
      <c r="K122" s="300">
        <f>E122*J122</f>
        <v>0</v>
      </c>
      <c r="O122" s="292">
        <v>2</v>
      </c>
      <c r="AA122" s="261">
        <v>12</v>
      </c>
      <c r="AB122" s="261">
        <v>0</v>
      </c>
      <c r="AC122" s="261">
        <v>7</v>
      </c>
      <c r="AZ122" s="261">
        <v>1</v>
      </c>
      <c r="BA122" s="261">
        <f>IF(AZ122=1,G122,0)</f>
        <v>0</v>
      </c>
      <c r="BB122" s="261">
        <f>IF(AZ122=2,G122,0)</f>
        <v>0</v>
      </c>
      <c r="BC122" s="261">
        <f>IF(AZ122=3,G122,0)</f>
        <v>0</v>
      </c>
      <c r="BD122" s="261">
        <f>IF(AZ122=4,G122,0)</f>
        <v>0</v>
      </c>
      <c r="BE122" s="261">
        <f>IF(AZ122=5,G122,0)</f>
        <v>0</v>
      </c>
      <c r="CA122" s="292">
        <v>12</v>
      </c>
      <c r="CB122" s="292">
        <v>0</v>
      </c>
    </row>
    <row r="123" spans="1:80" x14ac:dyDescent="0.2">
      <c r="A123" s="301"/>
      <c r="B123" s="304"/>
      <c r="C123" s="305" t="s">
        <v>1011</v>
      </c>
      <c r="D123" s="306"/>
      <c r="E123" s="307">
        <v>376.18610000000001</v>
      </c>
      <c r="F123" s="308"/>
      <c r="G123" s="309"/>
      <c r="H123" s="310"/>
      <c r="I123" s="302"/>
      <c r="J123" s="311"/>
      <c r="K123" s="302"/>
      <c r="M123" s="303" t="s">
        <v>1011</v>
      </c>
      <c r="O123" s="292"/>
    </row>
    <row r="124" spans="1:80" ht="22.5" x14ac:dyDescent="0.2">
      <c r="A124" s="301"/>
      <c r="B124" s="304"/>
      <c r="C124" s="305" t="s">
        <v>1728</v>
      </c>
      <c r="D124" s="306"/>
      <c r="E124" s="307">
        <v>27.8765</v>
      </c>
      <c r="F124" s="308"/>
      <c r="G124" s="309"/>
      <c r="H124" s="310"/>
      <c r="I124" s="302"/>
      <c r="J124" s="311"/>
      <c r="K124" s="302"/>
      <c r="M124" s="303" t="s">
        <v>1728</v>
      </c>
      <c r="O124" s="292"/>
    </row>
    <row r="125" spans="1:80" ht="22.5" x14ac:dyDescent="0.2">
      <c r="A125" s="301"/>
      <c r="B125" s="304"/>
      <c r="C125" s="305" t="s">
        <v>1729</v>
      </c>
      <c r="D125" s="306"/>
      <c r="E125" s="307">
        <v>5.3460000000000001</v>
      </c>
      <c r="F125" s="308"/>
      <c r="G125" s="309"/>
      <c r="H125" s="310"/>
      <c r="I125" s="302"/>
      <c r="J125" s="311"/>
      <c r="K125" s="302"/>
      <c r="M125" s="303" t="s">
        <v>1729</v>
      </c>
      <c r="O125" s="292"/>
    </row>
    <row r="126" spans="1:80" ht="22.5" x14ac:dyDescent="0.2">
      <c r="A126" s="301"/>
      <c r="B126" s="304"/>
      <c r="C126" s="305" t="s">
        <v>1324</v>
      </c>
      <c r="D126" s="306"/>
      <c r="E126" s="307">
        <v>56.288499999999999</v>
      </c>
      <c r="F126" s="308"/>
      <c r="G126" s="309"/>
      <c r="H126" s="310"/>
      <c r="I126" s="302"/>
      <c r="J126" s="311"/>
      <c r="K126" s="302"/>
      <c r="M126" s="303" t="s">
        <v>1324</v>
      </c>
      <c r="O126" s="292"/>
    </row>
    <row r="127" spans="1:80" x14ac:dyDescent="0.2">
      <c r="A127" s="293">
        <v>17</v>
      </c>
      <c r="B127" s="294" t="s">
        <v>210</v>
      </c>
      <c r="C127" s="295" t="s">
        <v>211</v>
      </c>
      <c r="D127" s="296" t="s">
        <v>116</v>
      </c>
      <c r="E127" s="297">
        <v>28.305</v>
      </c>
      <c r="F127" s="297">
        <v>0</v>
      </c>
      <c r="G127" s="298">
        <f>E127*F127</f>
        <v>0</v>
      </c>
      <c r="H127" s="299">
        <v>0</v>
      </c>
      <c r="I127" s="300">
        <f>E127*H127</f>
        <v>0</v>
      </c>
      <c r="J127" s="299"/>
      <c r="K127" s="300">
        <f>E127*J127</f>
        <v>0</v>
      </c>
      <c r="O127" s="292">
        <v>2</v>
      </c>
      <c r="AA127" s="261">
        <v>12</v>
      </c>
      <c r="AB127" s="261">
        <v>0</v>
      </c>
      <c r="AC127" s="261">
        <v>76</v>
      </c>
      <c r="AZ127" s="261">
        <v>1</v>
      </c>
      <c r="BA127" s="261">
        <f>IF(AZ127=1,G127,0)</f>
        <v>0</v>
      </c>
      <c r="BB127" s="261">
        <f>IF(AZ127=2,G127,0)</f>
        <v>0</v>
      </c>
      <c r="BC127" s="261">
        <f>IF(AZ127=3,G127,0)</f>
        <v>0</v>
      </c>
      <c r="BD127" s="261">
        <f>IF(AZ127=4,G127,0)</f>
        <v>0</v>
      </c>
      <c r="BE127" s="261">
        <f>IF(AZ127=5,G127,0)</f>
        <v>0</v>
      </c>
      <c r="CA127" s="292">
        <v>12</v>
      </c>
      <c r="CB127" s="292">
        <v>0</v>
      </c>
    </row>
    <row r="128" spans="1:80" ht="22.5" x14ac:dyDescent="0.2">
      <c r="A128" s="301"/>
      <c r="B128" s="304"/>
      <c r="C128" s="305" t="s">
        <v>1996</v>
      </c>
      <c r="D128" s="306"/>
      <c r="E128" s="307">
        <v>28.305</v>
      </c>
      <c r="F128" s="308"/>
      <c r="G128" s="309"/>
      <c r="H128" s="310"/>
      <c r="I128" s="302"/>
      <c r="J128" s="311"/>
      <c r="K128" s="302"/>
      <c r="M128" s="303" t="s">
        <v>1996</v>
      </c>
      <c r="O128" s="292"/>
    </row>
    <row r="129" spans="1:80" x14ac:dyDescent="0.2">
      <c r="A129" s="293">
        <v>18</v>
      </c>
      <c r="B129" s="294" t="s">
        <v>212</v>
      </c>
      <c r="C129" s="295" t="s">
        <v>213</v>
      </c>
      <c r="D129" s="296" t="s">
        <v>116</v>
      </c>
      <c r="E129" s="297">
        <v>466.12560000000002</v>
      </c>
      <c r="F129" s="297">
        <v>0</v>
      </c>
      <c r="G129" s="298">
        <f>E129*F129</f>
        <v>0</v>
      </c>
      <c r="H129" s="299">
        <v>0</v>
      </c>
      <c r="I129" s="300">
        <f>E129*H129</f>
        <v>0</v>
      </c>
      <c r="J129" s="299"/>
      <c r="K129" s="300">
        <f>E129*J129</f>
        <v>0</v>
      </c>
      <c r="O129" s="292">
        <v>2</v>
      </c>
      <c r="AA129" s="261">
        <v>12</v>
      </c>
      <c r="AB129" s="261">
        <v>0</v>
      </c>
      <c r="AC129" s="261">
        <v>8</v>
      </c>
      <c r="AZ129" s="261">
        <v>1</v>
      </c>
      <c r="BA129" s="261">
        <f>IF(AZ129=1,G129,0)</f>
        <v>0</v>
      </c>
      <c r="BB129" s="261">
        <f>IF(AZ129=2,G129,0)</f>
        <v>0</v>
      </c>
      <c r="BC129" s="261">
        <f>IF(AZ129=3,G129,0)</f>
        <v>0</v>
      </c>
      <c r="BD129" s="261">
        <f>IF(AZ129=4,G129,0)</f>
        <v>0</v>
      </c>
      <c r="BE129" s="261">
        <f>IF(AZ129=5,G129,0)</f>
        <v>0</v>
      </c>
      <c r="CA129" s="292">
        <v>12</v>
      </c>
      <c r="CB129" s="292">
        <v>0</v>
      </c>
    </row>
    <row r="130" spans="1:80" x14ac:dyDescent="0.2">
      <c r="A130" s="301"/>
      <c r="B130" s="304"/>
      <c r="C130" s="305" t="s">
        <v>1011</v>
      </c>
      <c r="D130" s="306"/>
      <c r="E130" s="307">
        <v>376.18610000000001</v>
      </c>
      <c r="F130" s="308"/>
      <c r="G130" s="309"/>
      <c r="H130" s="310"/>
      <c r="I130" s="302"/>
      <c r="J130" s="311"/>
      <c r="K130" s="302"/>
      <c r="M130" s="303" t="s">
        <v>1011</v>
      </c>
      <c r="O130" s="292"/>
    </row>
    <row r="131" spans="1:80" ht="22.5" x14ac:dyDescent="0.2">
      <c r="A131" s="301"/>
      <c r="B131" s="304"/>
      <c r="C131" s="305" t="s">
        <v>1729</v>
      </c>
      <c r="D131" s="306"/>
      <c r="E131" s="307">
        <v>5.3460000000000001</v>
      </c>
      <c r="F131" s="308"/>
      <c r="G131" s="309"/>
      <c r="H131" s="310"/>
      <c r="I131" s="302"/>
      <c r="J131" s="311"/>
      <c r="K131" s="302"/>
      <c r="M131" s="303" t="s">
        <v>1729</v>
      </c>
      <c r="O131" s="292"/>
    </row>
    <row r="132" spans="1:80" ht="22.5" x14ac:dyDescent="0.2">
      <c r="A132" s="301"/>
      <c r="B132" s="304"/>
      <c r="C132" s="305" t="s">
        <v>1996</v>
      </c>
      <c r="D132" s="306"/>
      <c r="E132" s="307">
        <v>28.305</v>
      </c>
      <c r="F132" s="308"/>
      <c r="G132" s="309"/>
      <c r="H132" s="310"/>
      <c r="I132" s="302"/>
      <c r="J132" s="311"/>
      <c r="K132" s="302"/>
      <c r="M132" s="303" t="s">
        <v>1996</v>
      </c>
      <c r="O132" s="292"/>
    </row>
    <row r="133" spans="1:80" ht="22.5" x14ac:dyDescent="0.2">
      <c r="A133" s="301"/>
      <c r="B133" s="304"/>
      <c r="C133" s="305" t="s">
        <v>1324</v>
      </c>
      <c r="D133" s="306"/>
      <c r="E133" s="307">
        <v>56.288499999999999</v>
      </c>
      <c r="F133" s="308"/>
      <c r="G133" s="309"/>
      <c r="H133" s="310"/>
      <c r="I133" s="302"/>
      <c r="J133" s="311"/>
      <c r="K133" s="302"/>
      <c r="M133" s="303" t="s">
        <v>1324</v>
      </c>
      <c r="O133" s="292"/>
    </row>
    <row r="134" spans="1:80" x14ac:dyDescent="0.2">
      <c r="A134" s="293">
        <v>19</v>
      </c>
      <c r="B134" s="294" t="s">
        <v>214</v>
      </c>
      <c r="C134" s="295" t="s">
        <v>215</v>
      </c>
      <c r="D134" s="296" t="s">
        <v>116</v>
      </c>
      <c r="E134" s="297">
        <v>466.12560000000002</v>
      </c>
      <c r="F134" s="297">
        <v>0</v>
      </c>
      <c r="G134" s="298">
        <f>E134*F134</f>
        <v>0</v>
      </c>
      <c r="H134" s="299">
        <v>0</v>
      </c>
      <c r="I134" s="300">
        <f>E134*H134</f>
        <v>0</v>
      </c>
      <c r="J134" s="299"/>
      <c r="K134" s="300">
        <f>E134*J134</f>
        <v>0</v>
      </c>
      <c r="O134" s="292">
        <v>2</v>
      </c>
      <c r="AA134" s="261">
        <v>12</v>
      </c>
      <c r="AB134" s="261">
        <v>0</v>
      </c>
      <c r="AC134" s="261">
        <v>9</v>
      </c>
      <c r="AZ134" s="261">
        <v>1</v>
      </c>
      <c r="BA134" s="261">
        <f>IF(AZ134=1,G134,0)</f>
        <v>0</v>
      </c>
      <c r="BB134" s="261">
        <f>IF(AZ134=2,G134,0)</f>
        <v>0</v>
      </c>
      <c r="BC134" s="261">
        <f>IF(AZ134=3,G134,0)</f>
        <v>0</v>
      </c>
      <c r="BD134" s="261">
        <f>IF(AZ134=4,G134,0)</f>
        <v>0</v>
      </c>
      <c r="BE134" s="261">
        <f>IF(AZ134=5,G134,0)</f>
        <v>0</v>
      </c>
      <c r="CA134" s="292">
        <v>12</v>
      </c>
      <c r="CB134" s="292">
        <v>0</v>
      </c>
    </row>
    <row r="135" spans="1:80" x14ac:dyDescent="0.2">
      <c r="A135" s="301"/>
      <c r="B135" s="304"/>
      <c r="C135" s="305" t="s">
        <v>1011</v>
      </c>
      <c r="D135" s="306"/>
      <c r="E135" s="307">
        <v>376.18610000000001</v>
      </c>
      <c r="F135" s="308"/>
      <c r="G135" s="309"/>
      <c r="H135" s="310"/>
      <c r="I135" s="302"/>
      <c r="J135" s="311"/>
      <c r="K135" s="302"/>
      <c r="M135" s="303" t="s">
        <v>1011</v>
      </c>
      <c r="O135" s="292"/>
    </row>
    <row r="136" spans="1:80" ht="22.5" x14ac:dyDescent="0.2">
      <c r="A136" s="301"/>
      <c r="B136" s="304"/>
      <c r="C136" s="305" t="s">
        <v>1729</v>
      </c>
      <c r="D136" s="306"/>
      <c r="E136" s="307">
        <v>5.3460000000000001</v>
      </c>
      <c r="F136" s="308"/>
      <c r="G136" s="309"/>
      <c r="H136" s="310"/>
      <c r="I136" s="302"/>
      <c r="J136" s="311"/>
      <c r="K136" s="302"/>
      <c r="M136" s="303" t="s">
        <v>1729</v>
      </c>
      <c r="O136" s="292"/>
    </row>
    <row r="137" spans="1:80" ht="22.5" x14ac:dyDescent="0.2">
      <c r="A137" s="301"/>
      <c r="B137" s="304"/>
      <c r="C137" s="305" t="s">
        <v>1996</v>
      </c>
      <c r="D137" s="306"/>
      <c r="E137" s="307">
        <v>28.305</v>
      </c>
      <c r="F137" s="308"/>
      <c r="G137" s="309"/>
      <c r="H137" s="310"/>
      <c r="I137" s="302"/>
      <c r="J137" s="311"/>
      <c r="K137" s="302"/>
      <c r="M137" s="303" t="s">
        <v>1996</v>
      </c>
      <c r="O137" s="292"/>
    </row>
    <row r="138" spans="1:80" ht="22.5" x14ac:dyDescent="0.2">
      <c r="A138" s="301"/>
      <c r="B138" s="304"/>
      <c r="C138" s="305" t="s">
        <v>1324</v>
      </c>
      <c r="D138" s="306"/>
      <c r="E138" s="307">
        <v>56.288499999999999</v>
      </c>
      <c r="F138" s="308"/>
      <c r="G138" s="309"/>
      <c r="H138" s="310"/>
      <c r="I138" s="302"/>
      <c r="J138" s="311"/>
      <c r="K138" s="302"/>
      <c r="M138" s="303" t="s">
        <v>1324</v>
      </c>
      <c r="O138" s="292"/>
    </row>
    <row r="139" spans="1:80" x14ac:dyDescent="0.2">
      <c r="A139" s="293">
        <v>20</v>
      </c>
      <c r="B139" s="294" t="s">
        <v>216</v>
      </c>
      <c r="C139" s="295" t="s">
        <v>217</v>
      </c>
      <c r="D139" s="296" t="s">
        <v>116</v>
      </c>
      <c r="E139" s="297">
        <v>466.12560000000002</v>
      </c>
      <c r="F139" s="297">
        <v>0</v>
      </c>
      <c r="G139" s="298">
        <f>E139*F139</f>
        <v>0</v>
      </c>
      <c r="H139" s="299">
        <v>0</v>
      </c>
      <c r="I139" s="300">
        <f>E139*H139</f>
        <v>0</v>
      </c>
      <c r="J139" s="299"/>
      <c r="K139" s="300">
        <f>E139*J139</f>
        <v>0</v>
      </c>
      <c r="O139" s="292">
        <v>2</v>
      </c>
      <c r="AA139" s="261">
        <v>12</v>
      </c>
      <c r="AB139" s="261">
        <v>0</v>
      </c>
      <c r="AC139" s="261">
        <v>10</v>
      </c>
      <c r="AZ139" s="261">
        <v>1</v>
      </c>
      <c r="BA139" s="261">
        <f>IF(AZ139=1,G139,0)</f>
        <v>0</v>
      </c>
      <c r="BB139" s="261">
        <f>IF(AZ139=2,G139,0)</f>
        <v>0</v>
      </c>
      <c r="BC139" s="261">
        <f>IF(AZ139=3,G139,0)</f>
        <v>0</v>
      </c>
      <c r="BD139" s="261">
        <f>IF(AZ139=4,G139,0)</f>
        <v>0</v>
      </c>
      <c r="BE139" s="261">
        <f>IF(AZ139=5,G139,0)</f>
        <v>0</v>
      </c>
      <c r="CA139" s="292">
        <v>12</v>
      </c>
      <c r="CB139" s="292">
        <v>0</v>
      </c>
    </row>
    <row r="140" spans="1:80" x14ac:dyDescent="0.2">
      <c r="A140" s="301"/>
      <c r="B140" s="304"/>
      <c r="C140" s="305" t="s">
        <v>1011</v>
      </c>
      <c r="D140" s="306"/>
      <c r="E140" s="307">
        <v>376.18610000000001</v>
      </c>
      <c r="F140" s="308"/>
      <c r="G140" s="309"/>
      <c r="H140" s="310"/>
      <c r="I140" s="302"/>
      <c r="J140" s="311"/>
      <c r="K140" s="302"/>
      <c r="M140" s="303" t="s">
        <v>1011</v>
      </c>
      <c r="O140" s="292"/>
    </row>
    <row r="141" spans="1:80" ht="22.5" x14ac:dyDescent="0.2">
      <c r="A141" s="301"/>
      <c r="B141" s="304"/>
      <c r="C141" s="305" t="s">
        <v>1729</v>
      </c>
      <c r="D141" s="306"/>
      <c r="E141" s="307">
        <v>5.3460000000000001</v>
      </c>
      <c r="F141" s="308"/>
      <c r="G141" s="309"/>
      <c r="H141" s="310"/>
      <c r="I141" s="302"/>
      <c r="J141" s="311"/>
      <c r="K141" s="302"/>
      <c r="M141" s="303" t="s">
        <v>1729</v>
      </c>
      <c r="O141" s="292"/>
    </row>
    <row r="142" spans="1:80" ht="22.5" x14ac:dyDescent="0.2">
      <c r="A142" s="301"/>
      <c r="B142" s="304"/>
      <c r="C142" s="305" t="s">
        <v>1996</v>
      </c>
      <c r="D142" s="306"/>
      <c r="E142" s="307">
        <v>28.305</v>
      </c>
      <c r="F142" s="308"/>
      <c r="G142" s="309"/>
      <c r="H142" s="310"/>
      <c r="I142" s="302"/>
      <c r="J142" s="311"/>
      <c r="K142" s="302"/>
      <c r="M142" s="303" t="s">
        <v>1996</v>
      </c>
      <c r="O142" s="292"/>
    </row>
    <row r="143" spans="1:80" ht="22.5" x14ac:dyDescent="0.2">
      <c r="A143" s="301"/>
      <c r="B143" s="304"/>
      <c r="C143" s="305" t="s">
        <v>1324</v>
      </c>
      <c r="D143" s="306"/>
      <c r="E143" s="307">
        <v>56.288499999999999</v>
      </c>
      <c r="F143" s="308"/>
      <c r="G143" s="309"/>
      <c r="H143" s="310"/>
      <c r="I143" s="302"/>
      <c r="J143" s="311"/>
      <c r="K143" s="302"/>
      <c r="M143" s="303" t="s">
        <v>1324</v>
      </c>
      <c r="O143" s="292"/>
    </row>
    <row r="144" spans="1:80" x14ac:dyDescent="0.2">
      <c r="A144" s="293">
        <v>21</v>
      </c>
      <c r="B144" s="294" t="s">
        <v>1733</v>
      </c>
      <c r="C144" s="295" t="s">
        <v>1734</v>
      </c>
      <c r="D144" s="296" t="s">
        <v>116</v>
      </c>
      <c r="E144" s="297">
        <v>28.305</v>
      </c>
      <c r="F144" s="297">
        <v>0</v>
      </c>
      <c r="G144" s="298">
        <f>E144*F144</f>
        <v>0</v>
      </c>
      <c r="H144" s="299">
        <v>0</v>
      </c>
      <c r="I144" s="300">
        <f>E144*H144</f>
        <v>0</v>
      </c>
      <c r="J144" s="299"/>
      <c r="K144" s="300">
        <f>E144*J144</f>
        <v>0</v>
      </c>
      <c r="O144" s="292">
        <v>2</v>
      </c>
      <c r="AA144" s="261">
        <v>12</v>
      </c>
      <c r="AB144" s="261">
        <v>0</v>
      </c>
      <c r="AC144" s="261">
        <v>97</v>
      </c>
      <c r="AZ144" s="261">
        <v>1</v>
      </c>
      <c r="BA144" s="261">
        <f>IF(AZ144=1,G144,0)</f>
        <v>0</v>
      </c>
      <c r="BB144" s="261">
        <f>IF(AZ144=2,G144,0)</f>
        <v>0</v>
      </c>
      <c r="BC144" s="261">
        <f>IF(AZ144=3,G144,0)</f>
        <v>0</v>
      </c>
      <c r="BD144" s="261">
        <f>IF(AZ144=4,G144,0)</f>
        <v>0</v>
      </c>
      <c r="BE144" s="261">
        <f>IF(AZ144=5,G144,0)</f>
        <v>0</v>
      </c>
      <c r="CA144" s="292">
        <v>12</v>
      </c>
      <c r="CB144" s="292">
        <v>0</v>
      </c>
    </row>
    <row r="145" spans="1:80" x14ac:dyDescent="0.2">
      <c r="A145" s="301"/>
      <c r="B145" s="304"/>
      <c r="C145" s="305" t="s">
        <v>1957</v>
      </c>
      <c r="D145" s="306"/>
      <c r="E145" s="307">
        <v>0</v>
      </c>
      <c r="F145" s="308"/>
      <c r="G145" s="309"/>
      <c r="H145" s="310"/>
      <c r="I145" s="302"/>
      <c r="J145" s="311"/>
      <c r="K145" s="302"/>
      <c r="M145" s="303" t="s">
        <v>1957</v>
      </c>
      <c r="O145" s="292"/>
    </row>
    <row r="146" spans="1:80" ht="22.5" x14ac:dyDescent="0.2">
      <c r="A146" s="301"/>
      <c r="B146" s="304"/>
      <c r="C146" s="305" t="s">
        <v>1998</v>
      </c>
      <c r="D146" s="306"/>
      <c r="E146" s="307">
        <v>28.305</v>
      </c>
      <c r="F146" s="308"/>
      <c r="G146" s="309"/>
      <c r="H146" s="310"/>
      <c r="I146" s="302"/>
      <c r="J146" s="311"/>
      <c r="K146" s="302"/>
      <c r="M146" s="303" t="s">
        <v>1998</v>
      </c>
      <c r="O146" s="292"/>
    </row>
    <row r="147" spans="1:80" ht="22.5" x14ac:dyDescent="0.2">
      <c r="A147" s="293">
        <v>22</v>
      </c>
      <c r="B147" s="294" t="s">
        <v>223</v>
      </c>
      <c r="C147" s="295" t="s">
        <v>224</v>
      </c>
      <c r="D147" s="296" t="s">
        <v>116</v>
      </c>
      <c r="E147" s="297">
        <v>27.8765</v>
      </c>
      <c r="F147" s="297">
        <v>0</v>
      </c>
      <c r="G147" s="298">
        <f>E147*F147</f>
        <v>0</v>
      </c>
      <c r="H147" s="299">
        <v>0</v>
      </c>
      <c r="I147" s="300">
        <f>E147*H147</f>
        <v>0</v>
      </c>
      <c r="J147" s="299"/>
      <c r="K147" s="300">
        <f>E147*J147</f>
        <v>0</v>
      </c>
      <c r="O147" s="292">
        <v>2</v>
      </c>
      <c r="AA147" s="261">
        <v>12</v>
      </c>
      <c r="AB147" s="261">
        <v>0</v>
      </c>
      <c r="AC147" s="261">
        <v>11</v>
      </c>
      <c r="AZ147" s="261">
        <v>1</v>
      </c>
      <c r="BA147" s="261">
        <f>IF(AZ147=1,G147,0)</f>
        <v>0</v>
      </c>
      <c r="BB147" s="261">
        <f>IF(AZ147=2,G147,0)</f>
        <v>0</v>
      </c>
      <c r="BC147" s="261">
        <f>IF(AZ147=3,G147,0)</f>
        <v>0</v>
      </c>
      <c r="BD147" s="261">
        <f>IF(AZ147=4,G147,0)</f>
        <v>0</v>
      </c>
      <c r="BE147" s="261">
        <f>IF(AZ147=5,G147,0)</f>
        <v>0</v>
      </c>
      <c r="CA147" s="292">
        <v>12</v>
      </c>
      <c r="CB147" s="292">
        <v>0</v>
      </c>
    </row>
    <row r="148" spans="1:80" x14ac:dyDescent="0.2">
      <c r="A148" s="301"/>
      <c r="B148" s="304"/>
      <c r="C148" s="305" t="s">
        <v>1975</v>
      </c>
      <c r="D148" s="306"/>
      <c r="E148" s="307">
        <v>0</v>
      </c>
      <c r="F148" s="308"/>
      <c r="G148" s="309"/>
      <c r="H148" s="310"/>
      <c r="I148" s="302"/>
      <c r="J148" s="311"/>
      <c r="K148" s="302"/>
      <c r="M148" s="303" t="s">
        <v>1975</v>
      </c>
      <c r="O148" s="292"/>
    </row>
    <row r="149" spans="1:80" x14ac:dyDescent="0.2">
      <c r="A149" s="301"/>
      <c r="B149" s="304"/>
      <c r="C149" s="305" t="s">
        <v>1976</v>
      </c>
      <c r="D149" s="306"/>
      <c r="E149" s="307">
        <v>10.096</v>
      </c>
      <c r="F149" s="308"/>
      <c r="G149" s="309"/>
      <c r="H149" s="310"/>
      <c r="I149" s="302"/>
      <c r="J149" s="311"/>
      <c r="K149" s="302"/>
      <c r="M149" s="303" t="s">
        <v>1976</v>
      </c>
      <c r="O149" s="292"/>
    </row>
    <row r="150" spans="1:80" x14ac:dyDescent="0.2">
      <c r="A150" s="301"/>
      <c r="B150" s="304"/>
      <c r="C150" s="305" t="s">
        <v>1977</v>
      </c>
      <c r="D150" s="306"/>
      <c r="E150" s="307">
        <v>5.1340000000000003</v>
      </c>
      <c r="F150" s="308"/>
      <c r="G150" s="309"/>
      <c r="H150" s="310"/>
      <c r="I150" s="302"/>
      <c r="J150" s="311"/>
      <c r="K150" s="302"/>
      <c r="M150" s="303" t="s">
        <v>1977</v>
      </c>
      <c r="O150" s="292"/>
    </row>
    <row r="151" spans="1:80" x14ac:dyDescent="0.2">
      <c r="A151" s="301"/>
      <c r="B151" s="304"/>
      <c r="C151" s="305" t="s">
        <v>1978</v>
      </c>
      <c r="D151" s="306"/>
      <c r="E151" s="307">
        <v>5.0505000000000004</v>
      </c>
      <c r="F151" s="308"/>
      <c r="G151" s="309"/>
      <c r="H151" s="310"/>
      <c r="I151" s="302"/>
      <c r="J151" s="311"/>
      <c r="K151" s="302"/>
      <c r="M151" s="303" t="s">
        <v>1978</v>
      </c>
      <c r="O151" s="292"/>
    </row>
    <row r="152" spans="1:80" x14ac:dyDescent="0.2">
      <c r="A152" s="301"/>
      <c r="B152" s="304"/>
      <c r="C152" s="305" t="s">
        <v>1979</v>
      </c>
      <c r="D152" s="306"/>
      <c r="E152" s="307">
        <v>7.5960000000000001</v>
      </c>
      <c r="F152" s="308"/>
      <c r="G152" s="309"/>
      <c r="H152" s="310"/>
      <c r="I152" s="302"/>
      <c r="J152" s="311"/>
      <c r="K152" s="302"/>
      <c r="M152" s="303" t="s">
        <v>1979</v>
      </c>
      <c r="O152" s="292"/>
    </row>
    <row r="153" spans="1:80" ht="22.5" x14ac:dyDescent="0.2">
      <c r="A153" s="293">
        <v>23</v>
      </c>
      <c r="B153" s="294" t="s">
        <v>228</v>
      </c>
      <c r="C153" s="295" t="s">
        <v>229</v>
      </c>
      <c r="D153" s="296" t="s">
        <v>116</v>
      </c>
      <c r="E153" s="297">
        <v>376.18610000000001</v>
      </c>
      <c r="F153" s="297">
        <v>0</v>
      </c>
      <c r="G153" s="298">
        <f>E153*F153</f>
        <v>0</v>
      </c>
      <c r="H153" s="299">
        <v>0</v>
      </c>
      <c r="I153" s="300">
        <f>E153*H153</f>
        <v>0</v>
      </c>
      <c r="J153" s="299"/>
      <c r="K153" s="300">
        <f>E153*J153</f>
        <v>0</v>
      </c>
      <c r="O153" s="292">
        <v>2</v>
      </c>
      <c r="AA153" s="261">
        <v>12</v>
      </c>
      <c r="AB153" s="261">
        <v>1</v>
      </c>
      <c r="AC153" s="261">
        <v>12</v>
      </c>
      <c r="AZ153" s="261">
        <v>1</v>
      </c>
      <c r="BA153" s="261">
        <f>IF(AZ153=1,G153,0)</f>
        <v>0</v>
      </c>
      <c r="BB153" s="261">
        <f>IF(AZ153=2,G153,0)</f>
        <v>0</v>
      </c>
      <c r="BC153" s="261">
        <f>IF(AZ153=3,G153,0)</f>
        <v>0</v>
      </c>
      <c r="BD153" s="261">
        <f>IF(AZ153=4,G153,0)</f>
        <v>0</v>
      </c>
      <c r="BE153" s="261">
        <f>IF(AZ153=5,G153,0)</f>
        <v>0</v>
      </c>
      <c r="CA153" s="292">
        <v>12</v>
      </c>
      <c r="CB153" s="292">
        <v>1</v>
      </c>
    </row>
    <row r="154" spans="1:80" x14ac:dyDescent="0.2">
      <c r="A154" s="301"/>
      <c r="B154" s="304"/>
      <c r="C154" s="305" t="s">
        <v>1957</v>
      </c>
      <c r="D154" s="306"/>
      <c r="E154" s="307">
        <v>0</v>
      </c>
      <c r="F154" s="308"/>
      <c r="G154" s="309"/>
      <c r="H154" s="310"/>
      <c r="I154" s="302"/>
      <c r="J154" s="311"/>
      <c r="K154" s="302"/>
      <c r="M154" s="303" t="s">
        <v>1957</v>
      </c>
      <c r="O154" s="292"/>
    </row>
    <row r="155" spans="1:80" x14ac:dyDescent="0.2">
      <c r="A155" s="301"/>
      <c r="B155" s="304"/>
      <c r="C155" s="305" t="s">
        <v>1999</v>
      </c>
      <c r="D155" s="306"/>
      <c r="E155" s="307">
        <v>284.1465</v>
      </c>
      <c r="F155" s="308"/>
      <c r="G155" s="309"/>
      <c r="H155" s="310"/>
      <c r="I155" s="302"/>
      <c r="J155" s="311"/>
      <c r="K155" s="302"/>
      <c r="M155" s="303" t="s">
        <v>1999</v>
      </c>
      <c r="O155" s="292"/>
    </row>
    <row r="156" spans="1:80" ht="22.5" x14ac:dyDescent="0.2">
      <c r="A156" s="301"/>
      <c r="B156" s="304"/>
      <c r="C156" s="305" t="s">
        <v>2000</v>
      </c>
      <c r="D156" s="306"/>
      <c r="E156" s="307">
        <v>-143.63939999999999</v>
      </c>
      <c r="F156" s="308"/>
      <c r="G156" s="309"/>
      <c r="H156" s="310"/>
      <c r="I156" s="302"/>
      <c r="J156" s="311"/>
      <c r="K156" s="302"/>
      <c r="M156" s="303" t="s">
        <v>2000</v>
      </c>
      <c r="O156" s="292"/>
    </row>
    <row r="157" spans="1:80" x14ac:dyDescent="0.2">
      <c r="A157" s="301"/>
      <c r="B157" s="304"/>
      <c r="C157" s="333" t="s">
        <v>174</v>
      </c>
      <c r="D157" s="306"/>
      <c r="E157" s="332">
        <v>140.50710000000001</v>
      </c>
      <c r="F157" s="308"/>
      <c r="G157" s="309"/>
      <c r="H157" s="310"/>
      <c r="I157" s="302"/>
      <c r="J157" s="311"/>
      <c r="K157" s="302"/>
      <c r="M157" s="303" t="s">
        <v>174</v>
      </c>
      <c r="O157" s="292"/>
    </row>
    <row r="158" spans="1:80" x14ac:dyDescent="0.2">
      <c r="A158" s="301"/>
      <c r="B158" s="304"/>
      <c r="C158" s="305" t="s">
        <v>2001</v>
      </c>
      <c r="D158" s="306"/>
      <c r="E158" s="307">
        <v>139.27979999999999</v>
      </c>
      <c r="F158" s="308"/>
      <c r="G158" s="309"/>
      <c r="H158" s="310"/>
      <c r="I158" s="302"/>
      <c r="J158" s="311"/>
      <c r="K158" s="302"/>
      <c r="M158" s="303" t="s">
        <v>2001</v>
      </c>
      <c r="O158" s="292"/>
    </row>
    <row r="159" spans="1:80" x14ac:dyDescent="0.2">
      <c r="A159" s="301"/>
      <c r="B159" s="304"/>
      <c r="C159" s="305" t="s">
        <v>2002</v>
      </c>
      <c r="D159" s="306"/>
      <c r="E159" s="307">
        <v>-18.284400000000002</v>
      </c>
      <c r="F159" s="308"/>
      <c r="G159" s="309"/>
      <c r="H159" s="310"/>
      <c r="I159" s="302"/>
      <c r="J159" s="311"/>
      <c r="K159" s="302"/>
      <c r="M159" s="303" t="s">
        <v>2002</v>
      </c>
      <c r="O159" s="292"/>
    </row>
    <row r="160" spans="1:80" x14ac:dyDescent="0.2">
      <c r="A160" s="301"/>
      <c r="B160" s="304"/>
      <c r="C160" s="333" t="s">
        <v>174</v>
      </c>
      <c r="D160" s="306"/>
      <c r="E160" s="332">
        <v>120.99539999999999</v>
      </c>
      <c r="F160" s="308"/>
      <c r="G160" s="309"/>
      <c r="H160" s="310"/>
      <c r="I160" s="302"/>
      <c r="J160" s="311"/>
      <c r="K160" s="302"/>
      <c r="M160" s="303" t="s">
        <v>174</v>
      </c>
      <c r="O160" s="292"/>
    </row>
    <row r="161" spans="1:80" x14ac:dyDescent="0.2">
      <c r="A161" s="301"/>
      <c r="B161" s="304"/>
      <c r="C161" s="305" t="s">
        <v>2003</v>
      </c>
      <c r="D161" s="306"/>
      <c r="E161" s="307">
        <v>244.7715</v>
      </c>
      <c r="F161" s="308"/>
      <c r="G161" s="309"/>
      <c r="H161" s="310"/>
      <c r="I161" s="302"/>
      <c r="J161" s="311"/>
      <c r="K161" s="302"/>
      <c r="M161" s="303" t="s">
        <v>2003</v>
      </c>
      <c r="O161" s="292"/>
    </row>
    <row r="162" spans="1:80" x14ac:dyDescent="0.2">
      <c r="A162" s="301"/>
      <c r="B162" s="304"/>
      <c r="C162" s="305" t="s">
        <v>2004</v>
      </c>
      <c r="D162" s="306"/>
      <c r="E162" s="307">
        <v>4.6980000000000004</v>
      </c>
      <c r="F162" s="308"/>
      <c r="G162" s="309"/>
      <c r="H162" s="310"/>
      <c r="I162" s="302"/>
      <c r="J162" s="311"/>
      <c r="K162" s="302"/>
      <c r="M162" s="303" t="s">
        <v>2004</v>
      </c>
      <c r="O162" s="292"/>
    </row>
    <row r="163" spans="1:80" x14ac:dyDescent="0.2">
      <c r="A163" s="301"/>
      <c r="B163" s="304"/>
      <c r="C163" s="305" t="s">
        <v>2005</v>
      </c>
      <c r="D163" s="306"/>
      <c r="E163" s="307">
        <v>-139.7784</v>
      </c>
      <c r="F163" s="308"/>
      <c r="G163" s="309"/>
      <c r="H163" s="310"/>
      <c r="I163" s="302"/>
      <c r="J163" s="311"/>
      <c r="K163" s="302"/>
      <c r="M163" s="303" t="s">
        <v>2005</v>
      </c>
      <c r="O163" s="292"/>
    </row>
    <row r="164" spans="1:80" x14ac:dyDescent="0.2">
      <c r="A164" s="301"/>
      <c r="B164" s="304"/>
      <c r="C164" s="333" t="s">
        <v>174</v>
      </c>
      <c r="D164" s="306"/>
      <c r="E164" s="332">
        <v>109.69110000000001</v>
      </c>
      <c r="F164" s="308"/>
      <c r="G164" s="309"/>
      <c r="H164" s="310"/>
      <c r="I164" s="302"/>
      <c r="J164" s="311"/>
      <c r="K164" s="302"/>
      <c r="M164" s="303" t="s">
        <v>174</v>
      </c>
      <c r="O164" s="292"/>
    </row>
    <row r="165" spans="1:80" x14ac:dyDescent="0.2">
      <c r="A165" s="301"/>
      <c r="B165" s="304"/>
      <c r="C165" s="305" t="s">
        <v>2006</v>
      </c>
      <c r="D165" s="306"/>
      <c r="E165" s="307">
        <v>12.730499999999999</v>
      </c>
      <c r="F165" s="308"/>
      <c r="G165" s="309"/>
      <c r="H165" s="310"/>
      <c r="I165" s="302"/>
      <c r="J165" s="311"/>
      <c r="K165" s="302"/>
      <c r="M165" s="303" t="s">
        <v>2006</v>
      </c>
      <c r="O165" s="292"/>
    </row>
    <row r="166" spans="1:80" x14ac:dyDescent="0.2">
      <c r="A166" s="301"/>
      <c r="B166" s="304"/>
      <c r="C166" s="305" t="s">
        <v>2007</v>
      </c>
      <c r="D166" s="306"/>
      <c r="E166" s="307">
        <v>-7.7380000000000004</v>
      </c>
      <c r="F166" s="308"/>
      <c r="G166" s="309"/>
      <c r="H166" s="310"/>
      <c r="I166" s="302"/>
      <c r="J166" s="311"/>
      <c r="K166" s="302"/>
      <c r="M166" s="303" t="s">
        <v>2007</v>
      </c>
      <c r="O166" s="292"/>
    </row>
    <row r="167" spans="1:80" x14ac:dyDescent="0.2">
      <c r="A167" s="301"/>
      <c r="B167" s="304"/>
      <c r="C167" s="333" t="s">
        <v>174</v>
      </c>
      <c r="D167" s="306"/>
      <c r="E167" s="332">
        <v>4.9924999999999988</v>
      </c>
      <c r="F167" s="308"/>
      <c r="G167" s="309"/>
      <c r="H167" s="310"/>
      <c r="I167" s="302"/>
      <c r="J167" s="311"/>
      <c r="K167" s="302"/>
      <c r="M167" s="303" t="s">
        <v>174</v>
      </c>
      <c r="O167" s="292"/>
    </row>
    <row r="168" spans="1:80" x14ac:dyDescent="0.2">
      <c r="A168" s="293">
        <v>24</v>
      </c>
      <c r="B168" s="294" t="s">
        <v>246</v>
      </c>
      <c r="C168" s="295" t="s">
        <v>247</v>
      </c>
      <c r="D168" s="296" t="s">
        <v>116</v>
      </c>
      <c r="E168" s="297">
        <v>18.302</v>
      </c>
      <c r="F168" s="297">
        <v>0</v>
      </c>
      <c r="G168" s="298">
        <f>E168*F168</f>
        <v>0</v>
      </c>
      <c r="H168" s="299">
        <v>0</v>
      </c>
      <c r="I168" s="300">
        <f>E168*H168</f>
        <v>0</v>
      </c>
      <c r="J168" s="299"/>
      <c r="K168" s="300">
        <f>E168*J168</f>
        <v>0</v>
      </c>
      <c r="O168" s="292">
        <v>2</v>
      </c>
      <c r="AA168" s="261">
        <v>12</v>
      </c>
      <c r="AB168" s="261">
        <v>1</v>
      </c>
      <c r="AC168" s="261">
        <v>14</v>
      </c>
      <c r="AZ168" s="261">
        <v>1</v>
      </c>
      <c r="BA168" s="261">
        <f>IF(AZ168=1,G168,0)</f>
        <v>0</v>
      </c>
      <c r="BB168" s="261">
        <f>IF(AZ168=2,G168,0)</f>
        <v>0</v>
      </c>
      <c r="BC168" s="261">
        <f>IF(AZ168=3,G168,0)</f>
        <v>0</v>
      </c>
      <c r="BD168" s="261">
        <f>IF(AZ168=4,G168,0)</f>
        <v>0</v>
      </c>
      <c r="BE168" s="261">
        <f>IF(AZ168=5,G168,0)</f>
        <v>0</v>
      </c>
      <c r="CA168" s="292">
        <v>12</v>
      </c>
      <c r="CB168" s="292">
        <v>1</v>
      </c>
    </row>
    <row r="169" spans="1:80" ht="22.5" x14ac:dyDescent="0.2">
      <c r="A169" s="301"/>
      <c r="B169" s="304"/>
      <c r="C169" s="305" t="s">
        <v>1967</v>
      </c>
      <c r="D169" s="306"/>
      <c r="E169" s="307">
        <v>0</v>
      </c>
      <c r="F169" s="308"/>
      <c r="G169" s="309"/>
      <c r="H169" s="310"/>
      <c r="I169" s="302"/>
      <c r="J169" s="311"/>
      <c r="K169" s="302"/>
      <c r="M169" s="303" t="s">
        <v>1967</v>
      </c>
      <c r="O169" s="292"/>
    </row>
    <row r="170" spans="1:80" x14ac:dyDescent="0.2">
      <c r="A170" s="301"/>
      <c r="B170" s="304"/>
      <c r="C170" s="305" t="s">
        <v>2008</v>
      </c>
      <c r="D170" s="306"/>
      <c r="E170" s="307">
        <v>4.05</v>
      </c>
      <c r="F170" s="308"/>
      <c r="G170" s="309"/>
      <c r="H170" s="310"/>
      <c r="I170" s="302"/>
      <c r="J170" s="311"/>
      <c r="K170" s="302"/>
      <c r="M170" s="303" t="s">
        <v>2008</v>
      </c>
      <c r="O170" s="292"/>
    </row>
    <row r="171" spans="1:80" x14ac:dyDescent="0.2">
      <c r="A171" s="301"/>
      <c r="B171" s="304"/>
      <c r="C171" s="305" t="s">
        <v>2009</v>
      </c>
      <c r="D171" s="306"/>
      <c r="E171" s="307">
        <v>5.048</v>
      </c>
      <c r="F171" s="308"/>
      <c r="G171" s="309"/>
      <c r="H171" s="310"/>
      <c r="I171" s="302"/>
      <c r="J171" s="311"/>
      <c r="K171" s="302"/>
      <c r="M171" s="303" t="s">
        <v>2009</v>
      </c>
      <c r="O171" s="292"/>
    </row>
    <row r="172" spans="1:80" x14ac:dyDescent="0.2">
      <c r="A172" s="301"/>
      <c r="B172" s="304"/>
      <c r="C172" s="305" t="s">
        <v>2010</v>
      </c>
      <c r="D172" s="306"/>
      <c r="E172" s="307">
        <v>3.4950000000000001</v>
      </c>
      <c r="F172" s="308"/>
      <c r="G172" s="309"/>
      <c r="H172" s="310"/>
      <c r="I172" s="302"/>
      <c r="J172" s="311"/>
      <c r="K172" s="302"/>
      <c r="M172" s="303" t="s">
        <v>2010</v>
      </c>
      <c r="O172" s="292"/>
    </row>
    <row r="173" spans="1:80" x14ac:dyDescent="0.2">
      <c r="A173" s="301"/>
      <c r="B173" s="304"/>
      <c r="C173" s="305" t="s">
        <v>2011</v>
      </c>
      <c r="D173" s="306"/>
      <c r="E173" s="307">
        <v>4.2</v>
      </c>
      <c r="F173" s="308"/>
      <c r="G173" s="309"/>
      <c r="H173" s="310"/>
      <c r="I173" s="302"/>
      <c r="J173" s="311"/>
      <c r="K173" s="302"/>
      <c r="M173" s="303" t="s">
        <v>2011</v>
      </c>
      <c r="O173" s="292"/>
    </row>
    <row r="174" spans="1:80" x14ac:dyDescent="0.2">
      <c r="A174" s="301"/>
      <c r="B174" s="304"/>
      <c r="C174" s="305" t="s">
        <v>1355</v>
      </c>
      <c r="D174" s="306"/>
      <c r="E174" s="307">
        <v>0</v>
      </c>
      <c r="F174" s="308"/>
      <c r="G174" s="309"/>
      <c r="H174" s="310"/>
      <c r="I174" s="302"/>
      <c r="J174" s="311"/>
      <c r="K174" s="302"/>
      <c r="M174" s="303" t="s">
        <v>1355</v>
      </c>
      <c r="O174" s="292"/>
    </row>
    <row r="175" spans="1:80" x14ac:dyDescent="0.2">
      <c r="A175" s="301"/>
      <c r="B175" s="304"/>
      <c r="C175" s="305" t="s">
        <v>1968</v>
      </c>
      <c r="D175" s="306"/>
      <c r="E175" s="307">
        <v>1.5089999999999999</v>
      </c>
      <c r="F175" s="308"/>
      <c r="G175" s="309"/>
      <c r="H175" s="310"/>
      <c r="I175" s="302"/>
      <c r="J175" s="311"/>
      <c r="K175" s="302"/>
      <c r="M175" s="303" t="s">
        <v>1968</v>
      </c>
      <c r="O175" s="292"/>
    </row>
    <row r="176" spans="1:80" ht="22.5" x14ac:dyDescent="0.2">
      <c r="A176" s="293">
        <v>25</v>
      </c>
      <c r="B176" s="294" t="s">
        <v>249</v>
      </c>
      <c r="C176" s="295" t="s">
        <v>250</v>
      </c>
      <c r="D176" s="296" t="s">
        <v>116</v>
      </c>
      <c r="E176" s="297">
        <v>5.3460000000000001</v>
      </c>
      <c r="F176" s="297">
        <v>0</v>
      </c>
      <c r="G176" s="298">
        <f>E176*F176</f>
        <v>0</v>
      </c>
      <c r="H176" s="299">
        <v>0</v>
      </c>
      <c r="I176" s="300">
        <f>E176*H176</f>
        <v>0</v>
      </c>
      <c r="J176" s="299"/>
      <c r="K176" s="300">
        <f>E176*J176</f>
        <v>0</v>
      </c>
      <c r="O176" s="292">
        <v>2</v>
      </c>
      <c r="AA176" s="261">
        <v>12</v>
      </c>
      <c r="AB176" s="261">
        <v>1</v>
      </c>
      <c r="AC176" s="261">
        <v>15</v>
      </c>
      <c r="AZ176" s="261">
        <v>1</v>
      </c>
      <c r="BA176" s="261">
        <f>IF(AZ176=1,G176,0)</f>
        <v>0</v>
      </c>
      <c r="BB176" s="261">
        <f>IF(AZ176=2,G176,0)</f>
        <v>0</v>
      </c>
      <c r="BC176" s="261">
        <f>IF(AZ176=3,G176,0)</f>
        <v>0</v>
      </c>
      <c r="BD176" s="261">
        <f>IF(AZ176=4,G176,0)</f>
        <v>0</v>
      </c>
      <c r="BE176" s="261">
        <f>IF(AZ176=5,G176,0)</f>
        <v>0</v>
      </c>
      <c r="CA176" s="292">
        <v>12</v>
      </c>
      <c r="CB176" s="292">
        <v>1</v>
      </c>
    </row>
    <row r="177" spans="1:80" x14ac:dyDescent="0.2">
      <c r="A177" s="301"/>
      <c r="B177" s="304"/>
      <c r="C177" s="305" t="s">
        <v>1957</v>
      </c>
      <c r="D177" s="306"/>
      <c r="E177" s="307">
        <v>0</v>
      </c>
      <c r="F177" s="308"/>
      <c r="G177" s="309"/>
      <c r="H177" s="310"/>
      <c r="I177" s="302"/>
      <c r="J177" s="311"/>
      <c r="K177" s="302"/>
      <c r="M177" s="303" t="s">
        <v>1957</v>
      </c>
      <c r="O177" s="292"/>
    </row>
    <row r="178" spans="1:80" x14ac:dyDescent="0.2">
      <c r="A178" s="301"/>
      <c r="B178" s="304"/>
      <c r="C178" s="305" t="s">
        <v>2012</v>
      </c>
      <c r="D178" s="306"/>
      <c r="E178" s="307">
        <v>0</v>
      </c>
      <c r="F178" s="308"/>
      <c r="G178" s="309"/>
      <c r="H178" s="310"/>
      <c r="I178" s="302"/>
      <c r="J178" s="311"/>
      <c r="K178" s="302"/>
      <c r="M178" s="303" t="s">
        <v>2012</v>
      </c>
      <c r="O178" s="292"/>
    </row>
    <row r="179" spans="1:80" x14ac:dyDescent="0.2">
      <c r="A179" s="301"/>
      <c r="B179" s="304"/>
      <c r="C179" s="305" t="s">
        <v>2013</v>
      </c>
      <c r="D179" s="306"/>
      <c r="E179" s="307">
        <v>1.296</v>
      </c>
      <c r="F179" s="308"/>
      <c r="G179" s="309"/>
      <c r="H179" s="310"/>
      <c r="I179" s="302"/>
      <c r="J179" s="311"/>
      <c r="K179" s="302"/>
      <c r="M179" s="303" t="s">
        <v>2013</v>
      </c>
      <c r="O179" s="292"/>
    </row>
    <row r="180" spans="1:80" x14ac:dyDescent="0.2">
      <c r="A180" s="301"/>
      <c r="B180" s="304"/>
      <c r="C180" s="333" t="s">
        <v>174</v>
      </c>
      <c r="D180" s="306"/>
      <c r="E180" s="332">
        <v>1.296</v>
      </c>
      <c r="F180" s="308"/>
      <c r="G180" s="309"/>
      <c r="H180" s="310"/>
      <c r="I180" s="302"/>
      <c r="J180" s="311"/>
      <c r="K180" s="302"/>
      <c r="M180" s="303" t="s">
        <v>174</v>
      </c>
      <c r="O180" s="292"/>
    </row>
    <row r="181" spans="1:80" x14ac:dyDescent="0.2">
      <c r="A181" s="301"/>
      <c r="B181" s="304"/>
      <c r="C181" s="305" t="s">
        <v>2014</v>
      </c>
      <c r="D181" s="306"/>
      <c r="E181" s="307">
        <v>0.63</v>
      </c>
      <c r="F181" s="308"/>
      <c r="G181" s="309"/>
      <c r="H181" s="310"/>
      <c r="I181" s="302"/>
      <c r="J181" s="311"/>
      <c r="K181" s="302"/>
      <c r="M181" s="303" t="s">
        <v>2014</v>
      </c>
      <c r="O181" s="292"/>
    </row>
    <row r="182" spans="1:80" x14ac:dyDescent="0.2">
      <c r="A182" s="301"/>
      <c r="B182" s="304"/>
      <c r="C182" s="305" t="s">
        <v>2015</v>
      </c>
      <c r="D182" s="306"/>
      <c r="E182" s="307">
        <v>1.08</v>
      </c>
      <c r="F182" s="308"/>
      <c r="G182" s="309"/>
      <c r="H182" s="310"/>
      <c r="I182" s="302"/>
      <c r="J182" s="311"/>
      <c r="K182" s="302"/>
      <c r="M182" s="303" t="s">
        <v>2015</v>
      </c>
      <c r="O182" s="292"/>
    </row>
    <row r="183" spans="1:80" x14ac:dyDescent="0.2">
      <c r="A183" s="301"/>
      <c r="B183" s="304"/>
      <c r="C183" s="305" t="s">
        <v>2016</v>
      </c>
      <c r="D183" s="306"/>
      <c r="E183" s="307">
        <v>2.34</v>
      </c>
      <c r="F183" s="308"/>
      <c r="G183" s="309"/>
      <c r="H183" s="310"/>
      <c r="I183" s="302"/>
      <c r="J183" s="311"/>
      <c r="K183" s="302"/>
      <c r="M183" s="303" t="s">
        <v>2016</v>
      </c>
      <c r="O183" s="292"/>
    </row>
    <row r="184" spans="1:80" x14ac:dyDescent="0.2">
      <c r="A184" s="301"/>
      <c r="B184" s="304"/>
      <c r="C184" s="333" t="s">
        <v>174</v>
      </c>
      <c r="D184" s="306"/>
      <c r="E184" s="332">
        <v>4.05</v>
      </c>
      <c r="F184" s="308"/>
      <c r="G184" s="309"/>
      <c r="H184" s="310"/>
      <c r="I184" s="302"/>
      <c r="J184" s="311"/>
      <c r="K184" s="302"/>
      <c r="M184" s="303" t="s">
        <v>174</v>
      </c>
      <c r="O184" s="292"/>
    </row>
    <row r="185" spans="1:80" x14ac:dyDescent="0.2">
      <c r="A185" s="293">
        <v>26</v>
      </c>
      <c r="B185" s="294" t="s">
        <v>266</v>
      </c>
      <c r="C185" s="295" t="s">
        <v>267</v>
      </c>
      <c r="D185" s="296" t="s">
        <v>170</v>
      </c>
      <c r="E185" s="297">
        <v>100.72</v>
      </c>
      <c r="F185" s="297">
        <v>0</v>
      </c>
      <c r="G185" s="298">
        <f>E185*F185</f>
        <v>0</v>
      </c>
      <c r="H185" s="299">
        <v>0</v>
      </c>
      <c r="I185" s="300">
        <f>E185*H185</f>
        <v>0</v>
      </c>
      <c r="J185" s="299"/>
      <c r="K185" s="300">
        <f>E185*J185</f>
        <v>0</v>
      </c>
      <c r="O185" s="292">
        <v>2</v>
      </c>
      <c r="AA185" s="261">
        <v>12</v>
      </c>
      <c r="AB185" s="261">
        <v>1</v>
      </c>
      <c r="AC185" s="261">
        <v>16</v>
      </c>
      <c r="AZ185" s="261">
        <v>1</v>
      </c>
      <c r="BA185" s="261">
        <f>IF(AZ185=1,G185,0)</f>
        <v>0</v>
      </c>
      <c r="BB185" s="261">
        <f>IF(AZ185=2,G185,0)</f>
        <v>0</v>
      </c>
      <c r="BC185" s="261">
        <f>IF(AZ185=3,G185,0)</f>
        <v>0</v>
      </c>
      <c r="BD185" s="261">
        <f>IF(AZ185=4,G185,0)</f>
        <v>0</v>
      </c>
      <c r="BE185" s="261">
        <f>IF(AZ185=5,G185,0)</f>
        <v>0</v>
      </c>
      <c r="CA185" s="292">
        <v>12</v>
      </c>
      <c r="CB185" s="292">
        <v>1</v>
      </c>
    </row>
    <row r="186" spans="1:80" x14ac:dyDescent="0.2">
      <c r="A186" s="301"/>
      <c r="B186" s="304"/>
      <c r="C186" s="305" t="s">
        <v>1689</v>
      </c>
      <c r="D186" s="306"/>
      <c r="E186" s="307">
        <v>0</v>
      </c>
      <c r="F186" s="308"/>
      <c r="G186" s="309"/>
      <c r="H186" s="310"/>
      <c r="I186" s="302"/>
      <c r="J186" s="311"/>
      <c r="K186" s="302"/>
      <c r="M186" s="303" t="s">
        <v>1689</v>
      </c>
      <c r="O186" s="292"/>
    </row>
    <row r="187" spans="1:80" x14ac:dyDescent="0.2">
      <c r="A187" s="301"/>
      <c r="B187" s="304"/>
      <c r="C187" s="305" t="s">
        <v>2017</v>
      </c>
      <c r="D187" s="306"/>
      <c r="E187" s="307">
        <v>90.66</v>
      </c>
      <c r="F187" s="308"/>
      <c r="G187" s="309"/>
      <c r="H187" s="310"/>
      <c r="I187" s="302"/>
      <c r="J187" s="311"/>
      <c r="K187" s="302"/>
      <c r="M187" s="303" t="s">
        <v>2017</v>
      </c>
      <c r="O187" s="292"/>
    </row>
    <row r="188" spans="1:80" x14ac:dyDescent="0.2">
      <c r="A188" s="301"/>
      <c r="B188" s="304"/>
      <c r="C188" s="305" t="s">
        <v>2018</v>
      </c>
      <c r="D188" s="306"/>
      <c r="E188" s="307">
        <v>10.06</v>
      </c>
      <c r="F188" s="308"/>
      <c r="G188" s="309"/>
      <c r="H188" s="310"/>
      <c r="I188" s="302"/>
      <c r="J188" s="311"/>
      <c r="K188" s="302"/>
      <c r="M188" s="303" t="s">
        <v>2018</v>
      </c>
      <c r="O188" s="292"/>
    </row>
    <row r="189" spans="1:80" x14ac:dyDescent="0.2">
      <c r="A189" s="293">
        <v>27</v>
      </c>
      <c r="B189" s="294" t="s">
        <v>269</v>
      </c>
      <c r="C189" s="295" t="s">
        <v>270</v>
      </c>
      <c r="D189" s="296" t="s">
        <v>170</v>
      </c>
      <c r="E189" s="297">
        <v>95.284999999999997</v>
      </c>
      <c r="F189" s="297">
        <v>0</v>
      </c>
      <c r="G189" s="298">
        <f>E189*F189</f>
        <v>0</v>
      </c>
      <c r="H189" s="299">
        <v>0</v>
      </c>
      <c r="I189" s="300">
        <f>E189*H189</f>
        <v>0</v>
      </c>
      <c r="J189" s="299"/>
      <c r="K189" s="300">
        <f>E189*J189</f>
        <v>0</v>
      </c>
      <c r="O189" s="292">
        <v>2</v>
      </c>
      <c r="AA189" s="261">
        <v>12</v>
      </c>
      <c r="AB189" s="261">
        <v>1</v>
      </c>
      <c r="AC189" s="261">
        <v>17</v>
      </c>
      <c r="AZ189" s="261">
        <v>1</v>
      </c>
      <c r="BA189" s="261">
        <f>IF(AZ189=1,G189,0)</f>
        <v>0</v>
      </c>
      <c r="BB189" s="261">
        <f>IF(AZ189=2,G189,0)</f>
        <v>0</v>
      </c>
      <c r="BC189" s="261">
        <f>IF(AZ189=3,G189,0)</f>
        <v>0</v>
      </c>
      <c r="BD189" s="261">
        <f>IF(AZ189=4,G189,0)</f>
        <v>0</v>
      </c>
      <c r="BE189" s="261">
        <f>IF(AZ189=5,G189,0)</f>
        <v>0</v>
      </c>
      <c r="CA189" s="292">
        <v>12</v>
      </c>
      <c r="CB189" s="292">
        <v>1</v>
      </c>
    </row>
    <row r="190" spans="1:80" x14ac:dyDescent="0.2">
      <c r="A190" s="301"/>
      <c r="B190" s="304"/>
      <c r="C190" s="305" t="s">
        <v>1957</v>
      </c>
      <c r="D190" s="306"/>
      <c r="E190" s="307">
        <v>0</v>
      </c>
      <c r="F190" s="308"/>
      <c r="G190" s="309"/>
      <c r="H190" s="310"/>
      <c r="I190" s="302"/>
      <c r="J190" s="311"/>
      <c r="K190" s="302"/>
      <c r="M190" s="303" t="s">
        <v>1957</v>
      </c>
      <c r="O190" s="292"/>
    </row>
    <row r="191" spans="1:80" x14ac:dyDescent="0.2">
      <c r="A191" s="301"/>
      <c r="B191" s="304"/>
      <c r="C191" s="305" t="s">
        <v>2019</v>
      </c>
      <c r="D191" s="306"/>
      <c r="E191" s="307">
        <v>22.7</v>
      </c>
      <c r="F191" s="308"/>
      <c r="G191" s="309"/>
      <c r="H191" s="310"/>
      <c r="I191" s="302"/>
      <c r="J191" s="311"/>
      <c r="K191" s="302"/>
      <c r="M191" s="303" t="s">
        <v>2019</v>
      </c>
      <c r="O191" s="292"/>
    </row>
    <row r="192" spans="1:80" x14ac:dyDescent="0.2">
      <c r="A192" s="301"/>
      <c r="B192" s="304"/>
      <c r="C192" s="333" t="s">
        <v>174</v>
      </c>
      <c r="D192" s="306"/>
      <c r="E192" s="332">
        <v>22.7</v>
      </c>
      <c r="F192" s="308"/>
      <c r="G192" s="309"/>
      <c r="H192" s="310"/>
      <c r="I192" s="302"/>
      <c r="J192" s="311"/>
      <c r="K192" s="302"/>
      <c r="M192" s="303" t="s">
        <v>174</v>
      </c>
      <c r="O192" s="292"/>
    </row>
    <row r="193" spans="1:80" x14ac:dyDescent="0.2">
      <c r="A193" s="301"/>
      <c r="B193" s="304"/>
      <c r="C193" s="305" t="s">
        <v>2020</v>
      </c>
      <c r="D193" s="306"/>
      <c r="E193" s="307">
        <v>2.7</v>
      </c>
      <c r="F193" s="308"/>
      <c r="G193" s="309"/>
      <c r="H193" s="310"/>
      <c r="I193" s="302"/>
      <c r="J193" s="311"/>
      <c r="K193" s="302"/>
      <c r="M193" s="303" t="s">
        <v>2020</v>
      </c>
      <c r="O193" s="292"/>
    </row>
    <row r="194" spans="1:80" x14ac:dyDescent="0.2">
      <c r="A194" s="301"/>
      <c r="B194" s="304"/>
      <c r="C194" s="305" t="s">
        <v>2021</v>
      </c>
      <c r="D194" s="306"/>
      <c r="E194" s="307">
        <v>6</v>
      </c>
      <c r="F194" s="308"/>
      <c r="G194" s="309"/>
      <c r="H194" s="310"/>
      <c r="I194" s="302"/>
      <c r="J194" s="311"/>
      <c r="K194" s="302"/>
      <c r="M194" s="303" t="s">
        <v>2021</v>
      </c>
      <c r="O194" s="292"/>
    </row>
    <row r="195" spans="1:80" x14ac:dyDescent="0.2">
      <c r="A195" s="301"/>
      <c r="B195" s="304"/>
      <c r="C195" s="305" t="s">
        <v>2022</v>
      </c>
      <c r="D195" s="306"/>
      <c r="E195" s="307">
        <v>9</v>
      </c>
      <c r="F195" s="308"/>
      <c r="G195" s="309"/>
      <c r="H195" s="310"/>
      <c r="I195" s="302"/>
      <c r="J195" s="311"/>
      <c r="K195" s="302"/>
      <c r="M195" s="303" t="s">
        <v>2022</v>
      </c>
      <c r="O195" s="292"/>
    </row>
    <row r="196" spans="1:80" x14ac:dyDescent="0.2">
      <c r="A196" s="301"/>
      <c r="B196" s="304"/>
      <c r="C196" s="333" t="s">
        <v>174</v>
      </c>
      <c r="D196" s="306"/>
      <c r="E196" s="332">
        <v>17.7</v>
      </c>
      <c r="F196" s="308"/>
      <c r="G196" s="309"/>
      <c r="H196" s="310"/>
      <c r="I196" s="302"/>
      <c r="J196" s="311"/>
      <c r="K196" s="302"/>
      <c r="M196" s="303" t="s">
        <v>174</v>
      </c>
      <c r="O196" s="292"/>
    </row>
    <row r="197" spans="1:80" x14ac:dyDescent="0.2">
      <c r="A197" s="301"/>
      <c r="B197" s="304"/>
      <c r="C197" s="305" t="s">
        <v>2023</v>
      </c>
      <c r="D197" s="306"/>
      <c r="E197" s="307">
        <v>22.7</v>
      </c>
      <c r="F197" s="308"/>
      <c r="G197" s="309"/>
      <c r="H197" s="310"/>
      <c r="I197" s="302"/>
      <c r="J197" s="311"/>
      <c r="K197" s="302"/>
      <c r="M197" s="303" t="s">
        <v>2023</v>
      </c>
      <c r="O197" s="292"/>
    </row>
    <row r="198" spans="1:80" x14ac:dyDescent="0.2">
      <c r="A198" s="301"/>
      <c r="B198" s="304"/>
      <c r="C198" s="305" t="s">
        <v>2024</v>
      </c>
      <c r="D198" s="306"/>
      <c r="E198" s="307">
        <v>4.4000000000000004</v>
      </c>
      <c r="F198" s="308"/>
      <c r="G198" s="309"/>
      <c r="H198" s="310"/>
      <c r="I198" s="302"/>
      <c r="J198" s="311"/>
      <c r="K198" s="302"/>
      <c r="M198" s="303" t="s">
        <v>2024</v>
      </c>
      <c r="O198" s="292"/>
    </row>
    <row r="199" spans="1:80" x14ac:dyDescent="0.2">
      <c r="A199" s="301"/>
      <c r="B199" s="304"/>
      <c r="C199" s="305" t="s">
        <v>2025</v>
      </c>
      <c r="D199" s="306"/>
      <c r="E199" s="307">
        <v>3.4</v>
      </c>
      <c r="F199" s="308"/>
      <c r="G199" s="309"/>
      <c r="H199" s="310"/>
      <c r="I199" s="302"/>
      <c r="J199" s="311"/>
      <c r="K199" s="302"/>
      <c r="M199" s="303" t="s">
        <v>2025</v>
      </c>
      <c r="O199" s="292"/>
    </row>
    <row r="200" spans="1:80" x14ac:dyDescent="0.2">
      <c r="A200" s="301"/>
      <c r="B200" s="304"/>
      <c r="C200" s="333" t="s">
        <v>174</v>
      </c>
      <c r="D200" s="306"/>
      <c r="E200" s="332">
        <v>30.5</v>
      </c>
      <c r="F200" s="308"/>
      <c r="G200" s="309"/>
      <c r="H200" s="310"/>
      <c r="I200" s="302"/>
      <c r="J200" s="311"/>
      <c r="K200" s="302"/>
      <c r="M200" s="303" t="s">
        <v>174</v>
      </c>
      <c r="O200" s="292"/>
    </row>
    <row r="201" spans="1:80" x14ac:dyDescent="0.2">
      <c r="A201" s="301"/>
      <c r="B201" s="304"/>
      <c r="C201" s="305" t="s">
        <v>130</v>
      </c>
      <c r="D201" s="306"/>
      <c r="E201" s="307">
        <v>0</v>
      </c>
      <c r="F201" s="308"/>
      <c r="G201" s="309"/>
      <c r="H201" s="310"/>
      <c r="I201" s="302"/>
      <c r="J201" s="311"/>
      <c r="K201" s="302"/>
      <c r="M201" s="303">
        <v>0</v>
      </c>
      <c r="O201" s="292"/>
    </row>
    <row r="202" spans="1:80" x14ac:dyDescent="0.2">
      <c r="A202" s="301"/>
      <c r="B202" s="304"/>
      <c r="C202" s="305" t="s">
        <v>2026</v>
      </c>
      <c r="D202" s="306"/>
      <c r="E202" s="307">
        <v>0</v>
      </c>
      <c r="F202" s="308"/>
      <c r="G202" s="309"/>
      <c r="H202" s="310"/>
      <c r="I202" s="302"/>
      <c r="J202" s="311"/>
      <c r="K202" s="302"/>
      <c r="M202" s="303" t="s">
        <v>2026</v>
      </c>
      <c r="O202" s="292"/>
    </row>
    <row r="203" spans="1:80" x14ac:dyDescent="0.2">
      <c r="A203" s="301"/>
      <c r="B203" s="304"/>
      <c r="C203" s="305" t="s">
        <v>2027</v>
      </c>
      <c r="D203" s="306"/>
      <c r="E203" s="307">
        <v>4.8899999999999997</v>
      </c>
      <c r="F203" s="308"/>
      <c r="G203" s="309"/>
      <c r="H203" s="310"/>
      <c r="I203" s="302"/>
      <c r="J203" s="311"/>
      <c r="K203" s="302"/>
      <c r="M203" s="303" t="s">
        <v>2027</v>
      </c>
      <c r="O203" s="292"/>
    </row>
    <row r="204" spans="1:80" x14ac:dyDescent="0.2">
      <c r="A204" s="301"/>
      <c r="B204" s="304"/>
      <c r="C204" s="305" t="s">
        <v>2028</v>
      </c>
      <c r="D204" s="306"/>
      <c r="E204" s="307">
        <v>2.97</v>
      </c>
      <c r="F204" s="308"/>
      <c r="G204" s="309"/>
      <c r="H204" s="310"/>
      <c r="I204" s="302"/>
      <c r="J204" s="311"/>
      <c r="K204" s="302"/>
      <c r="M204" s="303" t="s">
        <v>2028</v>
      </c>
      <c r="O204" s="292"/>
    </row>
    <row r="205" spans="1:80" x14ac:dyDescent="0.2">
      <c r="A205" s="301"/>
      <c r="B205" s="304"/>
      <c r="C205" s="305" t="s">
        <v>2029</v>
      </c>
      <c r="D205" s="306"/>
      <c r="E205" s="307">
        <v>3.52</v>
      </c>
      <c r="F205" s="308"/>
      <c r="G205" s="309"/>
      <c r="H205" s="310"/>
      <c r="I205" s="302"/>
      <c r="J205" s="311"/>
      <c r="K205" s="302"/>
      <c r="M205" s="303" t="s">
        <v>2029</v>
      </c>
      <c r="O205" s="292"/>
    </row>
    <row r="206" spans="1:80" ht="22.5" x14ac:dyDescent="0.2">
      <c r="A206" s="301"/>
      <c r="B206" s="304"/>
      <c r="C206" s="305" t="s">
        <v>2030</v>
      </c>
      <c r="D206" s="306"/>
      <c r="E206" s="307">
        <v>13.005000000000001</v>
      </c>
      <c r="F206" s="308"/>
      <c r="G206" s="309"/>
      <c r="H206" s="310"/>
      <c r="I206" s="302"/>
      <c r="J206" s="311"/>
      <c r="K206" s="302"/>
      <c r="M206" s="303" t="s">
        <v>2030</v>
      </c>
      <c r="O206" s="292"/>
    </row>
    <row r="207" spans="1:80" x14ac:dyDescent="0.2">
      <c r="A207" s="293">
        <v>28</v>
      </c>
      <c r="B207" s="294" t="s">
        <v>277</v>
      </c>
      <c r="C207" s="295" t="s">
        <v>278</v>
      </c>
      <c r="D207" s="296" t="s">
        <v>170</v>
      </c>
      <c r="E207" s="297">
        <v>177.65</v>
      </c>
      <c r="F207" s="297">
        <v>0</v>
      </c>
      <c r="G207" s="298">
        <f>E207*F207</f>
        <v>0</v>
      </c>
      <c r="H207" s="299">
        <v>0</v>
      </c>
      <c r="I207" s="300">
        <f>E207*H207</f>
        <v>0</v>
      </c>
      <c r="J207" s="299"/>
      <c r="K207" s="300">
        <f>E207*J207</f>
        <v>0</v>
      </c>
      <c r="O207" s="292">
        <v>2</v>
      </c>
      <c r="AA207" s="261">
        <v>12</v>
      </c>
      <c r="AB207" s="261">
        <v>1</v>
      </c>
      <c r="AC207" s="261">
        <v>18</v>
      </c>
      <c r="AZ207" s="261">
        <v>1</v>
      </c>
      <c r="BA207" s="261">
        <f>IF(AZ207=1,G207,0)</f>
        <v>0</v>
      </c>
      <c r="BB207" s="261">
        <f>IF(AZ207=2,G207,0)</f>
        <v>0</v>
      </c>
      <c r="BC207" s="261">
        <f>IF(AZ207=3,G207,0)</f>
        <v>0</v>
      </c>
      <c r="BD207" s="261">
        <f>IF(AZ207=4,G207,0)</f>
        <v>0</v>
      </c>
      <c r="BE207" s="261">
        <f>IF(AZ207=5,G207,0)</f>
        <v>0</v>
      </c>
      <c r="CA207" s="292">
        <v>12</v>
      </c>
      <c r="CB207" s="292">
        <v>1</v>
      </c>
    </row>
    <row r="208" spans="1:80" x14ac:dyDescent="0.2">
      <c r="A208" s="301"/>
      <c r="B208" s="304"/>
      <c r="C208" s="305" t="s">
        <v>1957</v>
      </c>
      <c r="D208" s="306"/>
      <c r="E208" s="307">
        <v>0</v>
      </c>
      <c r="F208" s="308"/>
      <c r="G208" s="309"/>
      <c r="H208" s="310"/>
      <c r="I208" s="302"/>
      <c r="J208" s="311"/>
      <c r="K208" s="302"/>
      <c r="M208" s="303" t="s">
        <v>1957</v>
      </c>
      <c r="O208" s="292"/>
    </row>
    <row r="209" spans="1:15" x14ac:dyDescent="0.2">
      <c r="A209" s="301"/>
      <c r="B209" s="304"/>
      <c r="C209" s="305" t="s">
        <v>2031</v>
      </c>
      <c r="D209" s="306"/>
      <c r="E209" s="307">
        <v>10.8</v>
      </c>
      <c r="F209" s="308"/>
      <c r="G209" s="309"/>
      <c r="H209" s="310"/>
      <c r="I209" s="302"/>
      <c r="J209" s="311"/>
      <c r="K209" s="302"/>
      <c r="M209" s="303" t="s">
        <v>2031</v>
      </c>
      <c r="O209" s="292"/>
    </row>
    <row r="210" spans="1:15" x14ac:dyDescent="0.2">
      <c r="A210" s="301"/>
      <c r="B210" s="304"/>
      <c r="C210" s="305" t="s">
        <v>1983</v>
      </c>
      <c r="D210" s="306"/>
      <c r="E210" s="307">
        <v>14.5</v>
      </c>
      <c r="F210" s="308"/>
      <c r="G210" s="309"/>
      <c r="H210" s="310"/>
      <c r="I210" s="302"/>
      <c r="J210" s="311"/>
      <c r="K210" s="302"/>
      <c r="M210" s="303" t="s">
        <v>1983</v>
      </c>
      <c r="O210" s="292"/>
    </row>
    <row r="211" spans="1:15" x14ac:dyDescent="0.2">
      <c r="A211" s="301"/>
      <c r="B211" s="304"/>
      <c r="C211" s="305" t="s">
        <v>1984</v>
      </c>
      <c r="D211" s="306"/>
      <c r="E211" s="307">
        <v>7.1</v>
      </c>
      <c r="F211" s="308"/>
      <c r="G211" s="309"/>
      <c r="H211" s="310"/>
      <c r="I211" s="302"/>
      <c r="J211" s="311"/>
      <c r="K211" s="302"/>
      <c r="M211" s="303" t="s">
        <v>1984</v>
      </c>
      <c r="O211" s="292"/>
    </row>
    <row r="212" spans="1:15" x14ac:dyDescent="0.2">
      <c r="A212" s="301"/>
      <c r="B212" s="304"/>
      <c r="C212" s="305" t="s">
        <v>1985</v>
      </c>
      <c r="D212" s="306"/>
      <c r="E212" s="307">
        <v>6.94</v>
      </c>
      <c r="F212" s="308"/>
      <c r="G212" s="309"/>
      <c r="H212" s="310"/>
      <c r="I212" s="302"/>
      <c r="J212" s="311"/>
      <c r="K212" s="302"/>
      <c r="M212" s="303" t="s">
        <v>1985</v>
      </c>
      <c r="O212" s="292"/>
    </row>
    <row r="213" spans="1:15" x14ac:dyDescent="0.2">
      <c r="A213" s="301"/>
      <c r="B213" s="304"/>
      <c r="C213" s="333" t="s">
        <v>174</v>
      </c>
      <c r="D213" s="306"/>
      <c r="E213" s="332">
        <v>39.339999999999996</v>
      </c>
      <c r="F213" s="308"/>
      <c r="G213" s="309"/>
      <c r="H213" s="310"/>
      <c r="I213" s="302"/>
      <c r="J213" s="311"/>
      <c r="K213" s="302"/>
      <c r="M213" s="303" t="s">
        <v>174</v>
      </c>
      <c r="O213" s="292"/>
    </row>
    <row r="214" spans="1:15" x14ac:dyDescent="0.2">
      <c r="A214" s="301"/>
      <c r="B214" s="304"/>
      <c r="C214" s="305" t="s">
        <v>2032</v>
      </c>
      <c r="D214" s="306"/>
      <c r="E214" s="307">
        <v>3.6</v>
      </c>
      <c r="F214" s="308"/>
      <c r="G214" s="309"/>
      <c r="H214" s="310"/>
      <c r="I214" s="302"/>
      <c r="J214" s="311"/>
      <c r="K214" s="302"/>
      <c r="M214" s="303" t="s">
        <v>2032</v>
      </c>
      <c r="O214" s="292"/>
    </row>
    <row r="215" spans="1:15" x14ac:dyDescent="0.2">
      <c r="A215" s="301"/>
      <c r="B215" s="304"/>
      <c r="C215" s="305" t="s">
        <v>2033</v>
      </c>
      <c r="D215" s="306"/>
      <c r="E215" s="307">
        <v>9.6</v>
      </c>
      <c r="F215" s="308"/>
      <c r="G215" s="309"/>
      <c r="H215" s="310"/>
      <c r="I215" s="302"/>
      <c r="J215" s="311"/>
      <c r="K215" s="302"/>
      <c r="M215" s="303" t="s">
        <v>2033</v>
      </c>
      <c r="O215" s="292"/>
    </row>
    <row r="216" spans="1:15" x14ac:dyDescent="0.2">
      <c r="A216" s="301"/>
      <c r="B216" s="304"/>
      <c r="C216" s="305" t="s">
        <v>2034</v>
      </c>
      <c r="D216" s="306"/>
      <c r="E216" s="307">
        <v>14.4</v>
      </c>
      <c r="F216" s="308"/>
      <c r="G216" s="309"/>
      <c r="H216" s="310"/>
      <c r="I216" s="302"/>
      <c r="J216" s="311"/>
      <c r="K216" s="302"/>
      <c r="M216" s="303" t="s">
        <v>2034</v>
      </c>
      <c r="O216" s="292"/>
    </row>
    <row r="217" spans="1:15" x14ac:dyDescent="0.2">
      <c r="A217" s="301"/>
      <c r="B217" s="304"/>
      <c r="C217" s="333" t="s">
        <v>174</v>
      </c>
      <c r="D217" s="306"/>
      <c r="E217" s="332">
        <v>27.6</v>
      </c>
      <c r="F217" s="308"/>
      <c r="G217" s="309"/>
      <c r="H217" s="310"/>
      <c r="I217" s="302"/>
      <c r="J217" s="311"/>
      <c r="K217" s="302"/>
      <c r="M217" s="303" t="s">
        <v>174</v>
      </c>
      <c r="O217" s="292"/>
    </row>
    <row r="218" spans="1:15" x14ac:dyDescent="0.2">
      <c r="A218" s="301"/>
      <c r="B218" s="304"/>
      <c r="C218" s="305" t="s">
        <v>2035</v>
      </c>
      <c r="D218" s="306"/>
      <c r="E218" s="307">
        <v>10.8</v>
      </c>
      <c r="F218" s="308"/>
      <c r="G218" s="309"/>
      <c r="H218" s="310"/>
      <c r="I218" s="302"/>
      <c r="J218" s="311"/>
      <c r="K218" s="302"/>
      <c r="M218" s="303" t="s">
        <v>2035</v>
      </c>
      <c r="O218" s="292"/>
    </row>
    <row r="219" spans="1:15" x14ac:dyDescent="0.2">
      <c r="A219" s="301"/>
      <c r="B219" s="304"/>
      <c r="C219" s="305" t="s">
        <v>2036</v>
      </c>
      <c r="D219" s="306"/>
      <c r="E219" s="307">
        <v>4.8</v>
      </c>
      <c r="F219" s="308"/>
      <c r="G219" s="309"/>
      <c r="H219" s="310"/>
      <c r="I219" s="302"/>
      <c r="J219" s="311"/>
      <c r="K219" s="302"/>
      <c r="M219" s="303" t="s">
        <v>2036</v>
      </c>
      <c r="O219" s="292"/>
    </row>
    <row r="220" spans="1:15" x14ac:dyDescent="0.2">
      <c r="A220" s="301"/>
      <c r="B220" s="304"/>
      <c r="C220" s="305" t="s">
        <v>1420</v>
      </c>
      <c r="D220" s="306"/>
      <c r="E220" s="307">
        <v>4.8</v>
      </c>
      <c r="F220" s="308"/>
      <c r="G220" s="309"/>
      <c r="H220" s="310"/>
      <c r="I220" s="302"/>
      <c r="J220" s="311"/>
      <c r="K220" s="302"/>
      <c r="M220" s="303" t="s">
        <v>1420</v>
      </c>
      <c r="O220" s="292"/>
    </row>
    <row r="221" spans="1:15" x14ac:dyDescent="0.2">
      <c r="A221" s="301"/>
      <c r="B221" s="304"/>
      <c r="C221" s="333" t="s">
        <v>174</v>
      </c>
      <c r="D221" s="306"/>
      <c r="E221" s="332">
        <v>20.400000000000002</v>
      </c>
      <c r="F221" s="308"/>
      <c r="G221" s="309"/>
      <c r="H221" s="310"/>
      <c r="I221" s="302"/>
      <c r="J221" s="311"/>
      <c r="K221" s="302"/>
      <c r="M221" s="303" t="s">
        <v>174</v>
      </c>
      <c r="O221" s="292"/>
    </row>
    <row r="222" spans="1:15" x14ac:dyDescent="0.2">
      <c r="A222" s="301"/>
      <c r="B222" s="304"/>
      <c r="C222" s="305" t="s">
        <v>2037</v>
      </c>
      <c r="D222" s="306"/>
      <c r="E222" s="307">
        <v>2.96</v>
      </c>
      <c r="F222" s="308"/>
      <c r="G222" s="309"/>
      <c r="H222" s="310"/>
      <c r="I222" s="302"/>
      <c r="J222" s="311"/>
      <c r="K222" s="302"/>
      <c r="M222" s="303" t="s">
        <v>2037</v>
      </c>
      <c r="O222" s="292"/>
    </row>
    <row r="223" spans="1:15" x14ac:dyDescent="0.2">
      <c r="A223" s="301"/>
      <c r="B223" s="304"/>
      <c r="C223" s="333" t="s">
        <v>174</v>
      </c>
      <c r="D223" s="306"/>
      <c r="E223" s="332">
        <v>2.96</v>
      </c>
      <c r="F223" s="308"/>
      <c r="G223" s="309"/>
      <c r="H223" s="310"/>
      <c r="I223" s="302"/>
      <c r="J223" s="311"/>
      <c r="K223" s="302"/>
      <c r="M223" s="303" t="s">
        <v>174</v>
      </c>
      <c r="O223" s="292"/>
    </row>
    <row r="224" spans="1:15" x14ac:dyDescent="0.2">
      <c r="A224" s="301"/>
      <c r="B224" s="304"/>
      <c r="C224" s="305" t="s">
        <v>2038</v>
      </c>
      <c r="D224" s="306"/>
      <c r="E224" s="307">
        <v>31.55</v>
      </c>
      <c r="F224" s="308"/>
      <c r="G224" s="309"/>
      <c r="H224" s="310"/>
      <c r="I224" s="302"/>
      <c r="J224" s="311"/>
      <c r="K224" s="302"/>
      <c r="M224" s="303" t="s">
        <v>2038</v>
      </c>
      <c r="O224" s="292"/>
    </row>
    <row r="225" spans="1:80" x14ac:dyDescent="0.2">
      <c r="A225" s="301"/>
      <c r="B225" s="304"/>
      <c r="C225" s="305" t="s">
        <v>2039</v>
      </c>
      <c r="D225" s="306"/>
      <c r="E225" s="307">
        <v>5.4</v>
      </c>
      <c r="F225" s="308"/>
      <c r="G225" s="309"/>
      <c r="H225" s="310"/>
      <c r="I225" s="302"/>
      <c r="J225" s="311"/>
      <c r="K225" s="302"/>
      <c r="M225" s="303" t="s">
        <v>2039</v>
      </c>
      <c r="O225" s="292"/>
    </row>
    <row r="226" spans="1:80" x14ac:dyDescent="0.2">
      <c r="A226" s="301"/>
      <c r="B226" s="304"/>
      <c r="C226" s="305" t="s">
        <v>2040</v>
      </c>
      <c r="D226" s="306"/>
      <c r="E226" s="307">
        <v>50.4</v>
      </c>
      <c r="F226" s="308"/>
      <c r="G226" s="309"/>
      <c r="H226" s="310"/>
      <c r="I226" s="302"/>
      <c r="J226" s="311"/>
      <c r="K226" s="302"/>
      <c r="M226" s="303" t="s">
        <v>2040</v>
      </c>
      <c r="O226" s="292"/>
    </row>
    <row r="227" spans="1:80" x14ac:dyDescent="0.2">
      <c r="A227" s="301"/>
      <c r="B227" s="304"/>
      <c r="C227" s="333" t="s">
        <v>174</v>
      </c>
      <c r="D227" s="306"/>
      <c r="E227" s="332">
        <v>87.35</v>
      </c>
      <c r="F227" s="308"/>
      <c r="G227" s="309"/>
      <c r="H227" s="310"/>
      <c r="I227" s="302"/>
      <c r="J227" s="311"/>
      <c r="K227" s="302"/>
      <c r="M227" s="303" t="s">
        <v>174</v>
      </c>
      <c r="O227" s="292"/>
    </row>
    <row r="228" spans="1:80" ht="22.5" x14ac:dyDescent="0.2">
      <c r="A228" s="293">
        <v>29</v>
      </c>
      <c r="B228" s="294" t="s">
        <v>291</v>
      </c>
      <c r="C228" s="295" t="s">
        <v>292</v>
      </c>
      <c r="D228" s="296" t="s">
        <v>116</v>
      </c>
      <c r="E228" s="297">
        <v>27.8765</v>
      </c>
      <c r="F228" s="297">
        <v>0</v>
      </c>
      <c r="G228" s="298">
        <f>E228*F228</f>
        <v>0</v>
      </c>
      <c r="H228" s="299">
        <v>0</v>
      </c>
      <c r="I228" s="300">
        <f>E228*H228</f>
        <v>0</v>
      </c>
      <c r="J228" s="299"/>
      <c r="K228" s="300">
        <f>E228*J228</f>
        <v>0</v>
      </c>
      <c r="O228" s="292">
        <v>2</v>
      </c>
      <c r="AA228" s="261">
        <v>12</v>
      </c>
      <c r="AB228" s="261">
        <v>1</v>
      </c>
      <c r="AC228" s="261">
        <v>20</v>
      </c>
      <c r="AZ228" s="261">
        <v>1</v>
      </c>
      <c r="BA228" s="261">
        <f>IF(AZ228=1,G228,0)</f>
        <v>0</v>
      </c>
      <c r="BB228" s="261">
        <f>IF(AZ228=2,G228,0)</f>
        <v>0</v>
      </c>
      <c r="BC228" s="261">
        <f>IF(AZ228=3,G228,0)</f>
        <v>0</v>
      </c>
      <c r="BD228" s="261">
        <f>IF(AZ228=4,G228,0)</f>
        <v>0</v>
      </c>
      <c r="BE228" s="261">
        <f>IF(AZ228=5,G228,0)</f>
        <v>0</v>
      </c>
      <c r="CA228" s="292">
        <v>12</v>
      </c>
      <c r="CB228" s="292">
        <v>1</v>
      </c>
    </row>
    <row r="229" spans="1:80" x14ac:dyDescent="0.2">
      <c r="A229" s="301"/>
      <c r="B229" s="304"/>
      <c r="C229" s="305" t="s">
        <v>1975</v>
      </c>
      <c r="D229" s="306"/>
      <c r="E229" s="307">
        <v>0</v>
      </c>
      <c r="F229" s="308"/>
      <c r="G229" s="309"/>
      <c r="H229" s="310"/>
      <c r="I229" s="302"/>
      <c r="J229" s="311"/>
      <c r="K229" s="302"/>
      <c r="M229" s="303" t="s">
        <v>1975</v>
      </c>
      <c r="O229" s="292"/>
    </row>
    <row r="230" spans="1:80" x14ac:dyDescent="0.2">
      <c r="A230" s="301"/>
      <c r="B230" s="304"/>
      <c r="C230" s="305" t="s">
        <v>1976</v>
      </c>
      <c r="D230" s="306"/>
      <c r="E230" s="307">
        <v>10.096</v>
      </c>
      <c r="F230" s="308"/>
      <c r="G230" s="309"/>
      <c r="H230" s="310"/>
      <c r="I230" s="302"/>
      <c r="J230" s="311"/>
      <c r="K230" s="302"/>
      <c r="M230" s="303" t="s">
        <v>1976</v>
      </c>
      <c r="O230" s="292"/>
    </row>
    <row r="231" spans="1:80" x14ac:dyDescent="0.2">
      <c r="A231" s="301"/>
      <c r="B231" s="304"/>
      <c r="C231" s="305" t="s">
        <v>1977</v>
      </c>
      <c r="D231" s="306"/>
      <c r="E231" s="307">
        <v>5.1340000000000003</v>
      </c>
      <c r="F231" s="308"/>
      <c r="G231" s="309"/>
      <c r="H231" s="310"/>
      <c r="I231" s="302"/>
      <c r="J231" s="311"/>
      <c r="K231" s="302"/>
      <c r="M231" s="303" t="s">
        <v>1977</v>
      </c>
      <c r="O231" s="292"/>
    </row>
    <row r="232" spans="1:80" x14ac:dyDescent="0.2">
      <c r="A232" s="301"/>
      <c r="B232" s="304"/>
      <c r="C232" s="305" t="s">
        <v>1978</v>
      </c>
      <c r="D232" s="306"/>
      <c r="E232" s="307">
        <v>5.0505000000000004</v>
      </c>
      <c r="F232" s="308"/>
      <c r="G232" s="309"/>
      <c r="H232" s="310"/>
      <c r="I232" s="302"/>
      <c r="J232" s="311"/>
      <c r="K232" s="302"/>
      <c r="M232" s="303" t="s">
        <v>1978</v>
      </c>
      <c r="O232" s="292"/>
    </row>
    <row r="233" spans="1:80" x14ac:dyDescent="0.2">
      <c r="A233" s="301"/>
      <c r="B233" s="304"/>
      <c r="C233" s="305" t="s">
        <v>1979</v>
      </c>
      <c r="D233" s="306"/>
      <c r="E233" s="307">
        <v>7.5960000000000001</v>
      </c>
      <c r="F233" s="308"/>
      <c r="G233" s="309"/>
      <c r="H233" s="310"/>
      <c r="I233" s="302"/>
      <c r="J233" s="311"/>
      <c r="K233" s="302"/>
      <c r="M233" s="303" t="s">
        <v>1979</v>
      </c>
      <c r="O233" s="292"/>
    </row>
    <row r="234" spans="1:80" x14ac:dyDescent="0.2">
      <c r="A234" s="293">
        <v>30</v>
      </c>
      <c r="B234" s="294" t="s">
        <v>305</v>
      </c>
      <c r="C234" s="295" t="s">
        <v>306</v>
      </c>
      <c r="D234" s="296" t="s">
        <v>116</v>
      </c>
      <c r="E234" s="297">
        <v>56.288499999999999</v>
      </c>
      <c r="F234" s="297">
        <v>0</v>
      </c>
      <c r="G234" s="298">
        <f>E234*F234</f>
        <v>0</v>
      </c>
      <c r="H234" s="299">
        <v>0</v>
      </c>
      <c r="I234" s="300">
        <f>E234*H234</f>
        <v>0</v>
      </c>
      <c r="J234" s="299"/>
      <c r="K234" s="300">
        <f>E234*J234</f>
        <v>0</v>
      </c>
      <c r="O234" s="292">
        <v>2</v>
      </c>
      <c r="AA234" s="261">
        <v>12</v>
      </c>
      <c r="AB234" s="261">
        <v>1</v>
      </c>
      <c r="AC234" s="261">
        <v>21</v>
      </c>
      <c r="AZ234" s="261">
        <v>1</v>
      </c>
      <c r="BA234" s="261">
        <f>IF(AZ234=1,G234,0)</f>
        <v>0</v>
      </c>
      <c r="BB234" s="261">
        <f>IF(AZ234=2,G234,0)</f>
        <v>0</v>
      </c>
      <c r="BC234" s="261">
        <f>IF(AZ234=3,G234,0)</f>
        <v>0</v>
      </c>
      <c r="BD234" s="261">
        <f>IF(AZ234=4,G234,0)</f>
        <v>0</v>
      </c>
      <c r="BE234" s="261">
        <f>IF(AZ234=5,G234,0)</f>
        <v>0</v>
      </c>
      <c r="CA234" s="292">
        <v>12</v>
      </c>
      <c r="CB234" s="292">
        <v>1</v>
      </c>
    </row>
    <row r="235" spans="1:80" x14ac:dyDescent="0.2">
      <c r="A235" s="301"/>
      <c r="B235" s="304"/>
      <c r="C235" s="305" t="s">
        <v>2041</v>
      </c>
      <c r="D235" s="306"/>
      <c r="E235" s="307">
        <v>0</v>
      </c>
      <c r="F235" s="308"/>
      <c r="G235" s="309"/>
      <c r="H235" s="310"/>
      <c r="I235" s="302"/>
      <c r="J235" s="311"/>
      <c r="K235" s="302"/>
      <c r="M235" s="303" t="s">
        <v>2041</v>
      </c>
      <c r="O235" s="292"/>
    </row>
    <row r="236" spans="1:80" x14ac:dyDescent="0.2">
      <c r="A236" s="301"/>
      <c r="B236" s="304"/>
      <c r="C236" s="305" t="s">
        <v>2042</v>
      </c>
      <c r="D236" s="306"/>
      <c r="E236" s="307">
        <v>5.6950000000000003</v>
      </c>
      <c r="F236" s="308"/>
      <c r="G236" s="309"/>
      <c r="H236" s="310"/>
      <c r="I236" s="302"/>
      <c r="J236" s="311"/>
      <c r="K236" s="302"/>
      <c r="M236" s="303" t="s">
        <v>2042</v>
      </c>
      <c r="O236" s="292"/>
    </row>
    <row r="237" spans="1:80" ht="22.5" x14ac:dyDescent="0.2">
      <c r="A237" s="301"/>
      <c r="B237" s="304"/>
      <c r="C237" s="305" t="s">
        <v>2043</v>
      </c>
      <c r="D237" s="306"/>
      <c r="E237" s="307">
        <v>2.4649999999999999</v>
      </c>
      <c r="F237" s="308"/>
      <c r="G237" s="309"/>
      <c r="H237" s="310"/>
      <c r="I237" s="302"/>
      <c r="J237" s="311"/>
      <c r="K237" s="302"/>
      <c r="M237" s="303" t="s">
        <v>2043</v>
      </c>
      <c r="O237" s="292"/>
    </row>
    <row r="238" spans="1:80" x14ac:dyDescent="0.2">
      <c r="A238" s="301"/>
      <c r="B238" s="304"/>
      <c r="C238" s="305" t="s">
        <v>2044</v>
      </c>
      <c r="D238" s="306"/>
      <c r="E238" s="307">
        <v>1.2070000000000001</v>
      </c>
      <c r="F238" s="308"/>
      <c r="G238" s="309"/>
      <c r="H238" s="310"/>
      <c r="I238" s="302"/>
      <c r="J238" s="311"/>
      <c r="K238" s="302"/>
      <c r="M238" s="303" t="s">
        <v>2044</v>
      </c>
      <c r="O238" s="292"/>
    </row>
    <row r="239" spans="1:80" x14ac:dyDescent="0.2">
      <c r="A239" s="301"/>
      <c r="B239" s="304"/>
      <c r="C239" s="305" t="s">
        <v>2045</v>
      </c>
      <c r="D239" s="306"/>
      <c r="E239" s="307">
        <v>1.1798</v>
      </c>
      <c r="F239" s="308"/>
      <c r="G239" s="309"/>
      <c r="H239" s="310"/>
      <c r="I239" s="302"/>
      <c r="J239" s="311"/>
      <c r="K239" s="302"/>
      <c r="M239" s="303" t="s">
        <v>2045</v>
      </c>
      <c r="O239" s="292"/>
    </row>
    <row r="240" spans="1:80" x14ac:dyDescent="0.2">
      <c r="A240" s="301"/>
      <c r="B240" s="304"/>
      <c r="C240" s="333" t="s">
        <v>174</v>
      </c>
      <c r="D240" s="306"/>
      <c r="E240" s="332">
        <v>10.546800000000001</v>
      </c>
      <c r="F240" s="308"/>
      <c r="G240" s="309"/>
      <c r="H240" s="310"/>
      <c r="I240" s="302"/>
      <c r="J240" s="311"/>
      <c r="K240" s="302"/>
      <c r="M240" s="303" t="s">
        <v>174</v>
      </c>
      <c r="O240" s="292"/>
    </row>
    <row r="241" spans="1:15" x14ac:dyDescent="0.2">
      <c r="A241" s="301"/>
      <c r="B241" s="304"/>
      <c r="C241" s="305" t="s">
        <v>2046</v>
      </c>
      <c r="D241" s="306"/>
      <c r="E241" s="307">
        <v>1.071</v>
      </c>
      <c r="F241" s="308"/>
      <c r="G241" s="309"/>
      <c r="H241" s="310"/>
      <c r="I241" s="302"/>
      <c r="J241" s="311"/>
      <c r="K241" s="302"/>
      <c r="M241" s="303" t="s">
        <v>2046</v>
      </c>
      <c r="O241" s="292"/>
    </row>
    <row r="242" spans="1:15" x14ac:dyDescent="0.2">
      <c r="A242" s="301"/>
      <c r="B242" s="304"/>
      <c r="C242" s="305" t="s">
        <v>2047</v>
      </c>
      <c r="D242" s="306"/>
      <c r="E242" s="307">
        <v>2.6520000000000001</v>
      </c>
      <c r="F242" s="308"/>
      <c r="G242" s="309"/>
      <c r="H242" s="310"/>
      <c r="I242" s="302"/>
      <c r="J242" s="311"/>
      <c r="K242" s="302"/>
      <c r="M242" s="303" t="s">
        <v>2047</v>
      </c>
      <c r="O242" s="292"/>
    </row>
    <row r="243" spans="1:15" x14ac:dyDescent="0.2">
      <c r="A243" s="301"/>
      <c r="B243" s="304"/>
      <c r="C243" s="305" t="s">
        <v>2048</v>
      </c>
      <c r="D243" s="306"/>
      <c r="E243" s="307">
        <v>3.9780000000000002</v>
      </c>
      <c r="F243" s="308"/>
      <c r="G243" s="309"/>
      <c r="H243" s="310"/>
      <c r="I243" s="302"/>
      <c r="J243" s="311"/>
      <c r="K243" s="302"/>
      <c r="M243" s="303" t="s">
        <v>2048</v>
      </c>
      <c r="O243" s="292"/>
    </row>
    <row r="244" spans="1:15" x14ac:dyDescent="0.2">
      <c r="A244" s="301"/>
      <c r="B244" s="304"/>
      <c r="C244" s="333" t="s">
        <v>174</v>
      </c>
      <c r="D244" s="306"/>
      <c r="E244" s="332">
        <v>7.7010000000000005</v>
      </c>
      <c r="F244" s="308"/>
      <c r="G244" s="309"/>
      <c r="H244" s="310"/>
      <c r="I244" s="302"/>
      <c r="J244" s="311"/>
      <c r="K244" s="302"/>
      <c r="M244" s="303" t="s">
        <v>174</v>
      </c>
      <c r="O244" s="292"/>
    </row>
    <row r="245" spans="1:15" x14ac:dyDescent="0.2">
      <c r="A245" s="301"/>
      <c r="B245" s="304"/>
      <c r="C245" s="305" t="s">
        <v>2049</v>
      </c>
      <c r="D245" s="306"/>
      <c r="E245" s="307">
        <v>5.6950000000000003</v>
      </c>
      <c r="F245" s="308"/>
      <c r="G245" s="309"/>
      <c r="H245" s="310"/>
      <c r="I245" s="302"/>
      <c r="J245" s="311"/>
      <c r="K245" s="302"/>
      <c r="M245" s="303" t="s">
        <v>2049</v>
      </c>
      <c r="O245" s="292"/>
    </row>
    <row r="246" spans="1:15" x14ac:dyDescent="0.2">
      <c r="A246" s="301"/>
      <c r="B246" s="304"/>
      <c r="C246" s="305" t="s">
        <v>2050</v>
      </c>
      <c r="D246" s="306"/>
      <c r="E246" s="307">
        <v>1.5640000000000001</v>
      </c>
      <c r="F246" s="308"/>
      <c r="G246" s="309"/>
      <c r="H246" s="310"/>
      <c r="I246" s="302"/>
      <c r="J246" s="311"/>
      <c r="K246" s="302"/>
      <c r="M246" s="303" t="s">
        <v>2050</v>
      </c>
      <c r="O246" s="292"/>
    </row>
    <row r="247" spans="1:15" x14ac:dyDescent="0.2">
      <c r="A247" s="301"/>
      <c r="B247" s="304"/>
      <c r="C247" s="305" t="s">
        <v>2051</v>
      </c>
      <c r="D247" s="306"/>
      <c r="E247" s="307">
        <v>1.3939999999999999</v>
      </c>
      <c r="F247" s="308"/>
      <c r="G247" s="309"/>
      <c r="H247" s="310"/>
      <c r="I247" s="302"/>
      <c r="J247" s="311"/>
      <c r="K247" s="302"/>
      <c r="M247" s="303" t="s">
        <v>2051</v>
      </c>
      <c r="O247" s="292"/>
    </row>
    <row r="248" spans="1:15" x14ac:dyDescent="0.2">
      <c r="A248" s="301"/>
      <c r="B248" s="304"/>
      <c r="C248" s="333" t="s">
        <v>174</v>
      </c>
      <c r="D248" s="306"/>
      <c r="E248" s="332">
        <v>8.6530000000000005</v>
      </c>
      <c r="F248" s="308"/>
      <c r="G248" s="309"/>
      <c r="H248" s="310"/>
      <c r="I248" s="302"/>
      <c r="J248" s="311"/>
      <c r="K248" s="302"/>
      <c r="M248" s="303" t="s">
        <v>174</v>
      </c>
      <c r="O248" s="292"/>
    </row>
    <row r="249" spans="1:15" ht="22.5" x14ac:dyDescent="0.2">
      <c r="A249" s="301"/>
      <c r="B249" s="304"/>
      <c r="C249" s="305" t="s">
        <v>2052</v>
      </c>
      <c r="D249" s="306"/>
      <c r="E249" s="307">
        <v>1.4212</v>
      </c>
      <c r="F249" s="308"/>
      <c r="G249" s="309"/>
      <c r="H249" s="310"/>
      <c r="I249" s="302"/>
      <c r="J249" s="311"/>
      <c r="K249" s="302"/>
      <c r="M249" s="303" t="s">
        <v>2052</v>
      </c>
      <c r="O249" s="292"/>
    </row>
    <row r="250" spans="1:15" x14ac:dyDescent="0.2">
      <c r="A250" s="301"/>
      <c r="B250" s="304"/>
      <c r="C250" s="333" t="s">
        <v>174</v>
      </c>
      <c r="D250" s="306"/>
      <c r="E250" s="332">
        <v>1.4212</v>
      </c>
      <c r="F250" s="308"/>
      <c r="G250" s="309"/>
      <c r="H250" s="310"/>
      <c r="I250" s="302"/>
      <c r="J250" s="311"/>
      <c r="K250" s="302"/>
      <c r="M250" s="303" t="s">
        <v>174</v>
      </c>
      <c r="O250" s="292"/>
    </row>
    <row r="251" spans="1:15" x14ac:dyDescent="0.2">
      <c r="A251" s="301"/>
      <c r="B251" s="304"/>
      <c r="C251" s="305" t="s">
        <v>2053</v>
      </c>
      <c r="D251" s="306"/>
      <c r="E251" s="307">
        <v>0</v>
      </c>
      <c r="F251" s="308"/>
      <c r="G251" s="309"/>
      <c r="H251" s="310"/>
      <c r="I251" s="302"/>
      <c r="J251" s="311"/>
      <c r="K251" s="302"/>
      <c r="M251" s="303" t="s">
        <v>2053</v>
      </c>
      <c r="O251" s="292"/>
    </row>
    <row r="252" spans="1:15" x14ac:dyDescent="0.2">
      <c r="A252" s="301"/>
      <c r="B252" s="304"/>
      <c r="C252" s="305" t="s">
        <v>2054</v>
      </c>
      <c r="D252" s="306"/>
      <c r="E252" s="307">
        <v>0.83130000000000004</v>
      </c>
      <c r="F252" s="308"/>
      <c r="G252" s="309"/>
      <c r="H252" s="310"/>
      <c r="I252" s="302"/>
      <c r="J252" s="311"/>
      <c r="K252" s="302"/>
      <c r="M252" s="303" t="s">
        <v>2054</v>
      </c>
      <c r="O252" s="292"/>
    </row>
    <row r="253" spans="1:15" x14ac:dyDescent="0.2">
      <c r="A253" s="301"/>
      <c r="B253" s="304"/>
      <c r="C253" s="305" t="s">
        <v>2055</v>
      </c>
      <c r="D253" s="306"/>
      <c r="E253" s="307">
        <v>0.50490000000000002</v>
      </c>
      <c r="F253" s="308"/>
      <c r="G253" s="309"/>
      <c r="H253" s="310"/>
      <c r="I253" s="302"/>
      <c r="J253" s="311"/>
      <c r="K253" s="302"/>
      <c r="M253" s="303" t="s">
        <v>2055</v>
      </c>
      <c r="O253" s="292"/>
    </row>
    <row r="254" spans="1:15" x14ac:dyDescent="0.2">
      <c r="A254" s="301"/>
      <c r="B254" s="304"/>
      <c r="C254" s="305" t="s">
        <v>2056</v>
      </c>
      <c r="D254" s="306"/>
      <c r="E254" s="307">
        <v>1.5164</v>
      </c>
      <c r="F254" s="308"/>
      <c r="G254" s="309"/>
      <c r="H254" s="310"/>
      <c r="I254" s="302"/>
      <c r="J254" s="311"/>
      <c r="K254" s="302"/>
      <c r="M254" s="303" t="s">
        <v>2056</v>
      </c>
      <c r="O254" s="292"/>
    </row>
    <row r="255" spans="1:15" ht="22.5" x14ac:dyDescent="0.2">
      <c r="A255" s="301"/>
      <c r="B255" s="304"/>
      <c r="C255" s="305" t="s">
        <v>2057</v>
      </c>
      <c r="D255" s="306"/>
      <c r="E255" s="307">
        <v>2.2109000000000001</v>
      </c>
      <c r="F255" s="308"/>
      <c r="G255" s="309"/>
      <c r="H255" s="310"/>
      <c r="I255" s="302"/>
      <c r="J255" s="311"/>
      <c r="K255" s="302"/>
      <c r="M255" s="303" t="s">
        <v>2057</v>
      </c>
      <c r="O255" s="292"/>
    </row>
    <row r="256" spans="1:15" x14ac:dyDescent="0.2">
      <c r="A256" s="301"/>
      <c r="B256" s="304"/>
      <c r="C256" s="305" t="s">
        <v>130</v>
      </c>
      <c r="D256" s="306"/>
      <c r="E256" s="307">
        <v>0</v>
      </c>
      <c r="F256" s="308"/>
      <c r="G256" s="309"/>
      <c r="H256" s="310"/>
      <c r="I256" s="302"/>
      <c r="J256" s="311"/>
      <c r="K256" s="302"/>
      <c r="M256" s="303">
        <v>0</v>
      </c>
      <c r="O256" s="292"/>
    </row>
    <row r="257" spans="1:80" x14ac:dyDescent="0.2">
      <c r="A257" s="301"/>
      <c r="B257" s="304"/>
      <c r="C257" s="305" t="s">
        <v>1964</v>
      </c>
      <c r="D257" s="306"/>
      <c r="E257" s="307">
        <v>20.032</v>
      </c>
      <c r="F257" s="308"/>
      <c r="G257" s="309"/>
      <c r="H257" s="310"/>
      <c r="I257" s="302"/>
      <c r="J257" s="311"/>
      <c r="K257" s="302"/>
      <c r="M257" s="303" t="s">
        <v>1964</v>
      </c>
      <c r="O257" s="292"/>
    </row>
    <row r="258" spans="1:80" x14ac:dyDescent="0.2">
      <c r="A258" s="301"/>
      <c r="B258" s="304"/>
      <c r="C258" s="305" t="s">
        <v>1965</v>
      </c>
      <c r="D258" s="306"/>
      <c r="E258" s="307">
        <v>2.871</v>
      </c>
      <c r="F258" s="308"/>
      <c r="G258" s="309"/>
      <c r="H258" s="310"/>
      <c r="I258" s="302"/>
      <c r="J258" s="311"/>
      <c r="K258" s="302"/>
      <c r="M258" s="303" t="s">
        <v>1965</v>
      </c>
      <c r="O258" s="292"/>
    </row>
    <row r="259" spans="1:80" x14ac:dyDescent="0.2">
      <c r="A259" s="312"/>
      <c r="B259" s="313" t="s">
        <v>101</v>
      </c>
      <c r="C259" s="314" t="s">
        <v>167</v>
      </c>
      <c r="D259" s="315"/>
      <c r="E259" s="316"/>
      <c r="F259" s="317"/>
      <c r="G259" s="318">
        <f>SUM(G81:G258)</f>
        <v>0</v>
      </c>
      <c r="H259" s="319"/>
      <c r="I259" s="320">
        <f>SUM(I81:I258)</f>
        <v>4.9979999999999997E-2</v>
      </c>
      <c r="J259" s="319"/>
      <c r="K259" s="320">
        <f>SUM(K81:K258)</f>
        <v>0</v>
      </c>
      <c r="O259" s="292">
        <v>4</v>
      </c>
      <c r="BA259" s="321">
        <f>SUM(BA81:BA258)</f>
        <v>0</v>
      </c>
      <c r="BB259" s="321">
        <f>SUM(BB81:BB258)</f>
        <v>0</v>
      </c>
      <c r="BC259" s="321">
        <f>SUM(BC81:BC258)</f>
        <v>0</v>
      </c>
      <c r="BD259" s="321">
        <f>SUM(BD81:BD258)</f>
        <v>0</v>
      </c>
      <c r="BE259" s="321">
        <f>SUM(BE81:BE258)</f>
        <v>0</v>
      </c>
    </row>
    <row r="260" spans="1:80" x14ac:dyDescent="0.2">
      <c r="A260" s="282" t="s">
        <v>97</v>
      </c>
      <c r="B260" s="283" t="s">
        <v>315</v>
      </c>
      <c r="C260" s="284" t="s">
        <v>316</v>
      </c>
      <c r="D260" s="285"/>
      <c r="E260" s="286"/>
      <c r="F260" s="286"/>
      <c r="G260" s="287"/>
      <c r="H260" s="288"/>
      <c r="I260" s="289"/>
      <c r="J260" s="290"/>
      <c r="K260" s="291"/>
      <c r="O260" s="292">
        <v>1</v>
      </c>
    </row>
    <row r="261" spans="1:80" x14ac:dyDescent="0.2">
      <c r="A261" s="293">
        <v>31</v>
      </c>
      <c r="B261" s="294" t="s">
        <v>318</v>
      </c>
      <c r="C261" s="295" t="s">
        <v>319</v>
      </c>
      <c r="D261" s="296" t="s">
        <v>116</v>
      </c>
      <c r="E261" s="297">
        <v>14.928000000000001</v>
      </c>
      <c r="F261" s="297">
        <v>0</v>
      </c>
      <c r="G261" s="298">
        <f>E261*F261</f>
        <v>0</v>
      </c>
      <c r="H261" s="299">
        <v>4.9840000000000002E-2</v>
      </c>
      <c r="I261" s="300">
        <f>E261*H261</f>
        <v>0.74401152000000004</v>
      </c>
      <c r="J261" s="299">
        <v>0</v>
      </c>
      <c r="K261" s="300">
        <f>E261*J261</f>
        <v>0</v>
      </c>
      <c r="O261" s="292">
        <v>2</v>
      </c>
      <c r="AA261" s="261">
        <v>1</v>
      </c>
      <c r="AB261" s="261">
        <v>1</v>
      </c>
      <c r="AC261" s="261">
        <v>1</v>
      </c>
      <c r="AZ261" s="261">
        <v>1</v>
      </c>
      <c r="BA261" s="261">
        <f>IF(AZ261=1,G261,0)</f>
        <v>0</v>
      </c>
      <c r="BB261" s="261">
        <f>IF(AZ261=2,G261,0)</f>
        <v>0</v>
      </c>
      <c r="BC261" s="261">
        <f>IF(AZ261=3,G261,0)</f>
        <v>0</v>
      </c>
      <c r="BD261" s="261">
        <f>IF(AZ261=4,G261,0)</f>
        <v>0</v>
      </c>
      <c r="BE261" s="261">
        <f>IF(AZ261=5,G261,0)</f>
        <v>0</v>
      </c>
      <c r="CA261" s="292">
        <v>1</v>
      </c>
      <c r="CB261" s="292">
        <v>1</v>
      </c>
    </row>
    <row r="262" spans="1:80" x14ac:dyDescent="0.2">
      <c r="A262" s="301"/>
      <c r="B262" s="304"/>
      <c r="C262" s="305" t="s">
        <v>1816</v>
      </c>
      <c r="D262" s="306"/>
      <c r="E262" s="307">
        <v>0</v>
      </c>
      <c r="F262" s="308"/>
      <c r="G262" s="309"/>
      <c r="H262" s="310"/>
      <c r="I262" s="302"/>
      <c r="J262" s="311"/>
      <c r="K262" s="302"/>
      <c r="M262" s="303" t="s">
        <v>1816</v>
      </c>
      <c r="O262" s="292"/>
    </row>
    <row r="263" spans="1:80" x14ac:dyDescent="0.2">
      <c r="A263" s="301"/>
      <c r="B263" s="304"/>
      <c r="C263" s="305" t="s">
        <v>1957</v>
      </c>
      <c r="D263" s="306"/>
      <c r="E263" s="307">
        <v>0</v>
      </c>
      <c r="F263" s="308"/>
      <c r="G263" s="309"/>
      <c r="H263" s="310"/>
      <c r="I263" s="302"/>
      <c r="J263" s="311"/>
      <c r="K263" s="302"/>
      <c r="M263" s="303" t="s">
        <v>1957</v>
      </c>
      <c r="O263" s="292"/>
    </row>
    <row r="264" spans="1:80" x14ac:dyDescent="0.2">
      <c r="A264" s="301"/>
      <c r="B264" s="304"/>
      <c r="C264" s="305" t="s">
        <v>2058</v>
      </c>
      <c r="D264" s="306"/>
      <c r="E264" s="307">
        <v>3.859</v>
      </c>
      <c r="F264" s="308"/>
      <c r="G264" s="309"/>
      <c r="H264" s="310"/>
      <c r="I264" s="302"/>
      <c r="J264" s="311"/>
      <c r="K264" s="302"/>
      <c r="M264" s="303" t="s">
        <v>2058</v>
      </c>
      <c r="O264" s="292"/>
    </row>
    <row r="265" spans="1:80" x14ac:dyDescent="0.2">
      <c r="A265" s="301"/>
      <c r="B265" s="304"/>
      <c r="C265" s="305" t="s">
        <v>2059</v>
      </c>
      <c r="D265" s="306"/>
      <c r="E265" s="307">
        <v>1.105</v>
      </c>
      <c r="F265" s="308"/>
      <c r="G265" s="309"/>
      <c r="H265" s="310"/>
      <c r="I265" s="302"/>
      <c r="J265" s="311"/>
      <c r="K265" s="302"/>
      <c r="M265" s="303" t="s">
        <v>2059</v>
      </c>
      <c r="O265" s="292"/>
    </row>
    <row r="266" spans="1:80" x14ac:dyDescent="0.2">
      <c r="A266" s="301"/>
      <c r="B266" s="304"/>
      <c r="C266" s="333" t="s">
        <v>174</v>
      </c>
      <c r="D266" s="306"/>
      <c r="E266" s="332">
        <v>4.9640000000000004</v>
      </c>
      <c r="F266" s="308"/>
      <c r="G266" s="309"/>
      <c r="H266" s="310"/>
      <c r="I266" s="302"/>
      <c r="J266" s="311"/>
      <c r="K266" s="302"/>
      <c r="M266" s="303" t="s">
        <v>174</v>
      </c>
      <c r="O266" s="292"/>
    </row>
    <row r="267" spans="1:80" x14ac:dyDescent="0.2">
      <c r="A267" s="301"/>
      <c r="B267" s="304"/>
      <c r="C267" s="305" t="s">
        <v>2060</v>
      </c>
      <c r="D267" s="306"/>
      <c r="E267" s="307">
        <v>0.72899999999999998</v>
      </c>
      <c r="F267" s="308"/>
      <c r="G267" s="309"/>
      <c r="H267" s="310"/>
      <c r="I267" s="302"/>
      <c r="J267" s="311"/>
      <c r="K267" s="302"/>
      <c r="M267" s="303" t="s">
        <v>2060</v>
      </c>
      <c r="O267" s="292"/>
    </row>
    <row r="268" spans="1:80" x14ac:dyDescent="0.2">
      <c r="A268" s="301"/>
      <c r="B268" s="304"/>
      <c r="C268" s="305" t="s">
        <v>2061</v>
      </c>
      <c r="D268" s="306"/>
      <c r="E268" s="307">
        <v>1.62</v>
      </c>
      <c r="F268" s="308"/>
      <c r="G268" s="309"/>
      <c r="H268" s="310"/>
      <c r="I268" s="302"/>
      <c r="J268" s="311"/>
      <c r="K268" s="302"/>
      <c r="M268" s="303" t="s">
        <v>2061</v>
      </c>
      <c r="O268" s="292"/>
    </row>
    <row r="269" spans="1:80" x14ac:dyDescent="0.2">
      <c r="A269" s="301"/>
      <c r="B269" s="304"/>
      <c r="C269" s="305" t="s">
        <v>2062</v>
      </c>
      <c r="D269" s="306"/>
      <c r="E269" s="307">
        <v>2.4300000000000002</v>
      </c>
      <c r="F269" s="308"/>
      <c r="G269" s="309"/>
      <c r="H269" s="310"/>
      <c r="I269" s="302"/>
      <c r="J269" s="311"/>
      <c r="K269" s="302"/>
      <c r="M269" s="303" t="s">
        <v>2062</v>
      </c>
      <c r="O269" s="292"/>
    </row>
    <row r="270" spans="1:80" x14ac:dyDescent="0.2">
      <c r="A270" s="301"/>
      <c r="B270" s="304"/>
      <c r="C270" s="333" t="s">
        <v>174</v>
      </c>
      <c r="D270" s="306"/>
      <c r="E270" s="332">
        <v>4.7789999999999999</v>
      </c>
      <c r="F270" s="308"/>
      <c r="G270" s="309"/>
      <c r="H270" s="310"/>
      <c r="I270" s="302"/>
      <c r="J270" s="311"/>
      <c r="K270" s="302"/>
      <c r="M270" s="303" t="s">
        <v>174</v>
      </c>
      <c r="O270" s="292"/>
    </row>
    <row r="271" spans="1:80" x14ac:dyDescent="0.2">
      <c r="A271" s="301"/>
      <c r="B271" s="304"/>
      <c r="C271" s="305" t="s">
        <v>2063</v>
      </c>
      <c r="D271" s="306"/>
      <c r="E271" s="307">
        <v>3.859</v>
      </c>
      <c r="F271" s="308"/>
      <c r="G271" s="309"/>
      <c r="H271" s="310"/>
      <c r="I271" s="302"/>
      <c r="J271" s="311"/>
      <c r="K271" s="302"/>
      <c r="M271" s="303" t="s">
        <v>2063</v>
      </c>
      <c r="O271" s="292"/>
    </row>
    <row r="272" spans="1:80" x14ac:dyDescent="0.2">
      <c r="A272" s="301"/>
      <c r="B272" s="304"/>
      <c r="C272" s="305" t="s">
        <v>2064</v>
      </c>
      <c r="D272" s="306"/>
      <c r="E272" s="307">
        <v>0.748</v>
      </c>
      <c r="F272" s="308"/>
      <c r="G272" s="309"/>
      <c r="H272" s="310"/>
      <c r="I272" s="302"/>
      <c r="J272" s="311"/>
      <c r="K272" s="302"/>
      <c r="M272" s="303" t="s">
        <v>2064</v>
      </c>
      <c r="O272" s="292"/>
    </row>
    <row r="273" spans="1:80" x14ac:dyDescent="0.2">
      <c r="A273" s="301"/>
      <c r="B273" s="304"/>
      <c r="C273" s="305" t="s">
        <v>2065</v>
      </c>
      <c r="D273" s="306"/>
      <c r="E273" s="307">
        <v>0.57799999999999996</v>
      </c>
      <c r="F273" s="308"/>
      <c r="G273" s="309"/>
      <c r="H273" s="310"/>
      <c r="I273" s="302"/>
      <c r="J273" s="311"/>
      <c r="K273" s="302"/>
      <c r="M273" s="303" t="s">
        <v>2065</v>
      </c>
      <c r="O273" s="292"/>
    </row>
    <row r="274" spans="1:80" x14ac:dyDescent="0.2">
      <c r="A274" s="301"/>
      <c r="B274" s="304"/>
      <c r="C274" s="333" t="s">
        <v>174</v>
      </c>
      <c r="D274" s="306"/>
      <c r="E274" s="332">
        <v>5.1850000000000005</v>
      </c>
      <c r="F274" s="308"/>
      <c r="G274" s="309"/>
      <c r="H274" s="310"/>
      <c r="I274" s="302"/>
      <c r="J274" s="311"/>
      <c r="K274" s="302"/>
      <c r="M274" s="303" t="s">
        <v>174</v>
      </c>
      <c r="O274" s="292"/>
    </row>
    <row r="275" spans="1:80" x14ac:dyDescent="0.2">
      <c r="A275" s="301"/>
      <c r="B275" s="304"/>
      <c r="C275" s="333" t="s">
        <v>174</v>
      </c>
      <c r="D275" s="306"/>
      <c r="E275" s="332">
        <v>0</v>
      </c>
      <c r="F275" s="308"/>
      <c r="G275" s="309"/>
      <c r="H275" s="310"/>
      <c r="I275" s="302"/>
      <c r="J275" s="311"/>
      <c r="K275" s="302"/>
      <c r="M275" s="303" t="s">
        <v>174</v>
      </c>
      <c r="O275" s="292"/>
    </row>
    <row r="276" spans="1:80" x14ac:dyDescent="0.2">
      <c r="A276" s="312"/>
      <c r="B276" s="313" t="s">
        <v>101</v>
      </c>
      <c r="C276" s="314" t="s">
        <v>317</v>
      </c>
      <c r="D276" s="315"/>
      <c r="E276" s="316"/>
      <c r="F276" s="317"/>
      <c r="G276" s="318">
        <f>SUM(G260:G275)</f>
        <v>0</v>
      </c>
      <c r="H276" s="319"/>
      <c r="I276" s="320">
        <f>SUM(I260:I275)</f>
        <v>0.74401152000000004</v>
      </c>
      <c r="J276" s="319"/>
      <c r="K276" s="320">
        <f>SUM(K260:K275)</f>
        <v>0</v>
      </c>
      <c r="O276" s="292">
        <v>4</v>
      </c>
      <c r="BA276" s="321">
        <f>SUM(BA260:BA275)</f>
        <v>0</v>
      </c>
      <c r="BB276" s="321">
        <f>SUM(BB260:BB275)</f>
        <v>0</v>
      </c>
      <c r="BC276" s="321">
        <f>SUM(BC260:BC275)</f>
        <v>0</v>
      </c>
      <c r="BD276" s="321">
        <f>SUM(BD260:BD275)</f>
        <v>0</v>
      </c>
      <c r="BE276" s="321">
        <f>SUM(BE260:BE275)</f>
        <v>0</v>
      </c>
    </row>
    <row r="277" spans="1:80" x14ac:dyDescent="0.2">
      <c r="A277" s="282" t="s">
        <v>97</v>
      </c>
      <c r="B277" s="283" t="s">
        <v>334</v>
      </c>
      <c r="C277" s="284" t="s">
        <v>335</v>
      </c>
      <c r="D277" s="285"/>
      <c r="E277" s="286"/>
      <c r="F277" s="286"/>
      <c r="G277" s="287"/>
      <c r="H277" s="288"/>
      <c r="I277" s="289"/>
      <c r="J277" s="290"/>
      <c r="K277" s="291"/>
      <c r="O277" s="292">
        <v>1</v>
      </c>
    </row>
    <row r="278" spans="1:80" x14ac:dyDescent="0.2">
      <c r="A278" s="293">
        <v>32</v>
      </c>
      <c r="B278" s="294" t="s">
        <v>1826</v>
      </c>
      <c r="C278" s="295" t="s">
        <v>2066</v>
      </c>
      <c r="D278" s="296" t="s">
        <v>116</v>
      </c>
      <c r="E278" s="297">
        <v>15.44</v>
      </c>
      <c r="F278" s="297">
        <v>0</v>
      </c>
      <c r="G278" s="298">
        <f>E278*F278</f>
        <v>0</v>
      </c>
      <c r="H278" s="299">
        <v>0</v>
      </c>
      <c r="I278" s="300">
        <f>E278*H278</f>
        <v>0</v>
      </c>
      <c r="J278" s="299">
        <v>-2.4649999999999998E-2</v>
      </c>
      <c r="K278" s="300">
        <f>E278*J278</f>
        <v>-0.38059599999999993</v>
      </c>
      <c r="O278" s="292">
        <v>2</v>
      </c>
      <c r="AA278" s="261">
        <v>1</v>
      </c>
      <c r="AB278" s="261">
        <v>0</v>
      </c>
      <c r="AC278" s="261">
        <v>0</v>
      </c>
      <c r="AZ278" s="261">
        <v>1</v>
      </c>
      <c r="BA278" s="261">
        <f>IF(AZ278=1,G278,0)</f>
        <v>0</v>
      </c>
      <c r="BB278" s="261">
        <f>IF(AZ278=2,G278,0)</f>
        <v>0</v>
      </c>
      <c r="BC278" s="261">
        <f>IF(AZ278=3,G278,0)</f>
        <v>0</v>
      </c>
      <c r="BD278" s="261">
        <f>IF(AZ278=4,G278,0)</f>
        <v>0</v>
      </c>
      <c r="BE278" s="261">
        <f>IF(AZ278=5,G278,0)</f>
        <v>0</v>
      </c>
      <c r="CA278" s="292">
        <v>1</v>
      </c>
      <c r="CB278" s="292">
        <v>0</v>
      </c>
    </row>
    <row r="279" spans="1:80" x14ac:dyDescent="0.2">
      <c r="A279" s="301"/>
      <c r="B279" s="304"/>
      <c r="C279" s="305" t="s">
        <v>2067</v>
      </c>
      <c r="D279" s="306"/>
      <c r="E279" s="307">
        <v>15.44</v>
      </c>
      <c r="F279" s="308"/>
      <c r="G279" s="309"/>
      <c r="H279" s="310"/>
      <c r="I279" s="302"/>
      <c r="J279" s="311"/>
      <c r="K279" s="302"/>
      <c r="M279" s="303" t="s">
        <v>2067</v>
      </c>
      <c r="O279" s="292"/>
    </row>
    <row r="280" spans="1:80" x14ac:dyDescent="0.2">
      <c r="A280" s="293">
        <v>33</v>
      </c>
      <c r="B280" s="294" t="s">
        <v>349</v>
      </c>
      <c r="C280" s="295" t="s">
        <v>350</v>
      </c>
      <c r="D280" s="296" t="s">
        <v>116</v>
      </c>
      <c r="E280" s="297">
        <v>473.57260000000002</v>
      </c>
      <c r="F280" s="297">
        <v>0</v>
      </c>
      <c r="G280" s="298">
        <f>E280*F280</f>
        <v>0</v>
      </c>
      <c r="H280" s="299">
        <v>0</v>
      </c>
      <c r="I280" s="300">
        <f>E280*H280</f>
        <v>0</v>
      </c>
      <c r="J280" s="299">
        <v>-1.6E-2</v>
      </c>
      <c r="K280" s="300">
        <f>E280*J280</f>
        <v>-7.5771616000000002</v>
      </c>
      <c r="O280" s="292">
        <v>2</v>
      </c>
      <c r="AA280" s="261">
        <v>1</v>
      </c>
      <c r="AB280" s="261">
        <v>1</v>
      </c>
      <c r="AC280" s="261">
        <v>1</v>
      </c>
      <c r="AZ280" s="261">
        <v>1</v>
      </c>
      <c r="BA280" s="261">
        <f>IF(AZ280=1,G280,0)</f>
        <v>0</v>
      </c>
      <c r="BB280" s="261">
        <f>IF(AZ280=2,G280,0)</f>
        <v>0</v>
      </c>
      <c r="BC280" s="261">
        <f>IF(AZ280=3,G280,0)</f>
        <v>0</v>
      </c>
      <c r="BD280" s="261">
        <f>IF(AZ280=4,G280,0)</f>
        <v>0</v>
      </c>
      <c r="BE280" s="261">
        <f>IF(AZ280=5,G280,0)</f>
        <v>0</v>
      </c>
      <c r="CA280" s="292">
        <v>1</v>
      </c>
      <c r="CB280" s="292">
        <v>1</v>
      </c>
    </row>
    <row r="281" spans="1:80" x14ac:dyDescent="0.2">
      <c r="A281" s="301"/>
      <c r="B281" s="304"/>
      <c r="C281" s="305" t="s">
        <v>351</v>
      </c>
      <c r="D281" s="306"/>
      <c r="E281" s="307">
        <v>473.57260000000002</v>
      </c>
      <c r="F281" s="308"/>
      <c r="G281" s="309"/>
      <c r="H281" s="310"/>
      <c r="I281" s="302"/>
      <c r="J281" s="311"/>
      <c r="K281" s="302"/>
      <c r="M281" s="303" t="s">
        <v>351</v>
      </c>
      <c r="O281" s="292"/>
    </row>
    <row r="282" spans="1:80" x14ac:dyDescent="0.2">
      <c r="A282" s="293">
        <v>34</v>
      </c>
      <c r="B282" s="294" t="s">
        <v>352</v>
      </c>
      <c r="C282" s="295" t="s">
        <v>353</v>
      </c>
      <c r="D282" s="296" t="s">
        <v>116</v>
      </c>
      <c r="E282" s="297">
        <v>22.902999999999999</v>
      </c>
      <c r="F282" s="297">
        <v>0</v>
      </c>
      <c r="G282" s="298">
        <f>E282*F282</f>
        <v>0</v>
      </c>
      <c r="H282" s="299">
        <v>0</v>
      </c>
      <c r="I282" s="300">
        <f>E282*H282</f>
        <v>0</v>
      </c>
      <c r="J282" s="299">
        <v>-0.05</v>
      </c>
      <c r="K282" s="300">
        <f>E282*J282</f>
        <v>-1.1451499999999999</v>
      </c>
      <c r="O282" s="292">
        <v>2</v>
      </c>
      <c r="AA282" s="261">
        <v>1</v>
      </c>
      <c r="AB282" s="261">
        <v>1</v>
      </c>
      <c r="AC282" s="261">
        <v>1</v>
      </c>
      <c r="AZ282" s="261">
        <v>1</v>
      </c>
      <c r="BA282" s="261">
        <f>IF(AZ282=1,G282,0)</f>
        <v>0</v>
      </c>
      <c r="BB282" s="261">
        <f>IF(AZ282=2,G282,0)</f>
        <v>0</v>
      </c>
      <c r="BC282" s="261">
        <f>IF(AZ282=3,G282,0)</f>
        <v>0</v>
      </c>
      <c r="BD282" s="261">
        <f>IF(AZ282=4,G282,0)</f>
        <v>0</v>
      </c>
      <c r="BE282" s="261">
        <f>IF(AZ282=5,G282,0)</f>
        <v>0</v>
      </c>
      <c r="CA282" s="292">
        <v>1</v>
      </c>
      <c r="CB282" s="292">
        <v>1</v>
      </c>
    </row>
    <row r="283" spans="1:80" x14ac:dyDescent="0.2">
      <c r="A283" s="301"/>
      <c r="B283" s="304"/>
      <c r="C283" s="305" t="s">
        <v>1981</v>
      </c>
      <c r="D283" s="306"/>
      <c r="E283" s="307">
        <v>20.032</v>
      </c>
      <c r="F283" s="308"/>
      <c r="G283" s="309"/>
      <c r="H283" s="310"/>
      <c r="I283" s="302"/>
      <c r="J283" s="311"/>
      <c r="K283" s="302"/>
      <c r="M283" s="303" t="s">
        <v>1981</v>
      </c>
      <c r="O283" s="292"/>
    </row>
    <row r="284" spans="1:80" x14ac:dyDescent="0.2">
      <c r="A284" s="301"/>
      <c r="B284" s="304"/>
      <c r="C284" s="305" t="s">
        <v>1965</v>
      </c>
      <c r="D284" s="306"/>
      <c r="E284" s="307">
        <v>2.871</v>
      </c>
      <c r="F284" s="308"/>
      <c r="G284" s="309"/>
      <c r="H284" s="310"/>
      <c r="I284" s="302"/>
      <c r="J284" s="311"/>
      <c r="K284" s="302"/>
      <c r="M284" s="303" t="s">
        <v>1965</v>
      </c>
      <c r="O284" s="292"/>
    </row>
    <row r="285" spans="1:80" x14ac:dyDescent="0.2">
      <c r="A285" s="293">
        <v>35</v>
      </c>
      <c r="B285" s="294" t="s">
        <v>355</v>
      </c>
      <c r="C285" s="295" t="s">
        <v>356</v>
      </c>
      <c r="D285" s="296" t="s">
        <v>116</v>
      </c>
      <c r="E285" s="297">
        <v>27.8765</v>
      </c>
      <c r="F285" s="297">
        <v>0</v>
      </c>
      <c r="G285" s="298">
        <f>E285*F285</f>
        <v>0</v>
      </c>
      <c r="H285" s="299">
        <v>0</v>
      </c>
      <c r="I285" s="300">
        <f>E285*H285</f>
        <v>0</v>
      </c>
      <c r="J285" s="299">
        <v>-0.16900000000000001</v>
      </c>
      <c r="K285" s="300">
        <f>E285*J285</f>
        <v>-4.7111285000000001</v>
      </c>
      <c r="O285" s="292">
        <v>2</v>
      </c>
      <c r="AA285" s="261">
        <v>1</v>
      </c>
      <c r="AB285" s="261">
        <v>1</v>
      </c>
      <c r="AC285" s="261">
        <v>1</v>
      </c>
      <c r="AZ285" s="261">
        <v>1</v>
      </c>
      <c r="BA285" s="261">
        <f>IF(AZ285=1,G285,0)</f>
        <v>0</v>
      </c>
      <c r="BB285" s="261">
        <f>IF(AZ285=2,G285,0)</f>
        <v>0</v>
      </c>
      <c r="BC285" s="261">
        <f>IF(AZ285=3,G285,0)</f>
        <v>0</v>
      </c>
      <c r="BD285" s="261">
        <f>IF(AZ285=4,G285,0)</f>
        <v>0</v>
      </c>
      <c r="BE285" s="261">
        <f>IF(AZ285=5,G285,0)</f>
        <v>0</v>
      </c>
      <c r="CA285" s="292">
        <v>1</v>
      </c>
      <c r="CB285" s="292">
        <v>1</v>
      </c>
    </row>
    <row r="286" spans="1:80" x14ac:dyDescent="0.2">
      <c r="A286" s="301"/>
      <c r="B286" s="304"/>
      <c r="C286" s="305" t="s">
        <v>1975</v>
      </c>
      <c r="D286" s="306"/>
      <c r="E286" s="307">
        <v>0</v>
      </c>
      <c r="F286" s="308"/>
      <c r="G286" s="309"/>
      <c r="H286" s="310"/>
      <c r="I286" s="302"/>
      <c r="J286" s="311"/>
      <c r="K286" s="302"/>
      <c r="M286" s="303" t="s">
        <v>1975</v>
      </c>
      <c r="O286" s="292"/>
    </row>
    <row r="287" spans="1:80" x14ac:dyDescent="0.2">
      <c r="A287" s="301"/>
      <c r="B287" s="304"/>
      <c r="C287" s="305" t="s">
        <v>1976</v>
      </c>
      <c r="D287" s="306"/>
      <c r="E287" s="307">
        <v>10.096</v>
      </c>
      <c r="F287" s="308"/>
      <c r="G287" s="309"/>
      <c r="H287" s="310"/>
      <c r="I287" s="302"/>
      <c r="J287" s="311"/>
      <c r="K287" s="302"/>
      <c r="M287" s="303" t="s">
        <v>1976</v>
      </c>
      <c r="O287" s="292"/>
    </row>
    <row r="288" spans="1:80" x14ac:dyDescent="0.2">
      <c r="A288" s="301"/>
      <c r="B288" s="304"/>
      <c r="C288" s="305" t="s">
        <v>1977</v>
      </c>
      <c r="D288" s="306"/>
      <c r="E288" s="307">
        <v>5.1340000000000003</v>
      </c>
      <c r="F288" s="308"/>
      <c r="G288" s="309"/>
      <c r="H288" s="310"/>
      <c r="I288" s="302"/>
      <c r="J288" s="311"/>
      <c r="K288" s="302"/>
      <c r="M288" s="303" t="s">
        <v>1977</v>
      </c>
      <c r="O288" s="292"/>
    </row>
    <row r="289" spans="1:80" x14ac:dyDescent="0.2">
      <c r="A289" s="301"/>
      <c r="B289" s="304"/>
      <c r="C289" s="305" t="s">
        <v>1978</v>
      </c>
      <c r="D289" s="306"/>
      <c r="E289" s="307">
        <v>5.0505000000000004</v>
      </c>
      <c r="F289" s="308"/>
      <c r="G289" s="309"/>
      <c r="H289" s="310"/>
      <c r="I289" s="302"/>
      <c r="J289" s="311"/>
      <c r="K289" s="302"/>
      <c r="M289" s="303" t="s">
        <v>1978</v>
      </c>
      <c r="O289" s="292"/>
    </row>
    <row r="290" spans="1:80" x14ac:dyDescent="0.2">
      <c r="A290" s="301"/>
      <c r="B290" s="304"/>
      <c r="C290" s="305" t="s">
        <v>1979</v>
      </c>
      <c r="D290" s="306"/>
      <c r="E290" s="307">
        <v>7.5960000000000001</v>
      </c>
      <c r="F290" s="308"/>
      <c r="G290" s="309"/>
      <c r="H290" s="310"/>
      <c r="I290" s="302"/>
      <c r="J290" s="311"/>
      <c r="K290" s="302"/>
      <c r="M290" s="303" t="s">
        <v>1979</v>
      </c>
      <c r="O290" s="292"/>
    </row>
    <row r="291" spans="1:80" ht="22.5" x14ac:dyDescent="0.2">
      <c r="A291" s="293">
        <v>36</v>
      </c>
      <c r="B291" s="294" t="s">
        <v>364</v>
      </c>
      <c r="C291" s="295" t="s">
        <v>365</v>
      </c>
      <c r="D291" s="296" t="s">
        <v>366</v>
      </c>
      <c r="E291" s="297">
        <v>1</v>
      </c>
      <c r="F291" s="297">
        <v>0</v>
      </c>
      <c r="G291" s="298">
        <f>E291*F291</f>
        <v>0</v>
      </c>
      <c r="H291" s="299">
        <v>0</v>
      </c>
      <c r="I291" s="300">
        <f>E291*H291</f>
        <v>0</v>
      </c>
      <c r="J291" s="299"/>
      <c r="K291" s="300">
        <f>E291*J291</f>
        <v>0</v>
      </c>
      <c r="O291" s="292">
        <v>2</v>
      </c>
      <c r="AA291" s="261">
        <v>12</v>
      </c>
      <c r="AB291" s="261">
        <v>0</v>
      </c>
      <c r="AC291" s="261">
        <v>92</v>
      </c>
      <c r="AZ291" s="261">
        <v>1</v>
      </c>
      <c r="BA291" s="261">
        <f>IF(AZ291=1,G291,0)</f>
        <v>0</v>
      </c>
      <c r="BB291" s="261">
        <f>IF(AZ291=2,G291,0)</f>
        <v>0</v>
      </c>
      <c r="BC291" s="261">
        <f>IF(AZ291=3,G291,0)</f>
        <v>0</v>
      </c>
      <c r="BD291" s="261">
        <f>IF(AZ291=4,G291,0)</f>
        <v>0</v>
      </c>
      <c r="BE291" s="261">
        <f>IF(AZ291=5,G291,0)</f>
        <v>0</v>
      </c>
      <c r="CA291" s="292">
        <v>12</v>
      </c>
      <c r="CB291" s="292">
        <v>0</v>
      </c>
    </row>
    <row r="292" spans="1:80" x14ac:dyDescent="0.2">
      <c r="A292" s="293">
        <v>37</v>
      </c>
      <c r="B292" s="294" t="s">
        <v>1830</v>
      </c>
      <c r="C292" s="295" t="s">
        <v>1831</v>
      </c>
      <c r="D292" s="296" t="s">
        <v>116</v>
      </c>
      <c r="E292" s="297">
        <v>0.64</v>
      </c>
      <c r="F292" s="297">
        <v>0</v>
      </c>
      <c r="G292" s="298">
        <f>E292*F292</f>
        <v>0</v>
      </c>
      <c r="H292" s="299">
        <v>3.0400000000000002E-3</v>
      </c>
      <c r="I292" s="300">
        <f>E292*H292</f>
        <v>1.9456000000000002E-3</v>
      </c>
      <c r="J292" s="299"/>
      <c r="K292" s="300">
        <f>E292*J292</f>
        <v>0</v>
      </c>
      <c r="O292" s="292">
        <v>2</v>
      </c>
      <c r="AA292" s="261">
        <v>12</v>
      </c>
      <c r="AB292" s="261">
        <v>0</v>
      </c>
      <c r="AC292" s="261">
        <v>101</v>
      </c>
      <c r="AZ292" s="261">
        <v>1</v>
      </c>
      <c r="BA292" s="261">
        <f>IF(AZ292=1,G292,0)</f>
        <v>0</v>
      </c>
      <c r="BB292" s="261">
        <f>IF(AZ292=2,G292,0)</f>
        <v>0</v>
      </c>
      <c r="BC292" s="261">
        <f>IF(AZ292=3,G292,0)</f>
        <v>0</v>
      </c>
      <c r="BD292" s="261">
        <f>IF(AZ292=4,G292,0)</f>
        <v>0</v>
      </c>
      <c r="BE292" s="261">
        <f>IF(AZ292=5,G292,0)</f>
        <v>0</v>
      </c>
      <c r="CA292" s="292">
        <v>12</v>
      </c>
      <c r="CB292" s="292">
        <v>0</v>
      </c>
    </row>
    <row r="293" spans="1:80" x14ac:dyDescent="0.2">
      <c r="A293" s="301"/>
      <c r="B293" s="304"/>
      <c r="C293" s="305" t="s">
        <v>2068</v>
      </c>
      <c r="D293" s="306"/>
      <c r="E293" s="307">
        <v>0.64</v>
      </c>
      <c r="F293" s="308"/>
      <c r="G293" s="309"/>
      <c r="H293" s="310"/>
      <c r="I293" s="302"/>
      <c r="J293" s="311"/>
      <c r="K293" s="302"/>
      <c r="M293" s="303" t="s">
        <v>2068</v>
      </c>
      <c r="O293" s="292"/>
    </row>
    <row r="294" spans="1:80" x14ac:dyDescent="0.2">
      <c r="A294" s="293">
        <v>38</v>
      </c>
      <c r="B294" s="294" t="s">
        <v>2069</v>
      </c>
      <c r="C294" s="295" t="s">
        <v>2070</v>
      </c>
      <c r="D294" s="296" t="s">
        <v>347</v>
      </c>
      <c r="E294" s="297">
        <v>1</v>
      </c>
      <c r="F294" s="297">
        <v>0</v>
      </c>
      <c r="G294" s="298">
        <f>E294*F294</f>
        <v>0</v>
      </c>
      <c r="H294" s="299">
        <v>0</v>
      </c>
      <c r="I294" s="300">
        <f>E294*H294</f>
        <v>0</v>
      </c>
      <c r="J294" s="299"/>
      <c r="K294" s="300">
        <f>E294*J294</f>
        <v>0</v>
      </c>
      <c r="O294" s="292">
        <v>2</v>
      </c>
      <c r="AA294" s="261">
        <v>12</v>
      </c>
      <c r="AB294" s="261">
        <v>0</v>
      </c>
      <c r="AC294" s="261">
        <v>103</v>
      </c>
      <c r="AZ294" s="261">
        <v>1</v>
      </c>
      <c r="BA294" s="261">
        <f>IF(AZ294=1,G294,0)</f>
        <v>0</v>
      </c>
      <c r="BB294" s="261">
        <f>IF(AZ294=2,G294,0)</f>
        <v>0</v>
      </c>
      <c r="BC294" s="261">
        <f>IF(AZ294=3,G294,0)</f>
        <v>0</v>
      </c>
      <c r="BD294" s="261">
        <f>IF(AZ294=4,G294,0)</f>
        <v>0</v>
      </c>
      <c r="BE294" s="261">
        <f>IF(AZ294=5,G294,0)</f>
        <v>0</v>
      </c>
      <c r="CA294" s="292">
        <v>12</v>
      </c>
      <c r="CB294" s="292">
        <v>0</v>
      </c>
    </row>
    <row r="295" spans="1:80" x14ac:dyDescent="0.2">
      <c r="A295" s="293">
        <v>39</v>
      </c>
      <c r="B295" s="294" t="s">
        <v>367</v>
      </c>
      <c r="C295" s="295" t="s">
        <v>368</v>
      </c>
      <c r="D295" s="296" t="s">
        <v>369</v>
      </c>
      <c r="E295" s="297">
        <v>13.870996099999999</v>
      </c>
      <c r="F295" s="297">
        <v>0</v>
      </c>
      <c r="G295" s="298">
        <f>E295*F295</f>
        <v>0</v>
      </c>
      <c r="H295" s="299">
        <v>0</v>
      </c>
      <c r="I295" s="300">
        <f>E295*H295</f>
        <v>0</v>
      </c>
      <c r="J295" s="299"/>
      <c r="K295" s="300">
        <f>E295*J295</f>
        <v>0</v>
      </c>
      <c r="O295" s="292">
        <v>2</v>
      </c>
      <c r="AA295" s="261">
        <v>8</v>
      </c>
      <c r="AB295" s="261">
        <v>0</v>
      </c>
      <c r="AC295" s="261">
        <v>3</v>
      </c>
      <c r="AZ295" s="261">
        <v>1</v>
      </c>
      <c r="BA295" s="261">
        <f>IF(AZ295=1,G295,0)</f>
        <v>0</v>
      </c>
      <c r="BB295" s="261">
        <f>IF(AZ295=2,G295,0)</f>
        <v>0</v>
      </c>
      <c r="BC295" s="261">
        <f>IF(AZ295=3,G295,0)</f>
        <v>0</v>
      </c>
      <c r="BD295" s="261">
        <f>IF(AZ295=4,G295,0)</f>
        <v>0</v>
      </c>
      <c r="BE295" s="261">
        <f>IF(AZ295=5,G295,0)</f>
        <v>0</v>
      </c>
      <c r="CA295" s="292">
        <v>8</v>
      </c>
      <c r="CB295" s="292">
        <v>0</v>
      </c>
    </row>
    <row r="296" spans="1:80" x14ac:dyDescent="0.2">
      <c r="A296" s="293">
        <v>40</v>
      </c>
      <c r="B296" s="294" t="s">
        <v>370</v>
      </c>
      <c r="C296" s="295" t="s">
        <v>371</v>
      </c>
      <c r="D296" s="296" t="s">
        <v>369</v>
      </c>
      <c r="E296" s="297">
        <v>13.870996099999999</v>
      </c>
      <c r="F296" s="297">
        <v>0</v>
      </c>
      <c r="G296" s="298">
        <f>E296*F296</f>
        <v>0</v>
      </c>
      <c r="H296" s="299">
        <v>0</v>
      </c>
      <c r="I296" s="300">
        <f>E296*H296</f>
        <v>0</v>
      </c>
      <c r="J296" s="299"/>
      <c r="K296" s="300">
        <f>E296*J296</f>
        <v>0</v>
      </c>
      <c r="O296" s="292">
        <v>2</v>
      </c>
      <c r="AA296" s="261">
        <v>8</v>
      </c>
      <c r="AB296" s="261">
        <v>1</v>
      </c>
      <c r="AC296" s="261">
        <v>3</v>
      </c>
      <c r="AZ296" s="261">
        <v>1</v>
      </c>
      <c r="BA296" s="261">
        <f>IF(AZ296=1,G296,0)</f>
        <v>0</v>
      </c>
      <c r="BB296" s="261">
        <f>IF(AZ296=2,G296,0)</f>
        <v>0</v>
      </c>
      <c r="BC296" s="261">
        <f>IF(AZ296=3,G296,0)</f>
        <v>0</v>
      </c>
      <c r="BD296" s="261">
        <f>IF(AZ296=4,G296,0)</f>
        <v>0</v>
      </c>
      <c r="BE296" s="261">
        <f>IF(AZ296=5,G296,0)</f>
        <v>0</v>
      </c>
      <c r="CA296" s="292">
        <v>8</v>
      </c>
      <c r="CB296" s="292">
        <v>1</v>
      </c>
    </row>
    <row r="297" spans="1:80" x14ac:dyDescent="0.2">
      <c r="A297" s="293">
        <v>41</v>
      </c>
      <c r="B297" s="294" t="s">
        <v>372</v>
      </c>
      <c r="C297" s="295" t="s">
        <v>373</v>
      </c>
      <c r="D297" s="296" t="s">
        <v>369</v>
      </c>
      <c r="E297" s="297">
        <v>138.70996099999999</v>
      </c>
      <c r="F297" s="297">
        <v>0</v>
      </c>
      <c r="G297" s="298">
        <f>E297*F297</f>
        <v>0</v>
      </c>
      <c r="H297" s="299">
        <v>0</v>
      </c>
      <c r="I297" s="300">
        <f>E297*H297</f>
        <v>0</v>
      </c>
      <c r="J297" s="299"/>
      <c r="K297" s="300">
        <f>E297*J297</f>
        <v>0</v>
      </c>
      <c r="O297" s="292">
        <v>2</v>
      </c>
      <c r="AA297" s="261">
        <v>8</v>
      </c>
      <c r="AB297" s="261">
        <v>1</v>
      </c>
      <c r="AC297" s="261">
        <v>3</v>
      </c>
      <c r="AZ297" s="261">
        <v>1</v>
      </c>
      <c r="BA297" s="261">
        <f>IF(AZ297=1,G297,0)</f>
        <v>0</v>
      </c>
      <c r="BB297" s="261">
        <f>IF(AZ297=2,G297,0)</f>
        <v>0</v>
      </c>
      <c r="BC297" s="261">
        <f>IF(AZ297=3,G297,0)</f>
        <v>0</v>
      </c>
      <c r="BD297" s="261">
        <f>IF(AZ297=4,G297,0)</f>
        <v>0</v>
      </c>
      <c r="BE297" s="261">
        <f>IF(AZ297=5,G297,0)</f>
        <v>0</v>
      </c>
      <c r="CA297" s="292">
        <v>8</v>
      </c>
      <c r="CB297" s="292">
        <v>1</v>
      </c>
    </row>
    <row r="298" spans="1:80" x14ac:dyDescent="0.2">
      <c r="A298" s="293">
        <v>42</v>
      </c>
      <c r="B298" s="294" t="s">
        <v>374</v>
      </c>
      <c r="C298" s="295" t="s">
        <v>375</v>
      </c>
      <c r="D298" s="296" t="s">
        <v>369</v>
      </c>
      <c r="E298" s="297">
        <v>13.870996099999999</v>
      </c>
      <c r="F298" s="297">
        <v>0</v>
      </c>
      <c r="G298" s="298">
        <f>E298*F298</f>
        <v>0</v>
      </c>
      <c r="H298" s="299">
        <v>0</v>
      </c>
      <c r="I298" s="300">
        <f>E298*H298</f>
        <v>0</v>
      </c>
      <c r="J298" s="299"/>
      <c r="K298" s="300">
        <f>E298*J298</f>
        <v>0</v>
      </c>
      <c r="O298" s="292">
        <v>2</v>
      </c>
      <c r="AA298" s="261">
        <v>8</v>
      </c>
      <c r="AB298" s="261">
        <v>1</v>
      </c>
      <c r="AC298" s="261">
        <v>3</v>
      </c>
      <c r="AZ298" s="261">
        <v>1</v>
      </c>
      <c r="BA298" s="261">
        <f>IF(AZ298=1,G298,0)</f>
        <v>0</v>
      </c>
      <c r="BB298" s="261">
        <f>IF(AZ298=2,G298,0)</f>
        <v>0</v>
      </c>
      <c r="BC298" s="261">
        <f>IF(AZ298=3,G298,0)</f>
        <v>0</v>
      </c>
      <c r="BD298" s="261">
        <f>IF(AZ298=4,G298,0)</f>
        <v>0</v>
      </c>
      <c r="BE298" s="261">
        <f>IF(AZ298=5,G298,0)</f>
        <v>0</v>
      </c>
      <c r="CA298" s="292">
        <v>8</v>
      </c>
      <c r="CB298" s="292">
        <v>1</v>
      </c>
    </row>
    <row r="299" spans="1:80" x14ac:dyDescent="0.2">
      <c r="A299" s="293">
        <v>43</v>
      </c>
      <c r="B299" s="294" t="s">
        <v>376</v>
      </c>
      <c r="C299" s="295" t="s">
        <v>377</v>
      </c>
      <c r="D299" s="296" t="s">
        <v>369</v>
      </c>
      <c r="E299" s="297">
        <v>41.612988299999998</v>
      </c>
      <c r="F299" s="297">
        <v>0</v>
      </c>
      <c r="G299" s="298">
        <f>E299*F299</f>
        <v>0</v>
      </c>
      <c r="H299" s="299">
        <v>0</v>
      </c>
      <c r="I299" s="300">
        <f>E299*H299</f>
        <v>0</v>
      </c>
      <c r="J299" s="299"/>
      <c r="K299" s="300">
        <f>E299*J299</f>
        <v>0</v>
      </c>
      <c r="O299" s="292">
        <v>2</v>
      </c>
      <c r="AA299" s="261">
        <v>8</v>
      </c>
      <c r="AB299" s="261">
        <v>1</v>
      </c>
      <c r="AC299" s="261">
        <v>3</v>
      </c>
      <c r="AZ299" s="261">
        <v>1</v>
      </c>
      <c r="BA299" s="261">
        <f>IF(AZ299=1,G299,0)</f>
        <v>0</v>
      </c>
      <c r="BB299" s="261">
        <f>IF(AZ299=2,G299,0)</f>
        <v>0</v>
      </c>
      <c r="BC299" s="261">
        <f>IF(AZ299=3,G299,0)</f>
        <v>0</v>
      </c>
      <c r="BD299" s="261">
        <f>IF(AZ299=4,G299,0)</f>
        <v>0</v>
      </c>
      <c r="BE299" s="261">
        <f>IF(AZ299=5,G299,0)</f>
        <v>0</v>
      </c>
      <c r="CA299" s="292">
        <v>8</v>
      </c>
      <c r="CB299" s="292">
        <v>1</v>
      </c>
    </row>
    <row r="300" spans="1:80" x14ac:dyDescent="0.2">
      <c r="A300" s="293">
        <v>44</v>
      </c>
      <c r="B300" s="294" t="s">
        <v>378</v>
      </c>
      <c r="C300" s="295" t="s">
        <v>379</v>
      </c>
      <c r="D300" s="296" t="s">
        <v>369</v>
      </c>
      <c r="E300" s="297">
        <v>13.870996099999999</v>
      </c>
      <c r="F300" s="297">
        <v>0</v>
      </c>
      <c r="G300" s="298">
        <f>E300*F300</f>
        <v>0</v>
      </c>
      <c r="H300" s="299">
        <v>0</v>
      </c>
      <c r="I300" s="300">
        <f>E300*H300</f>
        <v>0</v>
      </c>
      <c r="J300" s="299"/>
      <c r="K300" s="300">
        <f>E300*J300</f>
        <v>0</v>
      </c>
      <c r="O300" s="292">
        <v>2</v>
      </c>
      <c r="AA300" s="261">
        <v>8</v>
      </c>
      <c r="AB300" s="261">
        <v>0</v>
      </c>
      <c r="AC300" s="261">
        <v>3</v>
      </c>
      <c r="AZ300" s="261">
        <v>1</v>
      </c>
      <c r="BA300" s="261">
        <f>IF(AZ300=1,G300,0)</f>
        <v>0</v>
      </c>
      <c r="BB300" s="261">
        <f>IF(AZ300=2,G300,0)</f>
        <v>0</v>
      </c>
      <c r="BC300" s="261">
        <f>IF(AZ300=3,G300,0)</f>
        <v>0</v>
      </c>
      <c r="BD300" s="261">
        <f>IF(AZ300=4,G300,0)</f>
        <v>0</v>
      </c>
      <c r="BE300" s="261">
        <f>IF(AZ300=5,G300,0)</f>
        <v>0</v>
      </c>
      <c r="CA300" s="292">
        <v>8</v>
      </c>
      <c r="CB300" s="292">
        <v>0</v>
      </c>
    </row>
    <row r="301" spans="1:80" x14ac:dyDescent="0.2">
      <c r="A301" s="312"/>
      <c r="B301" s="313" t="s">
        <v>101</v>
      </c>
      <c r="C301" s="314" t="s">
        <v>336</v>
      </c>
      <c r="D301" s="315"/>
      <c r="E301" s="316"/>
      <c r="F301" s="317"/>
      <c r="G301" s="318">
        <f>SUM(G277:G300)</f>
        <v>0</v>
      </c>
      <c r="H301" s="319"/>
      <c r="I301" s="320">
        <f>SUM(I277:I300)</f>
        <v>1.9456000000000002E-3</v>
      </c>
      <c r="J301" s="319"/>
      <c r="K301" s="320">
        <f>SUM(K277:K300)</f>
        <v>-13.814036099999999</v>
      </c>
      <c r="O301" s="292">
        <v>4</v>
      </c>
      <c r="BA301" s="321">
        <f>SUM(BA277:BA300)</f>
        <v>0</v>
      </c>
      <c r="BB301" s="321">
        <f>SUM(BB277:BB300)</f>
        <v>0</v>
      </c>
      <c r="BC301" s="321">
        <f>SUM(BC277:BC300)</f>
        <v>0</v>
      </c>
      <c r="BD301" s="321">
        <f>SUM(BD277:BD300)</f>
        <v>0</v>
      </c>
      <c r="BE301" s="321">
        <f>SUM(BE277:BE300)</f>
        <v>0</v>
      </c>
    </row>
    <row r="302" spans="1:80" x14ac:dyDescent="0.2">
      <c r="A302" s="282" t="s">
        <v>97</v>
      </c>
      <c r="B302" s="283" t="s">
        <v>380</v>
      </c>
      <c r="C302" s="284" t="s">
        <v>381</v>
      </c>
      <c r="D302" s="285"/>
      <c r="E302" s="286"/>
      <c r="F302" s="286"/>
      <c r="G302" s="287"/>
      <c r="H302" s="288"/>
      <c r="I302" s="289"/>
      <c r="J302" s="290"/>
      <c r="K302" s="291"/>
      <c r="O302" s="292">
        <v>1</v>
      </c>
    </row>
    <row r="303" spans="1:80" x14ac:dyDescent="0.2">
      <c r="A303" s="293">
        <v>45</v>
      </c>
      <c r="B303" s="294" t="s">
        <v>383</v>
      </c>
      <c r="C303" s="295" t="s">
        <v>384</v>
      </c>
      <c r="D303" s="296" t="s">
        <v>116</v>
      </c>
      <c r="E303" s="297">
        <v>797.19200000000001</v>
      </c>
      <c r="F303" s="297">
        <v>0</v>
      </c>
      <c r="G303" s="298">
        <f>E303*F303</f>
        <v>0</v>
      </c>
      <c r="H303" s="299">
        <v>0</v>
      </c>
      <c r="I303" s="300">
        <f>E303*H303</f>
        <v>0</v>
      </c>
      <c r="J303" s="299">
        <v>0</v>
      </c>
      <c r="K303" s="300">
        <f>E303*J303</f>
        <v>0</v>
      </c>
      <c r="O303" s="292">
        <v>2</v>
      </c>
      <c r="AA303" s="261">
        <v>1</v>
      </c>
      <c r="AB303" s="261">
        <v>1</v>
      </c>
      <c r="AC303" s="261">
        <v>1</v>
      </c>
      <c r="AZ303" s="261">
        <v>1</v>
      </c>
      <c r="BA303" s="261">
        <f>IF(AZ303=1,G303,0)</f>
        <v>0</v>
      </c>
      <c r="BB303" s="261">
        <f>IF(AZ303=2,G303,0)</f>
        <v>0</v>
      </c>
      <c r="BC303" s="261">
        <f>IF(AZ303=3,G303,0)</f>
        <v>0</v>
      </c>
      <c r="BD303" s="261">
        <f>IF(AZ303=4,G303,0)</f>
        <v>0</v>
      </c>
      <c r="BE303" s="261">
        <f>IF(AZ303=5,G303,0)</f>
        <v>0</v>
      </c>
      <c r="CA303" s="292">
        <v>1</v>
      </c>
      <c r="CB303" s="292">
        <v>1</v>
      </c>
    </row>
    <row r="304" spans="1:80" x14ac:dyDescent="0.2">
      <c r="A304" s="301"/>
      <c r="B304" s="304"/>
      <c r="C304" s="305" t="s">
        <v>1957</v>
      </c>
      <c r="D304" s="306"/>
      <c r="E304" s="307">
        <v>0</v>
      </c>
      <c r="F304" s="308"/>
      <c r="G304" s="309"/>
      <c r="H304" s="310"/>
      <c r="I304" s="302"/>
      <c r="J304" s="311"/>
      <c r="K304" s="302"/>
      <c r="M304" s="303" t="s">
        <v>1957</v>
      </c>
      <c r="O304" s="292"/>
    </row>
    <row r="305" spans="1:80" ht="22.5" x14ac:dyDescent="0.2">
      <c r="A305" s="301"/>
      <c r="B305" s="304"/>
      <c r="C305" s="305" t="s">
        <v>1834</v>
      </c>
      <c r="D305" s="306"/>
      <c r="E305" s="307">
        <v>0</v>
      </c>
      <c r="F305" s="308"/>
      <c r="G305" s="309"/>
      <c r="H305" s="310"/>
      <c r="I305" s="302"/>
      <c r="J305" s="311"/>
      <c r="K305" s="302"/>
      <c r="M305" s="303" t="s">
        <v>1834</v>
      </c>
      <c r="O305" s="292"/>
    </row>
    <row r="306" spans="1:80" x14ac:dyDescent="0.2">
      <c r="A306" s="301"/>
      <c r="B306" s="304"/>
      <c r="C306" s="305" t="s">
        <v>2071</v>
      </c>
      <c r="D306" s="306"/>
      <c r="E306" s="307">
        <v>172.39599999999999</v>
      </c>
      <c r="F306" s="308"/>
      <c r="G306" s="309"/>
      <c r="H306" s="310"/>
      <c r="I306" s="302"/>
      <c r="J306" s="311"/>
      <c r="K306" s="302"/>
      <c r="M306" s="303" t="s">
        <v>2071</v>
      </c>
      <c r="O306" s="292"/>
    </row>
    <row r="307" spans="1:80" x14ac:dyDescent="0.2">
      <c r="A307" s="301"/>
      <c r="B307" s="304"/>
      <c r="C307" s="305" t="s">
        <v>2072</v>
      </c>
      <c r="D307" s="306"/>
      <c r="E307" s="307">
        <v>3.9</v>
      </c>
      <c r="F307" s="308"/>
      <c r="G307" s="309"/>
      <c r="H307" s="310"/>
      <c r="I307" s="302"/>
      <c r="J307" s="311"/>
      <c r="K307" s="302"/>
      <c r="M307" s="303" t="s">
        <v>2072</v>
      </c>
      <c r="O307" s="292"/>
    </row>
    <row r="308" spans="1:80" x14ac:dyDescent="0.2">
      <c r="A308" s="301"/>
      <c r="B308" s="304"/>
      <c r="C308" s="305" t="s">
        <v>2073</v>
      </c>
      <c r="D308" s="306"/>
      <c r="E308" s="307">
        <v>202.125</v>
      </c>
      <c r="F308" s="308"/>
      <c r="G308" s="309"/>
      <c r="H308" s="310"/>
      <c r="I308" s="302"/>
      <c r="J308" s="311"/>
      <c r="K308" s="302"/>
      <c r="M308" s="303" t="s">
        <v>2073</v>
      </c>
      <c r="O308" s="292"/>
    </row>
    <row r="309" spans="1:80" x14ac:dyDescent="0.2">
      <c r="A309" s="301"/>
      <c r="B309" s="304"/>
      <c r="C309" s="305" t="s">
        <v>2074</v>
      </c>
      <c r="D309" s="306"/>
      <c r="E309" s="307">
        <v>7.41</v>
      </c>
      <c r="F309" s="308"/>
      <c r="G309" s="309"/>
      <c r="H309" s="310"/>
      <c r="I309" s="302"/>
      <c r="J309" s="311"/>
      <c r="K309" s="302"/>
      <c r="M309" s="303" t="s">
        <v>2074</v>
      </c>
      <c r="O309" s="292"/>
    </row>
    <row r="310" spans="1:80" x14ac:dyDescent="0.2">
      <c r="A310" s="301"/>
      <c r="B310" s="304"/>
      <c r="C310" s="305" t="s">
        <v>2075</v>
      </c>
      <c r="D310" s="306"/>
      <c r="E310" s="307">
        <v>7.8</v>
      </c>
      <c r="F310" s="308"/>
      <c r="G310" s="309"/>
      <c r="H310" s="310"/>
      <c r="I310" s="302"/>
      <c r="J310" s="311"/>
      <c r="K310" s="302"/>
      <c r="M310" s="303" t="s">
        <v>2075</v>
      </c>
      <c r="O310" s="292"/>
    </row>
    <row r="311" spans="1:80" x14ac:dyDescent="0.2">
      <c r="A311" s="301"/>
      <c r="B311" s="304"/>
      <c r="C311" s="305" t="s">
        <v>2076</v>
      </c>
      <c r="D311" s="306"/>
      <c r="E311" s="307">
        <v>246.935</v>
      </c>
      <c r="F311" s="308"/>
      <c r="G311" s="309"/>
      <c r="H311" s="310"/>
      <c r="I311" s="302"/>
      <c r="J311" s="311"/>
      <c r="K311" s="302"/>
      <c r="M311" s="303" t="s">
        <v>2076</v>
      </c>
      <c r="O311" s="292"/>
    </row>
    <row r="312" spans="1:80" x14ac:dyDescent="0.2">
      <c r="A312" s="301"/>
      <c r="B312" s="304"/>
      <c r="C312" s="305" t="s">
        <v>2077</v>
      </c>
      <c r="D312" s="306"/>
      <c r="E312" s="307">
        <v>8.92</v>
      </c>
      <c r="F312" s="308"/>
      <c r="G312" s="309"/>
      <c r="H312" s="310"/>
      <c r="I312" s="302"/>
      <c r="J312" s="311"/>
      <c r="K312" s="302"/>
      <c r="M312" s="303" t="s">
        <v>2077</v>
      </c>
      <c r="O312" s="292"/>
    </row>
    <row r="313" spans="1:80" x14ac:dyDescent="0.2">
      <c r="A313" s="301"/>
      <c r="B313" s="304"/>
      <c r="C313" s="305" t="s">
        <v>2078</v>
      </c>
      <c r="D313" s="306"/>
      <c r="E313" s="307">
        <v>116.35</v>
      </c>
      <c r="F313" s="308"/>
      <c r="G313" s="309"/>
      <c r="H313" s="310"/>
      <c r="I313" s="302"/>
      <c r="J313" s="311"/>
      <c r="K313" s="302"/>
      <c r="M313" s="303" t="s">
        <v>2078</v>
      </c>
      <c r="O313" s="292"/>
    </row>
    <row r="314" spans="1:80" x14ac:dyDescent="0.2">
      <c r="A314" s="301"/>
      <c r="B314" s="304"/>
      <c r="C314" s="305" t="s">
        <v>130</v>
      </c>
      <c r="D314" s="306"/>
      <c r="E314" s="307">
        <v>0</v>
      </c>
      <c r="F314" s="308"/>
      <c r="G314" s="309"/>
      <c r="H314" s="310"/>
      <c r="I314" s="302"/>
      <c r="J314" s="311"/>
      <c r="K314" s="302"/>
      <c r="M314" s="303">
        <v>0</v>
      </c>
      <c r="O314" s="292"/>
    </row>
    <row r="315" spans="1:80" x14ac:dyDescent="0.2">
      <c r="A315" s="301"/>
      <c r="B315" s="304"/>
      <c r="C315" s="305" t="s">
        <v>1486</v>
      </c>
      <c r="D315" s="306"/>
      <c r="E315" s="307">
        <v>0</v>
      </c>
      <c r="F315" s="308"/>
      <c r="G315" s="309"/>
      <c r="H315" s="310"/>
      <c r="I315" s="302"/>
      <c r="J315" s="311"/>
      <c r="K315" s="302"/>
      <c r="M315" s="303" t="s">
        <v>1486</v>
      </c>
      <c r="O315" s="292"/>
    </row>
    <row r="316" spans="1:80" x14ac:dyDescent="0.2">
      <c r="A316" s="301"/>
      <c r="B316" s="304"/>
      <c r="C316" s="305" t="s">
        <v>2079</v>
      </c>
      <c r="D316" s="306"/>
      <c r="E316" s="307">
        <v>26.155999999999999</v>
      </c>
      <c r="F316" s="308"/>
      <c r="G316" s="309"/>
      <c r="H316" s="310"/>
      <c r="I316" s="302"/>
      <c r="J316" s="311"/>
      <c r="K316" s="302"/>
      <c r="M316" s="303" t="s">
        <v>2079</v>
      </c>
      <c r="O316" s="292"/>
    </row>
    <row r="317" spans="1:80" x14ac:dyDescent="0.2">
      <c r="A317" s="301"/>
      <c r="B317" s="304"/>
      <c r="C317" s="305" t="s">
        <v>2080</v>
      </c>
      <c r="D317" s="306"/>
      <c r="E317" s="307">
        <v>5.2</v>
      </c>
      <c r="F317" s="308"/>
      <c r="G317" s="309"/>
      <c r="H317" s="310"/>
      <c r="I317" s="302"/>
      <c r="J317" s="311"/>
      <c r="K317" s="302"/>
      <c r="M317" s="303" t="s">
        <v>2080</v>
      </c>
      <c r="O317" s="292"/>
    </row>
    <row r="318" spans="1:80" x14ac:dyDescent="0.2">
      <c r="A318" s="293">
        <v>46</v>
      </c>
      <c r="B318" s="294" t="s">
        <v>393</v>
      </c>
      <c r="C318" s="295" t="s">
        <v>394</v>
      </c>
      <c r="D318" s="296" t="s">
        <v>116</v>
      </c>
      <c r="E318" s="297">
        <v>1594.384</v>
      </c>
      <c r="F318" s="297">
        <v>0</v>
      </c>
      <c r="G318" s="298">
        <f>E318*F318</f>
        <v>0</v>
      </c>
      <c r="H318" s="299">
        <v>0</v>
      </c>
      <c r="I318" s="300">
        <f>E318*H318</f>
        <v>0</v>
      </c>
      <c r="J318" s="299">
        <v>0</v>
      </c>
      <c r="K318" s="300">
        <f>E318*J318</f>
        <v>0</v>
      </c>
      <c r="O318" s="292">
        <v>2</v>
      </c>
      <c r="AA318" s="261">
        <v>1</v>
      </c>
      <c r="AB318" s="261">
        <v>1</v>
      </c>
      <c r="AC318" s="261">
        <v>1</v>
      </c>
      <c r="AZ318" s="261">
        <v>1</v>
      </c>
      <c r="BA318" s="261">
        <f>IF(AZ318=1,G318,0)</f>
        <v>0</v>
      </c>
      <c r="BB318" s="261">
        <f>IF(AZ318=2,G318,0)</f>
        <v>0</v>
      </c>
      <c r="BC318" s="261">
        <f>IF(AZ318=3,G318,0)</f>
        <v>0</v>
      </c>
      <c r="BD318" s="261">
        <f>IF(AZ318=4,G318,0)</f>
        <v>0</v>
      </c>
      <c r="BE318" s="261">
        <f>IF(AZ318=5,G318,0)</f>
        <v>0</v>
      </c>
      <c r="CA318" s="292">
        <v>1</v>
      </c>
      <c r="CB318" s="292">
        <v>1</v>
      </c>
    </row>
    <row r="319" spans="1:80" x14ac:dyDescent="0.2">
      <c r="A319" s="301"/>
      <c r="B319" s="304"/>
      <c r="C319" s="305" t="s">
        <v>395</v>
      </c>
      <c r="D319" s="306"/>
      <c r="E319" s="307">
        <v>1594.384</v>
      </c>
      <c r="F319" s="308"/>
      <c r="G319" s="309"/>
      <c r="H319" s="310"/>
      <c r="I319" s="302"/>
      <c r="J319" s="311"/>
      <c r="K319" s="302"/>
      <c r="M319" s="303" t="s">
        <v>395</v>
      </c>
      <c r="O319" s="292"/>
    </row>
    <row r="320" spans="1:80" x14ac:dyDescent="0.2">
      <c r="A320" s="293">
        <v>47</v>
      </c>
      <c r="B320" s="294" t="s">
        <v>396</v>
      </c>
      <c r="C320" s="295" t="s">
        <v>397</v>
      </c>
      <c r="D320" s="296" t="s">
        <v>116</v>
      </c>
      <c r="E320" s="297">
        <v>797.19200000000001</v>
      </c>
      <c r="F320" s="297">
        <v>0</v>
      </c>
      <c r="G320" s="298">
        <f>E320*F320</f>
        <v>0</v>
      </c>
      <c r="H320" s="299">
        <v>0</v>
      </c>
      <c r="I320" s="300">
        <f>E320*H320</f>
        <v>0</v>
      </c>
      <c r="J320" s="299">
        <v>0</v>
      </c>
      <c r="K320" s="300">
        <f>E320*J320</f>
        <v>0</v>
      </c>
      <c r="O320" s="292">
        <v>2</v>
      </c>
      <c r="AA320" s="261">
        <v>1</v>
      </c>
      <c r="AB320" s="261">
        <v>1</v>
      </c>
      <c r="AC320" s="261">
        <v>1</v>
      </c>
      <c r="AZ320" s="261">
        <v>1</v>
      </c>
      <c r="BA320" s="261">
        <f>IF(AZ320=1,G320,0)</f>
        <v>0</v>
      </c>
      <c r="BB320" s="261">
        <f>IF(AZ320=2,G320,0)</f>
        <v>0</v>
      </c>
      <c r="BC320" s="261">
        <f>IF(AZ320=3,G320,0)</f>
        <v>0</v>
      </c>
      <c r="BD320" s="261">
        <f>IF(AZ320=4,G320,0)</f>
        <v>0</v>
      </c>
      <c r="BE320" s="261">
        <f>IF(AZ320=5,G320,0)</f>
        <v>0</v>
      </c>
      <c r="CA320" s="292">
        <v>1</v>
      </c>
      <c r="CB320" s="292">
        <v>1</v>
      </c>
    </row>
    <row r="321" spans="1:80" x14ac:dyDescent="0.2">
      <c r="A321" s="301"/>
      <c r="B321" s="304"/>
      <c r="C321" s="305" t="s">
        <v>398</v>
      </c>
      <c r="D321" s="306"/>
      <c r="E321" s="307">
        <v>797.19200000000001</v>
      </c>
      <c r="F321" s="308"/>
      <c r="G321" s="309"/>
      <c r="H321" s="310"/>
      <c r="I321" s="302"/>
      <c r="J321" s="311"/>
      <c r="K321" s="302"/>
      <c r="M321" s="303" t="s">
        <v>398</v>
      </c>
      <c r="O321" s="292"/>
    </row>
    <row r="322" spans="1:80" x14ac:dyDescent="0.2">
      <c r="A322" s="293">
        <v>48</v>
      </c>
      <c r="B322" s="294" t="s">
        <v>404</v>
      </c>
      <c r="C322" s="295" t="s">
        <v>405</v>
      </c>
      <c r="D322" s="296" t="s">
        <v>116</v>
      </c>
      <c r="E322" s="297">
        <v>797.19200000000001</v>
      </c>
      <c r="F322" s="297">
        <v>0</v>
      </c>
      <c r="G322" s="298">
        <f>E322*F322</f>
        <v>0</v>
      </c>
      <c r="H322" s="299">
        <v>0</v>
      </c>
      <c r="I322" s="300">
        <f>E322*H322</f>
        <v>0</v>
      </c>
      <c r="J322" s="299">
        <v>0</v>
      </c>
      <c r="K322" s="300">
        <f>E322*J322</f>
        <v>0</v>
      </c>
      <c r="O322" s="292">
        <v>2</v>
      </c>
      <c r="AA322" s="261">
        <v>1</v>
      </c>
      <c r="AB322" s="261">
        <v>0</v>
      </c>
      <c r="AC322" s="261">
        <v>0</v>
      </c>
      <c r="AZ322" s="261">
        <v>1</v>
      </c>
      <c r="BA322" s="261">
        <f>IF(AZ322=1,G322,0)</f>
        <v>0</v>
      </c>
      <c r="BB322" s="261">
        <f>IF(AZ322=2,G322,0)</f>
        <v>0</v>
      </c>
      <c r="BC322" s="261">
        <f>IF(AZ322=3,G322,0)</f>
        <v>0</v>
      </c>
      <c r="BD322" s="261">
        <f>IF(AZ322=4,G322,0)</f>
        <v>0</v>
      </c>
      <c r="BE322" s="261">
        <f>IF(AZ322=5,G322,0)</f>
        <v>0</v>
      </c>
      <c r="CA322" s="292">
        <v>1</v>
      </c>
      <c r="CB322" s="292">
        <v>0</v>
      </c>
    </row>
    <row r="323" spans="1:80" x14ac:dyDescent="0.2">
      <c r="A323" s="301"/>
      <c r="B323" s="304"/>
      <c r="C323" s="305" t="s">
        <v>2081</v>
      </c>
      <c r="D323" s="306"/>
      <c r="E323" s="307">
        <v>797.19200000000001</v>
      </c>
      <c r="F323" s="308"/>
      <c r="G323" s="309"/>
      <c r="H323" s="310"/>
      <c r="I323" s="302"/>
      <c r="J323" s="311"/>
      <c r="K323" s="302"/>
      <c r="M323" s="303" t="s">
        <v>2081</v>
      </c>
      <c r="O323" s="292"/>
    </row>
    <row r="324" spans="1:80" x14ac:dyDescent="0.2">
      <c r="A324" s="293">
        <v>49</v>
      </c>
      <c r="B324" s="294" t="s">
        <v>407</v>
      </c>
      <c r="C324" s="295" t="s">
        <v>408</v>
      </c>
      <c r="D324" s="296" t="s">
        <v>116</v>
      </c>
      <c r="E324" s="297">
        <v>1594.384</v>
      </c>
      <c r="F324" s="297">
        <v>0</v>
      </c>
      <c r="G324" s="298">
        <f>E324*F324</f>
        <v>0</v>
      </c>
      <c r="H324" s="299">
        <v>0</v>
      </c>
      <c r="I324" s="300">
        <f>E324*H324</f>
        <v>0</v>
      </c>
      <c r="J324" s="299">
        <v>0</v>
      </c>
      <c r="K324" s="300">
        <f>E324*J324</f>
        <v>0</v>
      </c>
      <c r="O324" s="292">
        <v>2</v>
      </c>
      <c r="AA324" s="261">
        <v>1</v>
      </c>
      <c r="AB324" s="261">
        <v>1</v>
      </c>
      <c r="AC324" s="261">
        <v>1</v>
      </c>
      <c r="AZ324" s="261">
        <v>1</v>
      </c>
      <c r="BA324" s="261">
        <f>IF(AZ324=1,G324,0)</f>
        <v>0</v>
      </c>
      <c r="BB324" s="261">
        <f>IF(AZ324=2,G324,0)</f>
        <v>0</v>
      </c>
      <c r="BC324" s="261">
        <f>IF(AZ324=3,G324,0)</f>
        <v>0</v>
      </c>
      <c r="BD324" s="261">
        <f>IF(AZ324=4,G324,0)</f>
        <v>0</v>
      </c>
      <c r="BE324" s="261">
        <f>IF(AZ324=5,G324,0)</f>
        <v>0</v>
      </c>
      <c r="CA324" s="292">
        <v>1</v>
      </c>
      <c r="CB324" s="292">
        <v>1</v>
      </c>
    </row>
    <row r="325" spans="1:80" x14ac:dyDescent="0.2">
      <c r="A325" s="301"/>
      <c r="B325" s="304"/>
      <c r="C325" s="305" t="s">
        <v>395</v>
      </c>
      <c r="D325" s="306"/>
      <c r="E325" s="307">
        <v>1594.384</v>
      </c>
      <c r="F325" s="308"/>
      <c r="G325" s="309"/>
      <c r="H325" s="310"/>
      <c r="I325" s="302"/>
      <c r="J325" s="311"/>
      <c r="K325" s="302"/>
      <c r="M325" s="303" t="s">
        <v>395</v>
      </c>
      <c r="O325" s="292"/>
    </row>
    <row r="326" spans="1:80" x14ac:dyDescent="0.2">
      <c r="A326" s="293">
        <v>50</v>
      </c>
      <c r="B326" s="294" t="s">
        <v>409</v>
      </c>
      <c r="C326" s="295" t="s">
        <v>410</v>
      </c>
      <c r="D326" s="296" t="s">
        <v>116</v>
      </c>
      <c r="E326" s="297">
        <v>797.19200000000001</v>
      </c>
      <c r="F326" s="297">
        <v>0</v>
      </c>
      <c r="G326" s="298">
        <f>E326*F326</f>
        <v>0</v>
      </c>
      <c r="H326" s="299">
        <v>0</v>
      </c>
      <c r="I326" s="300">
        <f>E326*H326</f>
        <v>0</v>
      </c>
      <c r="J326" s="299">
        <v>0</v>
      </c>
      <c r="K326" s="300">
        <f>E326*J326</f>
        <v>0</v>
      </c>
      <c r="O326" s="292">
        <v>2</v>
      </c>
      <c r="AA326" s="261">
        <v>1</v>
      </c>
      <c r="AB326" s="261">
        <v>1</v>
      </c>
      <c r="AC326" s="261">
        <v>1</v>
      </c>
      <c r="AZ326" s="261">
        <v>1</v>
      </c>
      <c r="BA326" s="261">
        <f>IF(AZ326=1,G326,0)</f>
        <v>0</v>
      </c>
      <c r="BB326" s="261">
        <f>IF(AZ326=2,G326,0)</f>
        <v>0</v>
      </c>
      <c r="BC326" s="261">
        <f>IF(AZ326=3,G326,0)</f>
        <v>0</v>
      </c>
      <c r="BD326" s="261">
        <f>IF(AZ326=4,G326,0)</f>
        <v>0</v>
      </c>
      <c r="BE326" s="261">
        <f>IF(AZ326=5,G326,0)</f>
        <v>0</v>
      </c>
      <c r="CA326" s="292">
        <v>1</v>
      </c>
      <c r="CB326" s="292">
        <v>1</v>
      </c>
    </row>
    <row r="327" spans="1:80" x14ac:dyDescent="0.2">
      <c r="A327" s="301"/>
      <c r="B327" s="304"/>
      <c r="C327" s="305" t="s">
        <v>2081</v>
      </c>
      <c r="D327" s="306"/>
      <c r="E327" s="307">
        <v>797.19200000000001</v>
      </c>
      <c r="F327" s="308"/>
      <c r="G327" s="309"/>
      <c r="H327" s="310"/>
      <c r="I327" s="302"/>
      <c r="J327" s="311"/>
      <c r="K327" s="302"/>
      <c r="M327" s="303" t="s">
        <v>2081</v>
      </c>
      <c r="O327" s="292"/>
    </row>
    <row r="328" spans="1:80" x14ac:dyDescent="0.2">
      <c r="A328" s="312"/>
      <c r="B328" s="313" t="s">
        <v>101</v>
      </c>
      <c r="C328" s="314" t="s">
        <v>382</v>
      </c>
      <c r="D328" s="315"/>
      <c r="E328" s="316"/>
      <c r="F328" s="317"/>
      <c r="G328" s="318">
        <f>SUM(G302:G327)</f>
        <v>0</v>
      </c>
      <c r="H328" s="319"/>
      <c r="I328" s="320">
        <f>SUM(I302:I327)</f>
        <v>0</v>
      </c>
      <c r="J328" s="319"/>
      <c r="K328" s="320">
        <f>SUM(K302:K327)</f>
        <v>0</v>
      </c>
      <c r="O328" s="292">
        <v>4</v>
      </c>
      <c r="BA328" s="321">
        <f>SUM(BA302:BA327)</f>
        <v>0</v>
      </c>
      <c r="BB328" s="321">
        <f>SUM(BB302:BB327)</f>
        <v>0</v>
      </c>
      <c r="BC328" s="321">
        <f>SUM(BC302:BC327)</f>
        <v>0</v>
      </c>
      <c r="BD328" s="321">
        <f>SUM(BD302:BD327)</f>
        <v>0</v>
      </c>
      <c r="BE328" s="321">
        <f>SUM(BE302:BE327)</f>
        <v>0</v>
      </c>
    </row>
    <row r="329" spans="1:80" x14ac:dyDescent="0.2">
      <c r="A329" s="282" t="s">
        <v>97</v>
      </c>
      <c r="B329" s="283" t="s">
        <v>412</v>
      </c>
      <c r="C329" s="284" t="s">
        <v>413</v>
      </c>
      <c r="D329" s="285"/>
      <c r="E329" s="286"/>
      <c r="F329" s="286"/>
      <c r="G329" s="287"/>
      <c r="H329" s="288"/>
      <c r="I329" s="289"/>
      <c r="J329" s="290"/>
      <c r="K329" s="291"/>
      <c r="O329" s="292">
        <v>1</v>
      </c>
    </row>
    <row r="330" spans="1:80" x14ac:dyDescent="0.2">
      <c r="A330" s="293">
        <v>51</v>
      </c>
      <c r="B330" s="294" t="s">
        <v>501</v>
      </c>
      <c r="C330" s="295" t="s">
        <v>2082</v>
      </c>
      <c r="D330" s="296" t="s">
        <v>347</v>
      </c>
      <c r="E330" s="297">
        <v>5</v>
      </c>
      <c r="F330" s="297">
        <v>0</v>
      </c>
      <c r="G330" s="298">
        <f>E330*F330</f>
        <v>0</v>
      </c>
      <c r="H330" s="299">
        <v>1.17E-2</v>
      </c>
      <c r="I330" s="300">
        <f>E330*H330</f>
        <v>5.8500000000000003E-2</v>
      </c>
      <c r="J330" s="299">
        <v>0</v>
      </c>
      <c r="K330" s="300">
        <f>E330*J330</f>
        <v>0</v>
      </c>
      <c r="O330" s="292">
        <v>2</v>
      </c>
      <c r="AA330" s="261">
        <v>1</v>
      </c>
      <c r="AB330" s="261">
        <v>1</v>
      </c>
      <c r="AC330" s="261">
        <v>1</v>
      </c>
      <c r="AZ330" s="261">
        <v>1</v>
      </c>
      <c r="BA330" s="261">
        <f>IF(AZ330=1,G330,0)</f>
        <v>0</v>
      </c>
      <c r="BB330" s="261">
        <f>IF(AZ330=2,G330,0)</f>
        <v>0</v>
      </c>
      <c r="BC330" s="261">
        <f>IF(AZ330=3,G330,0)</f>
        <v>0</v>
      </c>
      <c r="BD330" s="261">
        <f>IF(AZ330=4,G330,0)</f>
        <v>0</v>
      </c>
      <c r="BE330" s="261">
        <f>IF(AZ330=5,G330,0)</f>
        <v>0</v>
      </c>
      <c r="CA330" s="292">
        <v>1</v>
      </c>
      <c r="CB330" s="292">
        <v>1</v>
      </c>
    </row>
    <row r="331" spans="1:80" x14ac:dyDescent="0.2">
      <c r="A331" s="293">
        <v>52</v>
      </c>
      <c r="B331" s="294" t="s">
        <v>2083</v>
      </c>
      <c r="C331" s="295" t="s">
        <v>2084</v>
      </c>
      <c r="D331" s="296" t="s">
        <v>347</v>
      </c>
      <c r="E331" s="297">
        <v>40</v>
      </c>
      <c r="F331" s="297">
        <v>0</v>
      </c>
      <c r="G331" s="298">
        <f>E331*F331</f>
        <v>0</v>
      </c>
      <c r="H331" s="299">
        <v>0</v>
      </c>
      <c r="I331" s="300">
        <f>E331*H331</f>
        <v>0</v>
      </c>
      <c r="J331" s="299">
        <v>0</v>
      </c>
      <c r="K331" s="300">
        <f>E331*J331</f>
        <v>0</v>
      </c>
      <c r="O331" s="292">
        <v>2</v>
      </c>
      <c r="AA331" s="261">
        <v>1</v>
      </c>
      <c r="AB331" s="261">
        <v>1</v>
      </c>
      <c r="AC331" s="261">
        <v>1</v>
      </c>
      <c r="AZ331" s="261">
        <v>1</v>
      </c>
      <c r="BA331" s="261">
        <f>IF(AZ331=1,G331,0)</f>
        <v>0</v>
      </c>
      <c r="BB331" s="261">
        <f>IF(AZ331=2,G331,0)</f>
        <v>0</v>
      </c>
      <c r="BC331" s="261">
        <f>IF(AZ331=3,G331,0)</f>
        <v>0</v>
      </c>
      <c r="BD331" s="261">
        <f>IF(AZ331=4,G331,0)</f>
        <v>0</v>
      </c>
      <c r="BE331" s="261">
        <f>IF(AZ331=5,G331,0)</f>
        <v>0</v>
      </c>
      <c r="CA331" s="292">
        <v>1</v>
      </c>
      <c r="CB331" s="292">
        <v>1</v>
      </c>
    </row>
    <row r="332" spans="1:80" x14ac:dyDescent="0.2">
      <c r="A332" s="301"/>
      <c r="B332" s="304"/>
      <c r="C332" s="305" t="s">
        <v>2085</v>
      </c>
      <c r="D332" s="306"/>
      <c r="E332" s="307">
        <v>0</v>
      </c>
      <c r="F332" s="308"/>
      <c r="G332" s="309"/>
      <c r="H332" s="310"/>
      <c r="I332" s="302"/>
      <c r="J332" s="311"/>
      <c r="K332" s="302"/>
      <c r="M332" s="303" t="s">
        <v>2085</v>
      </c>
      <c r="O332" s="292"/>
    </row>
    <row r="333" spans="1:80" x14ac:dyDescent="0.2">
      <c r="A333" s="301"/>
      <c r="B333" s="304"/>
      <c r="C333" s="305" t="s">
        <v>2086</v>
      </c>
      <c r="D333" s="306"/>
      <c r="E333" s="307">
        <v>40</v>
      </c>
      <c r="F333" s="308"/>
      <c r="G333" s="309"/>
      <c r="H333" s="310"/>
      <c r="I333" s="302"/>
      <c r="J333" s="311"/>
      <c r="K333" s="302"/>
      <c r="M333" s="303" t="s">
        <v>2086</v>
      </c>
      <c r="O333" s="292"/>
    </row>
    <row r="334" spans="1:80" ht="22.5" x14ac:dyDescent="0.2">
      <c r="A334" s="293">
        <v>53</v>
      </c>
      <c r="B334" s="294" t="s">
        <v>2087</v>
      </c>
      <c r="C334" s="295" t="s">
        <v>2088</v>
      </c>
      <c r="D334" s="296" t="s">
        <v>347</v>
      </c>
      <c r="E334" s="297">
        <v>4</v>
      </c>
      <c r="F334" s="297">
        <v>0</v>
      </c>
      <c r="G334" s="298">
        <f>E334*F334</f>
        <v>0</v>
      </c>
      <c r="H334" s="299">
        <v>0</v>
      </c>
      <c r="I334" s="300">
        <f>E334*H334</f>
        <v>0</v>
      </c>
      <c r="J334" s="299"/>
      <c r="K334" s="300">
        <f>E334*J334</f>
        <v>0</v>
      </c>
      <c r="O334" s="292">
        <v>2</v>
      </c>
      <c r="AA334" s="261">
        <v>3</v>
      </c>
      <c r="AB334" s="261">
        <v>1</v>
      </c>
      <c r="AC334" s="261" t="s">
        <v>2087</v>
      </c>
      <c r="AZ334" s="261">
        <v>1</v>
      </c>
      <c r="BA334" s="261">
        <f>IF(AZ334=1,G334,0)</f>
        <v>0</v>
      </c>
      <c r="BB334" s="261">
        <f>IF(AZ334=2,G334,0)</f>
        <v>0</v>
      </c>
      <c r="BC334" s="261">
        <f>IF(AZ334=3,G334,0)</f>
        <v>0</v>
      </c>
      <c r="BD334" s="261">
        <f>IF(AZ334=4,G334,0)</f>
        <v>0</v>
      </c>
      <c r="BE334" s="261">
        <f>IF(AZ334=5,G334,0)</f>
        <v>0</v>
      </c>
      <c r="CA334" s="292">
        <v>3</v>
      </c>
      <c r="CB334" s="292">
        <v>1</v>
      </c>
    </row>
    <row r="335" spans="1:80" x14ac:dyDescent="0.2">
      <c r="A335" s="312"/>
      <c r="B335" s="313" t="s">
        <v>101</v>
      </c>
      <c r="C335" s="314" t="s">
        <v>414</v>
      </c>
      <c r="D335" s="315"/>
      <c r="E335" s="316"/>
      <c r="F335" s="317"/>
      <c r="G335" s="318">
        <f>SUM(G329:G334)</f>
        <v>0</v>
      </c>
      <c r="H335" s="319"/>
      <c r="I335" s="320">
        <f>SUM(I329:I334)</f>
        <v>5.8500000000000003E-2</v>
      </c>
      <c r="J335" s="319"/>
      <c r="K335" s="320">
        <f>SUM(K329:K334)</f>
        <v>0</v>
      </c>
      <c r="O335" s="292">
        <v>4</v>
      </c>
      <c r="BA335" s="321">
        <f>SUM(BA329:BA334)</f>
        <v>0</v>
      </c>
      <c r="BB335" s="321">
        <f>SUM(BB329:BB334)</f>
        <v>0</v>
      </c>
      <c r="BC335" s="321">
        <f>SUM(BC329:BC334)</f>
        <v>0</v>
      </c>
      <c r="BD335" s="321">
        <f>SUM(BD329:BD334)</f>
        <v>0</v>
      </c>
      <c r="BE335" s="321">
        <f>SUM(BE329:BE334)</f>
        <v>0</v>
      </c>
    </row>
    <row r="336" spans="1:80" x14ac:dyDescent="0.2">
      <c r="A336" s="282" t="s">
        <v>97</v>
      </c>
      <c r="B336" s="283" t="s">
        <v>419</v>
      </c>
      <c r="C336" s="284" t="s">
        <v>420</v>
      </c>
      <c r="D336" s="285"/>
      <c r="E336" s="286"/>
      <c r="F336" s="286"/>
      <c r="G336" s="287"/>
      <c r="H336" s="288"/>
      <c r="I336" s="289"/>
      <c r="J336" s="290"/>
      <c r="K336" s="291"/>
      <c r="O336" s="292">
        <v>1</v>
      </c>
    </row>
    <row r="337" spans="1:80" x14ac:dyDescent="0.2">
      <c r="A337" s="293">
        <v>54</v>
      </c>
      <c r="B337" s="294" t="s">
        <v>422</v>
      </c>
      <c r="C337" s="295" t="s">
        <v>423</v>
      </c>
      <c r="D337" s="296" t="s">
        <v>369</v>
      </c>
      <c r="E337" s="297">
        <v>7.0621067320000002</v>
      </c>
      <c r="F337" s="297">
        <v>0</v>
      </c>
      <c r="G337" s="298">
        <f>E337*F337</f>
        <v>0</v>
      </c>
      <c r="H337" s="299">
        <v>0</v>
      </c>
      <c r="I337" s="300">
        <f>E337*H337</f>
        <v>0</v>
      </c>
      <c r="J337" s="299"/>
      <c r="K337" s="300">
        <f>E337*J337</f>
        <v>0</v>
      </c>
      <c r="O337" s="292">
        <v>2</v>
      </c>
      <c r="AA337" s="261">
        <v>7</v>
      </c>
      <c r="AB337" s="261">
        <v>1</v>
      </c>
      <c r="AC337" s="261">
        <v>2</v>
      </c>
      <c r="AZ337" s="261">
        <v>1</v>
      </c>
      <c r="BA337" s="261">
        <f>IF(AZ337=1,G337,0)</f>
        <v>0</v>
      </c>
      <c r="BB337" s="261">
        <f>IF(AZ337=2,G337,0)</f>
        <v>0</v>
      </c>
      <c r="BC337" s="261">
        <f>IF(AZ337=3,G337,0)</f>
        <v>0</v>
      </c>
      <c r="BD337" s="261">
        <f>IF(AZ337=4,G337,0)</f>
        <v>0</v>
      </c>
      <c r="BE337" s="261">
        <f>IF(AZ337=5,G337,0)</f>
        <v>0</v>
      </c>
      <c r="CA337" s="292">
        <v>7</v>
      </c>
      <c r="CB337" s="292">
        <v>1</v>
      </c>
    </row>
    <row r="338" spans="1:80" x14ac:dyDescent="0.2">
      <c r="A338" s="312"/>
      <c r="B338" s="313" t="s">
        <v>101</v>
      </c>
      <c r="C338" s="314" t="s">
        <v>421</v>
      </c>
      <c r="D338" s="315"/>
      <c r="E338" s="316"/>
      <c r="F338" s="317"/>
      <c r="G338" s="318">
        <f>SUM(G336:G337)</f>
        <v>0</v>
      </c>
      <c r="H338" s="319"/>
      <c r="I338" s="320">
        <f>SUM(I336:I337)</f>
        <v>0</v>
      </c>
      <c r="J338" s="319"/>
      <c r="K338" s="320">
        <f>SUM(K336:K337)</f>
        <v>0</v>
      </c>
      <c r="O338" s="292">
        <v>4</v>
      </c>
      <c r="BA338" s="321">
        <f>SUM(BA336:BA337)</f>
        <v>0</v>
      </c>
      <c r="BB338" s="321">
        <f>SUM(BB336:BB337)</f>
        <v>0</v>
      </c>
      <c r="BC338" s="321">
        <f>SUM(BC336:BC337)</f>
        <v>0</v>
      </c>
      <c r="BD338" s="321">
        <f>SUM(BD336:BD337)</f>
        <v>0</v>
      </c>
      <c r="BE338" s="321">
        <f>SUM(BE336:BE337)</f>
        <v>0</v>
      </c>
    </row>
    <row r="339" spans="1:80" x14ac:dyDescent="0.2">
      <c r="A339" s="282" t="s">
        <v>97</v>
      </c>
      <c r="B339" s="283" t="s">
        <v>869</v>
      </c>
      <c r="C339" s="284" t="s">
        <v>870</v>
      </c>
      <c r="D339" s="285"/>
      <c r="E339" s="286"/>
      <c r="F339" s="286"/>
      <c r="G339" s="287"/>
      <c r="H339" s="288"/>
      <c r="I339" s="289"/>
      <c r="J339" s="290"/>
      <c r="K339" s="291"/>
      <c r="O339" s="292">
        <v>1</v>
      </c>
    </row>
    <row r="340" spans="1:80" ht="22.5" x14ac:dyDescent="0.2">
      <c r="A340" s="293">
        <v>55</v>
      </c>
      <c r="B340" s="294" t="s">
        <v>872</v>
      </c>
      <c r="C340" s="295" t="s">
        <v>873</v>
      </c>
      <c r="D340" s="296" t="s">
        <v>116</v>
      </c>
      <c r="E340" s="297">
        <v>36.942500000000003</v>
      </c>
      <c r="F340" s="297">
        <v>0</v>
      </c>
      <c r="G340" s="298">
        <f>E340*F340</f>
        <v>0</v>
      </c>
      <c r="H340" s="299">
        <v>6.8000000000000005E-4</v>
      </c>
      <c r="I340" s="300">
        <f>E340*H340</f>
        <v>2.5120900000000005E-2</v>
      </c>
      <c r="J340" s="299">
        <v>0</v>
      </c>
      <c r="K340" s="300">
        <f>E340*J340</f>
        <v>0</v>
      </c>
      <c r="O340" s="292">
        <v>2</v>
      </c>
      <c r="AA340" s="261">
        <v>1</v>
      </c>
      <c r="AB340" s="261">
        <v>7</v>
      </c>
      <c r="AC340" s="261">
        <v>7</v>
      </c>
      <c r="AZ340" s="261">
        <v>2</v>
      </c>
      <c r="BA340" s="261">
        <f>IF(AZ340=1,G340,0)</f>
        <v>0</v>
      </c>
      <c r="BB340" s="261">
        <f>IF(AZ340=2,G340,0)</f>
        <v>0</v>
      </c>
      <c r="BC340" s="261">
        <f>IF(AZ340=3,G340,0)</f>
        <v>0</v>
      </c>
      <c r="BD340" s="261">
        <f>IF(AZ340=4,G340,0)</f>
        <v>0</v>
      </c>
      <c r="BE340" s="261">
        <f>IF(AZ340=5,G340,0)</f>
        <v>0</v>
      </c>
      <c r="CA340" s="292">
        <v>1</v>
      </c>
      <c r="CB340" s="292">
        <v>7</v>
      </c>
    </row>
    <row r="341" spans="1:80" x14ac:dyDescent="0.2">
      <c r="A341" s="301"/>
      <c r="B341" s="304"/>
      <c r="C341" s="305" t="s">
        <v>1689</v>
      </c>
      <c r="D341" s="306"/>
      <c r="E341" s="307">
        <v>0</v>
      </c>
      <c r="F341" s="308"/>
      <c r="G341" s="309"/>
      <c r="H341" s="310"/>
      <c r="I341" s="302"/>
      <c r="J341" s="311"/>
      <c r="K341" s="302"/>
      <c r="M341" s="303" t="s">
        <v>1689</v>
      </c>
      <c r="O341" s="292"/>
    </row>
    <row r="342" spans="1:80" x14ac:dyDescent="0.2">
      <c r="A342" s="301"/>
      <c r="B342" s="304"/>
      <c r="C342" s="305" t="s">
        <v>1112</v>
      </c>
      <c r="D342" s="306"/>
      <c r="E342" s="307">
        <v>0</v>
      </c>
      <c r="F342" s="308"/>
      <c r="G342" s="309"/>
      <c r="H342" s="310"/>
      <c r="I342" s="302"/>
      <c r="J342" s="311"/>
      <c r="K342" s="302"/>
      <c r="M342" s="303" t="s">
        <v>1112</v>
      </c>
      <c r="O342" s="292"/>
    </row>
    <row r="343" spans="1:80" x14ac:dyDescent="0.2">
      <c r="A343" s="301"/>
      <c r="B343" s="304"/>
      <c r="C343" s="305" t="s">
        <v>2089</v>
      </c>
      <c r="D343" s="306"/>
      <c r="E343" s="307">
        <v>12.62</v>
      </c>
      <c r="F343" s="308"/>
      <c r="G343" s="309"/>
      <c r="H343" s="310"/>
      <c r="I343" s="302"/>
      <c r="J343" s="311"/>
      <c r="K343" s="302"/>
      <c r="M343" s="303" t="s">
        <v>2089</v>
      </c>
      <c r="O343" s="292"/>
    </row>
    <row r="344" spans="1:80" x14ac:dyDescent="0.2">
      <c r="A344" s="301"/>
      <c r="B344" s="304"/>
      <c r="C344" s="305" t="s">
        <v>2090</v>
      </c>
      <c r="D344" s="306"/>
      <c r="E344" s="307">
        <v>7.7009999999999996</v>
      </c>
      <c r="F344" s="308"/>
      <c r="G344" s="309"/>
      <c r="H344" s="310"/>
      <c r="I344" s="302"/>
      <c r="J344" s="311"/>
      <c r="K344" s="302"/>
      <c r="M344" s="303" t="s">
        <v>2090</v>
      </c>
      <c r="O344" s="292"/>
    </row>
    <row r="345" spans="1:80" x14ac:dyDescent="0.2">
      <c r="A345" s="301"/>
      <c r="B345" s="304"/>
      <c r="C345" s="305" t="s">
        <v>2091</v>
      </c>
      <c r="D345" s="306"/>
      <c r="E345" s="307">
        <v>6.4935</v>
      </c>
      <c r="F345" s="308"/>
      <c r="G345" s="309"/>
      <c r="H345" s="310"/>
      <c r="I345" s="302"/>
      <c r="J345" s="311"/>
      <c r="K345" s="302"/>
      <c r="M345" s="303" t="s">
        <v>2091</v>
      </c>
      <c r="O345" s="292"/>
    </row>
    <row r="346" spans="1:80" x14ac:dyDescent="0.2">
      <c r="A346" s="301"/>
      <c r="B346" s="304"/>
      <c r="C346" s="305" t="s">
        <v>2092</v>
      </c>
      <c r="D346" s="306"/>
      <c r="E346" s="307">
        <v>10.128</v>
      </c>
      <c r="F346" s="308"/>
      <c r="G346" s="309"/>
      <c r="H346" s="310"/>
      <c r="I346" s="302"/>
      <c r="J346" s="311"/>
      <c r="K346" s="302"/>
      <c r="M346" s="303" t="s">
        <v>2092</v>
      </c>
      <c r="O346" s="292"/>
    </row>
    <row r="347" spans="1:80" x14ac:dyDescent="0.2">
      <c r="A347" s="293">
        <v>56</v>
      </c>
      <c r="B347" s="294" t="s">
        <v>877</v>
      </c>
      <c r="C347" s="295" t="s">
        <v>878</v>
      </c>
      <c r="D347" s="296" t="s">
        <v>12</v>
      </c>
      <c r="E347" s="297"/>
      <c r="F347" s="297">
        <v>0</v>
      </c>
      <c r="G347" s="298">
        <f>E347*F347</f>
        <v>0</v>
      </c>
      <c r="H347" s="299">
        <v>0</v>
      </c>
      <c r="I347" s="300">
        <f>E347*H347</f>
        <v>0</v>
      </c>
      <c r="J347" s="299"/>
      <c r="K347" s="300">
        <f>E347*J347</f>
        <v>0</v>
      </c>
      <c r="O347" s="292">
        <v>2</v>
      </c>
      <c r="AA347" s="261">
        <v>7</v>
      </c>
      <c r="AB347" s="261">
        <v>1002</v>
      </c>
      <c r="AC347" s="261">
        <v>5</v>
      </c>
      <c r="AZ347" s="261">
        <v>2</v>
      </c>
      <c r="BA347" s="261">
        <f>IF(AZ347=1,G347,0)</f>
        <v>0</v>
      </c>
      <c r="BB347" s="261">
        <f>IF(AZ347=2,G347,0)</f>
        <v>0</v>
      </c>
      <c r="BC347" s="261">
        <f>IF(AZ347=3,G347,0)</f>
        <v>0</v>
      </c>
      <c r="BD347" s="261">
        <f>IF(AZ347=4,G347,0)</f>
        <v>0</v>
      </c>
      <c r="BE347" s="261">
        <f>IF(AZ347=5,G347,0)</f>
        <v>0</v>
      </c>
      <c r="CA347" s="292">
        <v>7</v>
      </c>
      <c r="CB347" s="292">
        <v>1002</v>
      </c>
    </row>
    <row r="348" spans="1:80" x14ac:dyDescent="0.2">
      <c r="A348" s="312"/>
      <c r="B348" s="313" t="s">
        <v>101</v>
      </c>
      <c r="C348" s="314" t="s">
        <v>871</v>
      </c>
      <c r="D348" s="315"/>
      <c r="E348" s="316"/>
      <c r="F348" s="317"/>
      <c r="G348" s="318">
        <f>SUM(G339:G347)</f>
        <v>0</v>
      </c>
      <c r="H348" s="319"/>
      <c r="I348" s="320">
        <f>SUM(I339:I347)</f>
        <v>2.5120900000000005E-2</v>
      </c>
      <c r="J348" s="319"/>
      <c r="K348" s="320">
        <f>SUM(K339:K347)</f>
        <v>0</v>
      </c>
      <c r="O348" s="292">
        <v>4</v>
      </c>
      <c r="BA348" s="321">
        <f>SUM(BA339:BA347)</f>
        <v>0</v>
      </c>
      <c r="BB348" s="321">
        <f>SUM(BB339:BB347)</f>
        <v>0</v>
      </c>
      <c r="BC348" s="321">
        <f>SUM(BC339:BC347)</f>
        <v>0</v>
      </c>
      <c r="BD348" s="321">
        <f>SUM(BD339:BD347)</f>
        <v>0</v>
      </c>
      <c r="BE348" s="321">
        <f>SUM(BE339:BE347)</f>
        <v>0</v>
      </c>
    </row>
    <row r="349" spans="1:80" x14ac:dyDescent="0.2">
      <c r="A349" s="282" t="s">
        <v>97</v>
      </c>
      <c r="B349" s="283" t="s">
        <v>639</v>
      </c>
      <c r="C349" s="284" t="s">
        <v>640</v>
      </c>
      <c r="D349" s="285"/>
      <c r="E349" s="286"/>
      <c r="F349" s="286"/>
      <c r="G349" s="287"/>
      <c r="H349" s="288"/>
      <c r="I349" s="289"/>
      <c r="J349" s="290"/>
      <c r="K349" s="291"/>
      <c r="O349" s="292">
        <v>1</v>
      </c>
    </row>
    <row r="350" spans="1:80" x14ac:dyDescent="0.2">
      <c r="A350" s="293">
        <v>57</v>
      </c>
      <c r="B350" s="294" t="s">
        <v>1861</v>
      </c>
      <c r="C350" s="295" t="s">
        <v>1862</v>
      </c>
      <c r="D350" s="296" t="s">
        <v>116</v>
      </c>
      <c r="E350" s="297">
        <v>15.44</v>
      </c>
      <c r="F350" s="297">
        <v>0</v>
      </c>
      <c r="G350" s="298">
        <f>E350*F350</f>
        <v>0</v>
      </c>
      <c r="H350" s="299">
        <v>1.6000000000000001E-4</v>
      </c>
      <c r="I350" s="300">
        <f>E350*H350</f>
        <v>2.4704000000000002E-3</v>
      </c>
      <c r="J350" s="299">
        <v>0</v>
      </c>
      <c r="K350" s="300">
        <f>E350*J350</f>
        <v>0</v>
      </c>
      <c r="O350" s="292">
        <v>2</v>
      </c>
      <c r="AA350" s="261">
        <v>1</v>
      </c>
      <c r="AB350" s="261">
        <v>7</v>
      </c>
      <c r="AC350" s="261">
        <v>7</v>
      </c>
      <c r="AZ350" s="261">
        <v>2</v>
      </c>
      <c r="BA350" s="261">
        <f>IF(AZ350=1,G350,0)</f>
        <v>0</v>
      </c>
      <c r="BB350" s="261">
        <f>IF(AZ350=2,G350,0)</f>
        <v>0</v>
      </c>
      <c r="BC350" s="261">
        <f>IF(AZ350=3,G350,0)</f>
        <v>0</v>
      </c>
      <c r="BD350" s="261">
        <f>IF(AZ350=4,G350,0)</f>
        <v>0</v>
      </c>
      <c r="BE350" s="261">
        <f>IF(AZ350=5,G350,0)</f>
        <v>0</v>
      </c>
      <c r="CA350" s="292">
        <v>1</v>
      </c>
      <c r="CB350" s="292">
        <v>7</v>
      </c>
    </row>
    <row r="351" spans="1:80" x14ac:dyDescent="0.2">
      <c r="A351" s="301"/>
      <c r="B351" s="304"/>
      <c r="C351" s="305" t="s">
        <v>2093</v>
      </c>
      <c r="D351" s="306"/>
      <c r="E351" s="307">
        <v>15.44</v>
      </c>
      <c r="F351" s="308"/>
      <c r="G351" s="309"/>
      <c r="H351" s="310"/>
      <c r="I351" s="302"/>
      <c r="J351" s="311"/>
      <c r="K351" s="302"/>
      <c r="M351" s="303" t="s">
        <v>2093</v>
      </c>
      <c r="O351" s="292"/>
    </row>
    <row r="352" spans="1:80" x14ac:dyDescent="0.2">
      <c r="A352" s="293">
        <v>58</v>
      </c>
      <c r="B352" s="294" t="s">
        <v>2094</v>
      </c>
      <c r="C352" s="295" t="s">
        <v>2095</v>
      </c>
      <c r="D352" s="296" t="s">
        <v>116</v>
      </c>
      <c r="E352" s="297">
        <v>15.44</v>
      </c>
      <c r="F352" s="297">
        <v>0</v>
      </c>
      <c r="G352" s="298">
        <f>E352*F352</f>
        <v>0</v>
      </c>
      <c r="H352" s="299">
        <v>2.4000000000000001E-4</v>
      </c>
      <c r="I352" s="300">
        <f>E352*H352</f>
        <v>3.7055999999999999E-3</v>
      </c>
      <c r="J352" s="299">
        <v>0</v>
      </c>
      <c r="K352" s="300">
        <f>E352*J352</f>
        <v>0</v>
      </c>
      <c r="O352" s="292">
        <v>2</v>
      </c>
      <c r="AA352" s="261">
        <v>1</v>
      </c>
      <c r="AB352" s="261">
        <v>7</v>
      </c>
      <c r="AC352" s="261">
        <v>7</v>
      </c>
      <c r="AZ352" s="261">
        <v>2</v>
      </c>
      <c r="BA352" s="261">
        <f>IF(AZ352=1,G352,0)</f>
        <v>0</v>
      </c>
      <c r="BB352" s="261">
        <f>IF(AZ352=2,G352,0)</f>
        <v>0</v>
      </c>
      <c r="BC352" s="261">
        <f>IF(AZ352=3,G352,0)</f>
        <v>0</v>
      </c>
      <c r="BD352" s="261">
        <f>IF(AZ352=4,G352,0)</f>
        <v>0</v>
      </c>
      <c r="BE352" s="261">
        <f>IF(AZ352=5,G352,0)</f>
        <v>0</v>
      </c>
      <c r="CA352" s="292">
        <v>1</v>
      </c>
      <c r="CB352" s="292">
        <v>7</v>
      </c>
    </row>
    <row r="353" spans="1:80" x14ac:dyDescent="0.2">
      <c r="A353" s="301"/>
      <c r="B353" s="304"/>
      <c r="C353" s="305" t="s">
        <v>2096</v>
      </c>
      <c r="D353" s="306"/>
      <c r="E353" s="307">
        <v>15.44</v>
      </c>
      <c r="F353" s="308"/>
      <c r="G353" s="309"/>
      <c r="H353" s="310"/>
      <c r="I353" s="302"/>
      <c r="J353" s="311"/>
      <c r="K353" s="302"/>
      <c r="M353" s="303" t="s">
        <v>2096</v>
      </c>
      <c r="O353" s="292"/>
    </row>
    <row r="354" spans="1:80" ht="22.5" x14ac:dyDescent="0.2">
      <c r="A354" s="293">
        <v>59</v>
      </c>
      <c r="B354" s="294" t="s">
        <v>2097</v>
      </c>
      <c r="C354" s="295" t="s">
        <v>2098</v>
      </c>
      <c r="D354" s="296" t="s">
        <v>116</v>
      </c>
      <c r="E354" s="297">
        <v>16.984000000000002</v>
      </c>
      <c r="F354" s="297">
        <v>0</v>
      </c>
      <c r="G354" s="298">
        <f>E354*F354</f>
        <v>0</v>
      </c>
      <c r="H354" s="299">
        <v>2.8649999999999998E-2</v>
      </c>
      <c r="I354" s="300">
        <f>E354*H354</f>
        <v>0.48659160000000001</v>
      </c>
      <c r="J354" s="299"/>
      <c r="K354" s="300">
        <f>E354*J354</f>
        <v>0</v>
      </c>
      <c r="O354" s="292">
        <v>2</v>
      </c>
      <c r="AA354" s="261">
        <v>3</v>
      </c>
      <c r="AB354" s="261">
        <v>7</v>
      </c>
      <c r="AC354" s="261">
        <v>59590606</v>
      </c>
      <c r="AZ354" s="261">
        <v>2</v>
      </c>
      <c r="BA354" s="261">
        <f>IF(AZ354=1,G354,0)</f>
        <v>0</v>
      </c>
      <c r="BB354" s="261">
        <f>IF(AZ354=2,G354,0)</f>
        <v>0</v>
      </c>
      <c r="BC354" s="261">
        <f>IF(AZ354=3,G354,0)</f>
        <v>0</v>
      </c>
      <c r="BD354" s="261">
        <f>IF(AZ354=4,G354,0)</f>
        <v>0</v>
      </c>
      <c r="BE354" s="261">
        <f>IF(AZ354=5,G354,0)</f>
        <v>0</v>
      </c>
      <c r="CA354" s="292">
        <v>3</v>
      </c>
      <c r="CB354" s="292">
        <v>7</v>
      </c>
    </row>
    <row r="355" spans="1:80" x14ac:dyDescent="0.2">
      <c r="A355" s="301"/>
      <c r="B355" s="304"/>
      <c r="C355" s="305" t="s">
        <v>2099</v>
      </c>
      <c r="D355" s="306"/>
      <c r="E355" s="307">
        <v>16.984000000000002</v>
      </c>
      <c r="F355" s="308"/>
      <c r="G355" s="309"/>
      <c r="H355" s="310"/>
      <c r="I355" s="302"/>
      <c r="J355" s="311"/>
      <c r="K355" s="302"/>
      <c r="M355" s="303" t="s">
        <v>2099</v>
      </c>
      <c r="O355" s="292"/>
    </row>
    <row r="356" spans="1:80" x14ac:dyDescent="0.2">
      <c r="A356" s="293">
        <v>60</v>
      </c>
      <c r="B356" s="294" t="s">
        <v>660</v>
      </c>
      <c r="C356" s="295" t="s">
        <v>661</v>
      </c>
      <c r="D356" s="296" t="s">
        <v>12</v>
      </c>
      <c r="E356" s="297"/>
      <c r="F356" s="297">
        <v>0</v>
      </c>
      <c r="G356" s="298">
        <f>E356*F356</f>
        <v>0</v>
      </c>
      <c r="H356" s="299">
        <v>0</v>
      </c>
      <c r="I356" s="300">
        <f>E356*H356</f>
        <v>0</v>
      </c>
      <c r="J356" s="299"/>
      <c r="K356" s="300">
        <f>E356*J356</f>
        <v>0</v>
      </c>
      <c r="O356" s="292">
        <v>2</v>
      </c>
      <c r="AA356" s="261">
        <v>7</v>
      </c>
      <c r="AB356" s="261">
        <v>1002</v>
      </c>
      <c r="AC356" s="261">
        <v>5</v>
      </c>
      <c r="AZ356" s="261">
        <v>2</v>
      </c>
      <c r="BA356" s="261">
        <f>IF(AZ356=1,G356,0)</f>
        <v>0</v>
      </c>
      <c r="BB356" s="261">
        <f>IF(AZ356=2,G356,0)</f>
        <v>0</v>
      </c>
      <c r="BC356" s="261">
        <f>IF(AZ356=3,G356,0)</f>
        <v>0</v>
      </c>
      <c r="BD356" s="261">
        <f>IF(AZ356=4,G356,0)</f>
        <v>0</v>
      </c>
      <c r="BE356" s="261">
        <f>IF(AZ356=5,G356,0)</f>
        <v>0</v>
      </c>
      <c r="CA356" s="292">
        <v>7</v>
      </c>
      <c r="CB356" s="292">
        <v>1002</v>
      </c>
    </row>
    <row r="357" spans="1:80" x14ac:dyDescent="0.2">
      <c r="A357" s="312"/>
      <c r="B357" s="313" t="s">
        <v>101</v>
      </c>
      <c r="C357" s="314" t="s">
        <v>641</v>
      </c>
      <c r="D357" s="315"/>
      <c r="E357" s="316"/>
      <c r="F357" s="317"/>
      <c r="G357" s="318">
        <f>SUM(G349:G356)</f>
        <v>0</v>
      </c>
      <c r="H357" s="319"/>
      <c r="I357" s="320">
        <f>SUM(I349:I356)</f>
        <v>0.49276760000000003</v>
      </c>
      <c r="J357" s="319"/>
      <c r="K357" s="320">
        <f>SUM(K349:K356)</f>
        <v>0</v>
      </c>
      <c r="O357" s="292">
        <v>4</v>
      </c>
      <c r="BA357" s="321">
        <f>SUM(BA349:BA356)</f>
        <v>0</v>
      </c>
      <c r="BB357" s="321">
        <f>SUM(BB349:BB356)</f>
        <v>0</v>
      </c>
      <c r="BC357" s="321">
        <f>SUM(BC349:BC356)</f>
        <v>0</v>
      </c>
      <c r="BD357" s="321">
        <f>SUM(BD349:BD356)</f>
        <v>0</v>
      </c>
      <c r="BE357" s="321">
        <f>SUM(BE349:BE356)</f>
        <v>0</v>
      </c>
    </row>
    <row r="358" spans="1:80" x14ac:dyDescent="0.2">
      <c r="A358" s="282" t="s">
        <v>97</v>
      </c>
      <c r="B358" s="283" t="s">
        <v>433</v>
      </c>
      <c r="C358" s="284" t="s">
        <v>434</v>
      </c>
      <c r="D358" s="285"/>
      <c r="E358" s="286"/>
      <c r="F358" s="286"/>
      <c r="G358" s="287"/>
      <c r="H358" s="288"/>
      <c r="I358" s="289"/>
      <c r="J358" s="290"/>
      <c r="K358" s="291"/>
      <c r="O358" s="292">
        <v>1</v>
      </c>
    </row>
    <row r="359" spans="1:80" ht="22.5" x14ac:dyDescent="0.2">
      <c r="A359" s="293">
        <v>61</v>
      </c>
      <c r="B359" s="294" t="s">
        <v>2100</v>
      </c>
      <c r="C359" s="295" t="s">
        <v>2101</v>
      </c>
      <c r="D359" s="296" t="s">
        <v>170</v>
      </c>
      <c r="E359" s="297">
        <v>59.7</v>
      </c>
      <c r="F359" s="297">
        <v>0</v>
      </c>
      <c r="G359" s="298">
        <f>E359*F359</f>
        <v>0</v>
      </c>
      <c r="H359" s="299">
        <v>3.0100000000000001E-3</v>
      </c>
      <c r="I359" s="300">
        <f>E359*H359</f>
        <v>0.17969700000000002</v>
      </c>
      <c r="J359" s="299">
        <v>0</v>
      </c>
      <c r="K359" s="300">
        <f>E359*J359</f>
        <v>0</v>
      </c>
      <c r="O359" s="292">
        <v>2</v>
      </c>
      <c r="AA359" s="261">
        <v>1</v>
      </c>
      <c r="AB359" s="261">
        <v>7</v>
      </c>
      <c r="AC359" s="261">
        <v>7</v>
      </c>
      <c r="AZ359" s="261">
        <v>2</v>
      </c>
      <c r="BA359" s="261">
        <f>IF(AZ359=1,G359,0)</f>
        <v>0</v>
      </c>
      <c r="BB359" s="261">
        <f>IF(AZ359=2,G359,0)</f>
        <v>0</v>
      </c>
      <c r="BC359" s="261">
        <f>IF(AZ359=3,G359,0)</f>
        <v>0</v>
      </c>
      <c r="BD359" s="261">
        <f>IF(AZ359=4,G359,0)</f>
        <v>0</v>
      </c>
      <c r="BE359" s="261">
        <f>IF(AZ359=5,G359,0)</f>
        <v>0</v>
      </c>
      <c r="CA359" s="292">
        <v>1</v>
      </c>
      <c r="CB359" s="292">
        <v>7</v>
      </c>
    </row>
    <row r="360" spans="1:80" x14ac:dyDescent="0.2">
      <c r="A360" s="301"/>
      <c r="B360" s="304"/>
      <c r="C360" s="305" t="s">
        <v>1867</v>
      </c>
      <c r="D360" s="306"/>
      <c r="E360" s="307">
        <v>0</v>
      </c>
      <c r="F360" s="308"/>
      <c r="G360" s="309"/>
      <c r="H360" s="310"/>
      <c r="I360" s="302"/>
      <c r="J360" s="311"/>
      <c r="K360" s="302"/>
      <c r="M360" s="303" t="s">
        <v>1867</v>
      </c>
      <c r="O360" s="292"/>
    </row>
    <row r="361" spans="1:80" x14ac:dyDescent="0.2">
      <c r="A361" s="301"/>
      <c r="B361" s="304"/>
      <c r="C361" s="305" t="s">
        <v>1957</v>
      </c>
      <c r="D361" s="306"/>
      <c r="E361" s="307">
        <v>0</v>
      </c>
      <c r="F361" s="308"/>
      <c r="G361" s="309"/>
      <c r="H361" s="310"/>
      <c r="I361" s="302"/>
      <c r="J361" s="311"/>
      <c r="K361" s="302"/>
      <c r="M361" s="303" t="s">
        <v>1957</v>
      </c>
      <c r="O361" s="292"/>
    </row>
    <row r="362" spans="1:80" x14ac:dyDescent="0.2">
      <c r="A362" s="301"/>
      <c r="B362" s="304"/>
      <c r="C362" s="305" t="s">
        <v>2019</v>
      </c>
      <c r="D362" s="306"/>
      <c r="E362" s="307">
        <v>22.7</v>
      </c>
      <c r="F362" s="308"/>
      <c r="G362" s="309"/>
      <c r="H362" s="310"/>
      <c r="I362" s="302"/>
      <c r="J362" s="311"/>
      <c r="K362" s="302"/>
      <c r="M362" s="303" t="s">
        <v>2019</v>
      </c>
      <c r="O362" s="292"/>
    </row>
    <row r="363" spans="1:80" x14ac:dyDescent="0.2">
      <c r="A363" s="301"/>
      <c r="B363" s="304"/>
      <c r="C363" s="305" t="s">
        <v>2102</v>
      </c>
      <c r="D363" s="306"/>
      <c r="E363" s="307">
        <v>6.5</v>
      </c>
      <c r="F363" s="308"/>
      <c r="G363" s="309"/>
      <c r="H363" s="310"/>
      <c r="I363" s="302"/>
      <c r="J363" s="311"/>
      <c r="K363" s="302"/>
      <c r="M363" s="303" t="s">
        <v>2102</v>
      </c>
      <c r="O363" s="292"/>
    </row>
    <row r="364" spans="1:80" x14ac:dyDescent="0.2">
      <c r="A364" s="301"/>
      <c r="B364" s="304"/>
      <c r="C364" s="333" t="s">
        <v>174</v>
      </c>
      <c r="D364" s="306"/>
      <c r="E364" s="332">
        <v>29.2</v>
      </c>
      <c r="F364" s="308"/>
      <c r="G364" s="309"/>
      <c r="H364" s="310"/>
      <c r="I364" s="302"/>
      <c r="J364" s="311"/>
      <c r="K364" s="302"/>
      <c r="M364" s="303" t="s">
        <v>174</v>
      </c>
      <c r="O364" s="292"/>
    </row>
    <row r="365" spans="1:80" x14ac:dyDescent="0.2">
      <c r="A365" s="301"/>
      <c r="B365" s="304"/>
      <c r="C365" s="305" t="s">
        <v>2023</v>
      </c>
      <c r="D365" s="306"/>
      <c r="E365" s="307">
        <v>22.7</v>
      </c>
      <c r="F365" s="308"/>
      <c r="G365" s="309"/>
      <c r="H365" s="310"/>
      <c r="I365" s="302"/>
      <c r="J365" s="311"/>
      <c r="K365" s="302"/>
      <c r="M365" s="303" t="s">
        <v>2023</v>
      </c>
      <c r="O365" s="292"/>
    </row>
    <row r="366" spans="1:80" x14ac:dyDescent="0.2">
      <c r="A366" s="301"/>
      <c r="B366" s="304"/>
      <c r="C366" s="305" t="s">
        <v>2024</v>
      </c>
      <c r="D366" s="306"/>
      <c r="E366" s="307">
        <v>4.4000000000000004</v>
      </c>
      <c r="F366" s="308"/>
      <c r="G366" s="309"/>
      <c r="H366" s="310"/>
      <c r="I366" s="302"/>
      <c r="J366" s="311"/>
      <c r="K366" s="302"/>
      <c r="M366" s="303" t="s">
        <v>2024</v>
      </c>
      <c r="O366" s="292"/>
    </row>
    <row r="367" spans="1:80" x14ac:dyDescent="0.2">
      <c r="A367" s="301"/>
      <c r="B367" s="304"/>
      <c r="C367" s="305" t="s">
        <v>2025</v>
      </c>
      <c r="D367" s="306"/>
      <c r="E367" s="307">
        <v>3.4</v>
      </c>
      <c r="F367" s="308"/>
      <c r="G367" s="309"/>
      <c r="H367" s="310"/>
      <c r="I367" s="302"/>
      <c r="J367" s="311"/>
      <c r="K367" s="302"/>
      <c r="M367" s="303" t="s">
        <v>2025</v>
      </c>
      <c r="O367" s="292"/>
    </row>
    <row r="368" spans="1:80" x14ac:dyDescent="0.2">
      <c r="A368" s="301"/>
      <c r="B368" s="304"/>
      <c r="C368" s="333" t="s">
        <v>174</v>
      </c>
      <c r="D368" s="306"/>
      <c r="E368" s="332">
        <v>30.5</v>
      </c>
      <c r="F368" s="308"/>
      <c r="G368" s="309"/>
      <c r="H368" s="310"/>
      <c r="I368" s="302"/>
      <c r="J368" s="311"/>
      <c r="K368" s="302"/>
      <c r="M368" s="303" t="s">
        <v>174</v>
      </c>
      <c r="O368" s="292"/>
    </row>
    <row r="369" spans="1:80" x14ac:dyDescent="0.2">
      <c r="A369" s="301"/>
      <c r="B369" s="304"/>
      <c r="C369" s="333" t="s">
        <v>174</v>
      </c>
      <c r="D369" s="306"/>
      <c r="E369" s="332">
        <v>0</v>
      </c>
      <c r="F369" s="308"/>
      <c r="G369" s="309"/>
      <c r="H369" s="310"/>
      <c r="I369" s="302"/>
      <c r="J369" s="311"/>
      <c r="K369" s="302"/>
      <c r="M369" s="303" t="s">
        <v>174</v>
      </c>
      <c r="O369" s="292"/>
    </row>
    <row r="370" spans="1:80" ht="22.5" x14ac:dyDescent="0.2">
      <c r="A370" s="293">
        <v>62</v>
      </c>
      <c r="B370" s="294" t="s">
        <v>2103</v>
      </c>
      <c r="C370" s="295" t="s">
        <v>2104</v>
      </c>
      <c r="D370" s="296" t="s">
        <v>170</v>
      </c>
      <c r="E370" s="297">
        <v>17.7</v>
      </c>
      <c r="F370" s="297">
        <v>0</v>
      </c>
      <c r="G370" s="298">
        <f>E370*F370</f>
        <v>0</v>
      </c>
      <c r="H370" s="299">
        <v>3.8300000000000001E-3</v>
      </c>
      <c r="I370" s="300">
        <f>E370*H370</f>
        <v>6.7791000000000004E-2</v>
      </c>
      <c r="J370" s="299">
        <v>0</v>
      </c>
      <c r="K370" s="300">
        <f>E370*J370</f>
        <v>0</v>
      </c>
      <c r="O370" s="292">
        <v>2</v>
      </c>
      <c r="AA370" s="261">
        <v>1</v>
      </c>
      <c r="AB370" s="261">
        <v>7</v>
      </c>
      <c r="AC370" s="261">
        <v>7</v>
      </c>
      <c r="AZ370" s="261">
        <v>2</v>
      </c>
      <c r="BA370" s="261">
        <f>IF(AZ370=1,G370,0)</f>
        <v>0</v>
      </c>
      <c r="BB370" s="261">
        <f>IF(AZ370=2,G370,0)</f>
        <v>0</v>
      </c>
      <c r="BC370" s="261">
        <f>IF(AZ370=3,G370,0)</f>
        <v>0</v>
      </c>
      <c r="BD370" s="261">
        <f>IF(AZ370=4,G370,0)</f>
        <v>0</v>
      </c>
      <c r="BE370" s="261">
        <f>IF(AZ370=5,G370,0)</f>
        <v>0</v>
      </c>
      <c r="CA370" s="292">
        <v>1</v>
      </c>
      <c r="CB370" s="292">
        <v>7</v>
      </c>
    </row>
    <row r="371" spans="1:80" x14ac:dyDescent="0.2">
      <c r="A371" s="301"/>
      <c r="B371" s="304"/>
      <c r="C371" s="305" t="s">
        <v>1867</v>
      </c>
      <c r="D371" s="306"/>
      <c r="E371" s="307">
        <v>0</v>
      </c>
      <c r="F371" s="308"/>
      <c r="G371" s="309"/>
      <c r="H371" s="310"/>
      <c r="I371" s="302"/>
      <c r="J371" s="311"/>
      <c r="K371" s="302"/>
      <c r="M371" s="303" t="s">
        <v>1867</v>
      </c>
      <c r="O371" s="292"/>
    </row>
    <row r="372" spans="1:80" x14ac:dyDescent="0.2">
      <c r="A372" s="301"/>
      <c r="B372" s="304"/>
      <c r="C372" s="305" t="s">
        <v>1957</v>
      </c>
      <c r="D372" s="306"/>
      <c r="E372" s="307">
        <v>0</v>
      </c>
      <c r="F372" s="308"/>
      <c r="G372" s="309"/>
      <c r="H372" s="310"/>
      <c r="I372" s="302"/>
      <c r="J372" s="311"/>
      <c r="K372" s="302"/>
      <c r="M372" s="303" t="s">
        <v>1957</v>
      </c>
      <c r="O372" s="292"/>
    </row>
    <row r="373" spans="1:80" x14ac:dyDescent="0.2">
      <c r="A373" s="301"/>
      <c r="B373" s="304"/>
      <c r="C373" s="305" t="s">
        <v>2020</v>
      </c>
      <c r="D373" s="306"/>
      <c r="E373" s="307">
        <v>2.7</v>
      </c>
      <c r="F373" s="308"/>
      <c r="G373" s="309"/>
      <c r="H373" s="310"/>
      <c r="I373" s="302"/>
      <c r="J373" s="311"/>
      <c r="K373" s="302"/>
      <c r="M373" s="303" t="s">
        <v>2020</v>
      </c>
      <c r="O373" s="292"/>
    </row>
    <row r="374" spans="1:80" x14ac:dyDescent="0.2">
      <c r="A374" s="301"/>
      <c r="B374" s="304"/>
      <c r="C374" s="305" t="s">
        <v>2021</v>
      </c>
      <c r="D374" s="306"/>
      <c r="E374" s="307">
        <v>6</v>
      </c>
      <c r="F374" s="308"/>
      <c r="G374" s="309"/>
      <c r="H374" s="310"/>
      <c r="I374" s="302"/>
      <c r="J374" s="311"/>
      <c r="K374" s="302"/>
      <c r="M374" s="303" t="s">
        <v>2021</v>
      </c>
      <c r="O374" s="292"/>
    </row>
    <row r="375" spans="1:80" x14ac:dyDescent="0.2">
      <c r="A375" s="301"/>
      <c r="B375" s="304"/>
      <c r="C375" s="305" t="s">
        <v>2022</v>
      </c>
      <c r="D375" s="306"/>
      <c r="E375" s="307">
        <v>9</v>
      </c>
      <c r="F375" s="308"/>
      <c r="G375" s="309"/>
      <c r="H375" s="310"/>
      <c r="I375" s="302"/>
      <c r="J375" s="311"/>
      <c r="K375" s="302"/>
      <c r="M375" s="303" t="s">
        <v>2022</v>
      </c>
      <c r="O375" s="292"/>
    </row>
    <row r="376" spans="1:80" x14ac:dyDescent="0.2">
      <c r="A376" s="293">
        <v>63</v>
      </c>
      <c r="B376" s="294" t="s">
        <v>442</v>
      </c>
      <c r="C376" s="295" t="s">
        <v>443</v>
      </c>
      <c r="D376" s="296" t="s">
        <v>170</v>
      </c>
      <c r="E376" s="297">
        <v>77.400000000000006</v>
      </c>
      <c r="F376" s="297">
        <v>0</v>
      </c>
      <c r="G376" s="298">
        <f>E376*F376</f>
        <v>0</v>
      </c>
      <c r="H376" s="299">
        <v>0</v>
      </c>
      <c r="I376" s="300">
        <f>E376*H376</f>
        <v>0</v>
      </c>
      <c r="J376" s="299">
        <v>-1.3500000000000001E-3</v>
      </c>
      <c r="K376" s="300">
        <f>E376*J376</f>
        <v>-0.10449000000000001</v>
      </c>
      <c r="O376" s="292">
        <v>2</v>
      </c>
      <c r="AA376" s="261">
        <v>1</v>
      </c>
      <c r="AB376" s="261">
        <v>7</v>
      </c>
      <c r="AC376" s="261">
        <v>7</v>
      </c>
      <c r="AZ376" s="261">
        <v>2</v>
      </c>
      <c r="BA376" s="261">
        <f>IF(AZ376=1,G376,0)</f>
        <v>0</v>
      </c>
      <c r="BB376" s="261">
        <f>IF(AZ376=2,G376,0)</f>
        <v>0</v>
      </c>
      <c r="BC376" s="261">
        <f>IF(AZ376=3,G376,0)</f>
        <v>0</v>
      </c>
      <c r="BD376" s="261">
        <f>IF(AZ376=4,G376,0)</f>
        <v>0</v>
      </c>
      <c r="BE376" s="261">
        <f>IF(AZ376=5,G376,0)</f>
        <v>0</v>
      </c>
      <c r="CA376" s="292">
        <v>1</v>
      </c>
      <c r="CB376" s="292">
        <v>7</v>
      </c>
    </row>
    <row r="377" spans="1:80" x14ac:dyDescent="0.2">
      <c r="A377" s="301"/>
      <c r="B377" s="304"/>
      <c r="C377" s="305" t="s">
        <v>1867</v>
      </c>
      <c r="D377" s="306"/>
      <c r="E377" s="307">
        <v>0</v>
      </c>
      <c r="F377" s="308"/>
      <c r="G377" s="309"/>
      <c r="H377" s="310"/>
      <c r="I377" s="302"/>
      <c r="J377" s="311"/>
      <c r="K377" s="302"/>
      <c r="M377" s="303" t="s">
        <v>1867</v>
      </c>
      <c r="O377" s="292"/>
    </row>
    <row r="378" spans="1:80" x14ac:dyDescent="0.2">
      <c r="A378" s="301"/>
      <c r="B378" s="304"/>
      <c r="C378" s="305" t="s">
        <v>1957</v>
      </c>
      <c r="D378" s="306"/>
      <c r="E378" s="307">
        <v>0</v>
      </c>
      <c r="F378" s="308"/>
      <c r="G378" s="309"/>
      <c r="H378" s="310"/>
      <c r="I378" s="302"/>
      <c r="J378" s="311"/>
      <c r="K378" s="302"/>
      <c r="M378" s="303" t="s">
        <v>1957</v>
      </c>
      <c r="O378" s="292"/>
    </row>
    <row r="379" spans="1:80" x14ac:dyDescent="0.2">
      <c r="A379" s="301"/>
      <c r="B379" s="304"/>
      <c r="C379" s="305" t="s">
        <v>2019</v>
      </c>
      <c r="D379" s="306"/>
      <c r="E379" s="307">
        <v>22.7</v>
      </c>
      <c r="F379" s="308"/>
      <c r="G379" s="309"/>
      <c r="H379" s="310"/>
      <c r="I379" s="302"/>
      <c r="J379" s="311"/>
      <c r="K379" s="302"/>
      <c r="M379" s="303" t="s">
        <v>2019</v>
      </c>
      <c r="O379" s="292"/>
    </row>
    <row r="380" spans="1:80" x14ac:dyDescent="0.2">
      <c r="A380" s="301"/>
      <c r="B380" s="304"/>
      <c r="C380" s="305" t="s">
        <v>2102</v>
      </c>
      <c r="D380" s="306"/>
      <c r="E380" s="307">
        <v>6.5</v>
      </c>
      <c r="F380" s="308"/>
      <c r="G380" s="309"/>
      <c r="H380" s="310"/>
      <c r="I380" s="302"/>
      <c r="J380" s="311"/>
      <c r="K380" s="302"/>
      <c r="M380" s="303" t="s">
        <v>2102</v>
      </c>
      <c r="O380" s="292"/>
    </row>
    <row r="381" spans="1:80" x14ac:dyDescent="0.2">
      <c r="A381" s="301"/>
      <c r="B381" s="304"/>
      <c r="C381" s="333" t="s">
        <v>174</v>
      </c>
      <c r="D381" s="306"/>
      <c r="E381" s="332">
        <v>29.2</v>
      </c>
      <c r="F381" s="308"/>
      <c r="G381" s="309"/>
      <c r="H381" s="310"/>
      <c r="I381" s="302"/>
      <c r="J381" s="311"/>
      <c r="K381" s="302"/>
      <c r="M381" s="303" t="s">
        <v>174</v>
      </c>
      <c r="O381" s="292"/>
    </row>
    <row r="382" spans="1:80" x14ac:dyDescent="0.2">
      <c r="A382" s="301"/>
      <c r="B382" s="304"/>
      <c r="C382" s="305" t="s">
        <v>2020</v>
      </c>
      <c r="D382" s="306"/>
      <c r="E382" s="307">
        <v>2.7</v>
      </c>
      <c r="F382" s="308"/>
      <c r="G382" s="309"/>
      <c r="H382" s="310"/>
      <c r="I382" s="302"/>
      <c r="J382" s="311"/>
      <c r="K382" s="302"/>
      <c r="M382" s="303" t="s">
        <v>2020</v>
      </c>
      <c r="O382" s="292"/>
    </row>
    <row r="383" spans="1:80" x14ac:dyDescent="0.2">
      <c r="A383" s="301"/>
      <c r="B383" s="304"/>
      <c r="C383" s="305" t="s">
        <v>2021</v>
      </c>
      <c r="D383" s="306"/>
      <c r="E383" s="307">
        <v>6</v>
      </c>
      <c r="F383" s="308"/>
      <c r="G383" s="309"/>
      <c r="H383" s="310"/>
      <c r="I383" s="302"/>
      <c r="J383" s="311"/>
      <c r="K383" s="302"/>
      <c r="M383" s="303" t="s">
        <v>2021</v>
      </c>
      <c r="O383" s="292"/>
    </row>
    <row r="384" spans="1:80" x14ac:dyDescent="0.2">
      <c r="A384" s="301"/>
      <c r="B384" s="304"/>
      <c r="C384" s="305" t="s">
        <v>2022</v>
      </c>
      <c r="D384" s="306"/>
      <c r="E384" s="307">
        <v>9</v>
      </c>
      <c r="F384" s="308"/>
      <c r="G384" s="309"/>
      <c r="H384" s="310"/>
      <c r="I384" s="302"/>
      <c r="J384" s="311"/>
      <c r="K384" s="302"/>
      <c r="M384" s="303" t="s">
        <v>2022</v>
      </c>
      <c r="O384" s="292"/>
    </row>
    <row r="385" spans="1:80" x14ac:dyDescent="0.2">
      <c r="A385" s="301"/>
      <c r="B385" s="304"/>
      <c r="C385" s="333" t="s">
        <v>174</v>
      </c>
      <c r="D385" s="306"/>
      <c r="E385" s="332">
        <v>17.7</v>
      </c>
      <c r="F385" s="308"/>
      <c r="G385" s="309"/>
      <c r="H385" s="310"/>
      <c r="I385" s="302"/>
      <c r="J385" s="311"/>
      <c r="K385" s="302"/>
      <c r="M385" s="303" t="s">
        <v>174</v>
      </c>
      <c r="O385" s="292"/>
    </row>
    <row r="386" spans="1:80" x14ac:dyDescent="0.2">
      <c r="A386" s="301"/>
      <c r="B386" s="304"/>
      <c r="C386" s="305" t="s">
        <v>2023</v>
      </c>
      <c r="D386" s="306"/>
      <c r="E386" s="307">
        <v>22.7</v>
      </c>
      <c r="F386" s="308"/>
      <c r="G386" s="309"/>
      <c r="H386" s="310"/>
      <c r="I386" s="302"/>
      <c r="J386" s="311"/>
      <c r="K386" s="302"/>
      <c r="M386" s="303" t="s">
        <v>2023</v>
      </c>
      <c r="O386" s="292"/>
    </row>
    <row r="387" spans="1:80" x14ac:dyDescent="0.2">
      <c r="A387" s="301"/>
      <c r="B387" s="304"/>
      <c r="C387" s="305" t="s">
        <v>2024</v>
      </c>
      <c r="D387" s="306"/>
      <c r="E387" s="307">
        <v>4.4000000000000004</v>
      </c>
      <c r="F387" s="308"/>
      <c r="G387" s="309"/>
      <c r="H387" s="310"/>
      <c r="I387" s="302"/>
      <c r="J387" s="311"/>
      <c r="K387" s="302"/>
      <c r="M387" s="303" t="s">
        <v>2024</v>
      </c>
      <c r="O387" s="292"/>
    </row>
    <row r="388" spans="1:80" x14ac:dyDescent="0.2">
      <c r="A388" s="301"/>
      <c r="B388" s="304"/>
      <c r="C388" s="305" t="s">
        <v>2025</v>
      </c>
      <c r="D388" s="306"/>
      <c r="E388" s="307">
        <v>3.4</v>
      </c>
      <c r="F388" s="308"/>
      <c r="G388" s="309"/>
      <c r="H388" s="310"/>
      <c r="I388" s="302"/>
      <c r="J388" s="311"/>
      <c r="K388" s="302"/>
      <c r="M388" s="303" t="s">
        <v>2025</v>
      </c>
      <c r="O388" s="292"/>
    </row>
    <row r="389" spans="1:80" x14ac:dyDescent="0.2">
      <c r="A389" s="301"/>
      <c r="B389" s="304"/>
      <c r="C389" s="333" t="s">
        <v>174</v>
      </c>
      <c r="D389" s="306"/>
      <c r="E389" s="332">
        <v>30.5</v>
      </c>
      <c r="F389" s="308"/>
      <c r="G389" s="309"/>
      <c r="H389" s="310"/>
      <c r="I389" s="302"/>
      <c r="J389" s="311"/>
      <c r="K389" s="302"/>
      <c r="M389" s="303" t="s">
        <v>174</v>
      </c>
      <c r="O389" s="292"/>
    </row>
    <row r="390" spans="1:80" x14ac:dyDescent="0.2">
      <c r="A390" s="301"/>
      <c r="B390" s="304"/>
      <c r="C390" s="333" t="s">
        <v>174</v>
      </c>
      <c r="D390" s="306"/>
      <c r="E390" s="332">
        <v>0</v>
      </c>
      <c r="F390" s="308"/>
      <c r="G390" s="309"/>
      <c r="H390" s="310"/>
      <c r="I390" s="302"/>
      <c r="J390" s="311"/>
      <c r="K390" s="302"/>
      <c r="M390" s="303" t="s">
        <v>174</v>
      </c>
      <c r="O390" s="292"/>
    </row>
    <row r="391" spans="1:80" x14ac:dyDescent="0.2">
      <c r="A391" s="293">
        <v>64</v>
      </c>
      <c r="B391" s="294" t="s">
        <v>449</v>
      </c>
      <c r="C391" s="295" t="s">
        <v>450</v>
      </c>
      <c r="D391" s="296" t="s">
        <v>12</v>
      </c>
      <c r="E391" s="297"/>
      <c r="F391" s="297">
        <v>0</v>
      </c>
      <c r="G391" s="298">
        <f>E391*F391</f>
        <v>0</v>
      </c>
      <c r="H391" s="299">
        <v>0</v>
      </c>
      <c r="I391" s="300">
        <f>E391*H391</f>
        <v>0</v>
      </c>
      <c r="J391" s="299"/>
      <c r="K391" s="300">
        <f>E391*J391</f>
        <v>0</v>
      </c>
      <c r="O391" s="292">
        <v>2</v>
      </c>
      <c r="AA391" s="261">
        <v>7</v>
      </c>
      <c r="AB391" s="261">
        <v>1002</v>
      </c>
      <c r="AC391" s="261">
        <v>5</v>
      </c>
      <c r="AZ391" s="261">
        <v>2</v>
      </c>
      <c r="BA391" s="261">
        <f>IF(AZ391=1,G391,0)</f>
        <v>0</v>
      </c>
      <c r="BB391" s="261">
        <f>IF(AZ391=2,G391,0)</f>
        <v>0</v>
      </c>
      <c r="BC391" s="261">
        <f>IF(AZ391=3,G391,0)</f>
        <v>0</v>
      </c>
      <c r="BD391" s="261">
        <f>IF(AZ391=4,G391,0)</f>
        <v>0</v>
      </c>
      <c r="BE391" s="261">
        <f>IF(AZ391=5,G391,0)</f>
        <v>0</v>
      </c>
      <c r="CA391" s="292">
        <v>7</v>
      </c>
      <c r="CB391" s="292">
        <v>1002</v>
      </c>
    </row>
    <row r="392" spans="1:80" x14ac:dyDescent="0.2">
      <c r="A392" s="293">
        <v>65</v>
      </c>
      <c r="B392" s="294" t="s">
        <v>367</v>
      </c>
      <c r="C392" s="295" t="s">
        <v>368</v>
      </c>
      <c r="D392" s="296" t="s">
        <v>369</v>
      </c>
      <c r="E392" s="297">
        <v>0.10449</v>
      </c>
      <c r="F392" s="297">
        <v>0</v>
      </c>
      <c r="G392" s="298">
        <f>E392*F392</f>
        <v>0</v>
      </c>
      <c r="H392" s="299">
        <v>0</v>
      </c>
      <c r="I392" s="300">
        <f>E392*H392</f>
        <v>0</v>
      </c>
      <c r="J392" s="299"/>
      <c r="K392" s="300">
        <f>E392*J392</f>
        <v>0</v>
      </c>
      <c r="O392" s="292">
        <v>2</v>
      </c>
      <c r="AA392" s="261">
        <v>8</v>
      </c>
      <c r="AB392" s="261">
        <v>0</v>
      </c>
      <c r="AC392" s="261">
        <v>3</v>
      </c>
      <c r="AZ392" s="261">
        <v>2</v>
      </c>
      <c r="BA392" s="261">
        <f>IF(AZ392=1,G392,0)</f>
        <v>0</v>
      </c>
      <c r="BB392" s="261">
        <f>IF(AZ392=2,G392,0)</f>
        <v>0</v>
      </c>
      <c r="BC392" s="261">
        <f>IF(AZ392=3,G392,0)</f>
        <v>0</v>
      </c>
      <c r="BD392" s="261">
        <f>IF(AZ392=4,G392,0)</f>
        <v>0</v>
      </c>
      <c r="BE392" s="261">
        <f>IF(AZ392=5,G392,0)</f>
        <v>0</v>
      </c>
      <c r="CA392" s="292">
        <v>8</v>
      </c>
      <c r="CB392" s="292">
        <v>0</v>
      </c>
    </row>
    <row r="393" spans="1:80" x14ac:dyDescent="0.2">
      <c r="A393" s="293">
        <v>66</v>
      </c>
      <c r="B393" s="294" t="s">
        <v>370</v>
      </c>
      <c r="C393" s="295" t="s">
        <v>371</v>
      </c>
      <c r="D393" s="296" t="s">
        <v>369</v>
      </c>
      <c r="E393" s="297">
        <v>0.10449</v>
      </c>
      <c r="F393" s="297">
        <v>0</v>
      </c>
      <c r="G393" s="298">
        <f>E393*F393</f>
        <v>0</v>
      </c>
      <c r="H393" s="299">
        <v>0</v>
      </c>
      <c r="I393" s="300">
        <f>E393*H393</f>
        <v>0</v>
      </c>
      <c r="J393" s="299"/>
      <c r="K393" s="300">
        <f>E393*J393</f>
        <v>0</v>
      </c>
      <c r="O393" s="292">
        <v>2</v>
      </c>
      <c r="AA393" s="261">
        <v>8</v>
      </c>
      <c r="AB393" s="261">
        <v>1</v>
      </c>
      <c r="AC393" s="261">
        <v>3</v>
      </c>
      <c r="AZ393" s="261">
        <v>2</v>
      </c>
      <c r="BA393" s="261">
        <f>IF(AZ393=1,G393,0)</f>
        <v>0</v>
      </c>
      <c r="BB393" s="261">
        <f>IF(AZ393=2,G393,0)</f>
        <v>0</v>
      </c>
      <c r="BC393" s="261">
        <f>IF(AZ393=3,G393,0)</f>
        <v>0</v>
      </c>
      <c r="BD393" s="261">
        <f>IF(AZ393=4,G393,0)</f>
        <v>0</v>
      </c>
      <c r="BE393" s="261">
        <f>IF(AZ393=5,G393,0)</f>
        <v>0</v>
      </c>
      <c r="CA393" s="292">
        <v>8</v>
      </c>
      <c r="CB393" s="292">
        <v>1</v>
      </c>
    </row>
    <row r="394" spans="1:80" x14ac:dyDescent="0.2">
      <c r="A394" s="293">
        <v>67</v>
      </c>
      <c r="B394" s="294" t="s">
        <v>372</v>
      </c>
      <c r="C394" s="295" t="s">
        <v>373</v>
      </c>
      <c r="D394" s="296" t="s">
        <v>369</v>
      </c>
      <c r="E394" s="297">
        <v>1.0448999999999999</v>
      </c>
      <c r="F394" s="297">
        <v>0</v>
      </c>
      <c r="G394" s="298">
        <f>E394*F394</f>
        <v>0</v>
      </c>
      <c r="H394" s="299">
        <v>0</v>
      </c>
      <c r="I394" s="300">
        <f>E394*H394</f>
        <v>0</v>
      </c>
      <c r="J394" s="299"/>
      <c r="K394" s="300">
        <f>E394*J394</f>
        <v>0</v>
      </c>
      <c r="O394" s="292">
        <v>2</v>
      </c>
      <c r="AA394" s="261">
        <v>8</v>
      </c>
      <c r="AB394" s="261">
        <v>1</v>
      </c>
      <c r="AC394" s="261">
        <v>3</v>
      </c>
      <c r="AZ394" s="261">
        <v>2</v>
      </c>
      <c r="BA394" s="261">
        <f>IF(AZ394=1,G394,0)</f>
        <v>0</v>
      </c>
      <c r="BB394" s="261">
        <f>IF(AZ394=2,G394,0)</f>
        <v>0</v>
      </c>
      <c r="BC394" s="261">
        <f>IF(AZ394=3,G394,0)</f>
        <v>0</v>
      </c>
      <c r="BD394" s="261">
        <f>IF(AZ394=4,G394,0)</f>
        <v>0</v>
      </c>
      <c r="BE394" s="261">
        <f>IF(AZ394=5,G394,0)</f>
        <v>0</v>
      </c>
      <c r="CA394" s="292">
        <v>8</v>
      </c>
      <c r="CB394" s="292">
        <v>1</v>
      </c>
    </row>
    <row r="395" spans="1:80" x14ac:dyDescent="0.2">
      <c r="A395" s="293">
        <v>68</v>
      </c>
      <c r="B395" s="294" t="s">
        <v>374</v>
      </c>
      <c r="C395" s="295" t="s">
        <v>375</v>
      </c>
      <c r="D395" s="296" t="s">
        <v>369</v>
      </c>
      <c r="E395" s="297">
        <v>0.10449</v>
      </c>
      <c r="F395" s="297">
        <v>0</v>
      </c>
      <c r="G395" s="298">
        <f>E395*F395</f>
        <v>0</v>
      </c>
      <c r="H395" s="299">
        <v>0</v>
      </c>
      <c r="I395" s="300">
        <f>E395*H395</f>
        <v>0</v>
      </c>
      <c r="J395" s="299"/>
      <c r="K395" s="300">
        <f>E395*J395</f>
        <v>0</v>
      </c>
      <c r="O395" s="292">
        <v>2</v>
      </c>
      <c r="AA395" s="261">
        <v>8</v>
      </c>
      <c r="AB395" s="261">
        <v>1</v>
      </c>
      <c r="AC395" s="261">
        <v>3</v>
      </c>
      <c r="AZ395" s="261">
        <v>2</v>
      </c>
      <c r="BA395" s="261">
        <f>IF(AZ395=1,G395,0)</f>
        <v>0</v>
      </c>
      <c r="BB395" s="261">
        <f>IF(AZ395=2,G395,0)</f>
        <v>0</v>
      </c>
      <c r="BC395" s="261">
        <f>IF(AZ395=3,G395,0)</f>
        <v>0</v>
      </c>
      <c r="BD395" s="261">
        <f>IF(AZ395=4,G395,0)</f>
        <v>0</v>
      </c>
      <c r="BE395" s="261">
        <f>IF(AZ395=5,G395,0)</f>
        <v>0</v>
      </c>
      <c r="CA395" s="292">
        <v>8</v>
      </c>
      <c r="CB395" s="292">
        <v>1</v>
      </c>
    </row>
    <row r="396" spans="1:80" x14ac:dyDescent="0.2">
      <c r="A396" s="293">
        <v>69</v>
      </c>
      <c r="B396" s="294" t="s">
        <v>376</v>
      </c>
      <c r="C396" s="295" t="s">
        <v>377</v>
      </c>
      <c r="D396" s="296" t="s">
        <v>369</v>
      </c>
      <c r="E396" s="297">
        <v>0.31347000000000003</v>
      </c>
      <c r="F396" s="297">
        <v>0</v>
      </c>
      <c r="G396" s="298">
        <f>E396*F396</f>
        <v>0</v>
      </c>
      <c r="H396" s="299">
        <v>0</v>
      </c>
      <c r="I396" s="300">
        <f>E396*H396</f>
        <v>0</v>
      </c>
      <c r="J396" s="299"/>
      <c r="K396" s="300">
        <f>E396*J396</f>
        <v>0</v>
      </c>
      <c r="O396" s="292">
        <v>2</v>
      </c>
      <c r="AA396" s="261">
        <v>8</v>
      </c>
      <c r="AB396" s="261">
        <v>1</v>
      </c>
      <c r="AC396" s="261">
        <v>3</v>
      </c>
      <c r="AZ396" s="261">
        <v>2</v>
      </c>
      <c r="BA396" s="261">
        <f>IF(AZ396=1,G396,0)</f>
        <v>0</v>
      </c>
      <c r="BB396" s="261">
        <f>IF(AZ396=2,G396,0)</f>
        <v>0</v>
      </c>
      <c r="BC396" s="261">
        <f>IF(AZ396=3,G396,0)</f>
        <v>0</v>
      </c>
      <c r="BD396" s="261">
        <f>IF(AZ396=4,G396,0)</f>
        <v>0</v>
      </c>
      <c r="BE396" s="261">
        <f>IF(AZ396=5,G396,0)</f>
        <v>0</v>
      </c>
      <c r="CA396" s="292">
        <v>8</v>
      </c>
      <c r="CB396" s="292">
        <v>1</v>
      </c>
    </row>
    <row r="397" spans="1:80" x14ac:dyDescent="0.2">
      <c r="A397" s="312"/>
      <c r="B397" s="313" t="s">
        <v>101</v>
      </c>
      <c r="C397" s="314" t="s">
        <v>435</v>
      </c>
      <c r="D397" s="315"/>
      <c r="E397" s="316"/>
      <c r="F397" s="317"/>
      <c r="G397" s="318">
        <f>SUM(G358:G396)</f>
        <v>0</v>
      </c>
      <c r="H397" s="319"/>
      <c r="I397" s="320">
        <f>SUM(I358:I396)</f>
        <v>0.24748800000000004</v>
      </c>
      <c r="J397" s="319"/>
      <c r="K397" s="320">
        <f>SUM(K358:K396)</f>
        <v>-0.10449000000000001</v>
      </c>
      <c r="O397" s="292">
        <v>4</v>
      </c>
      <c r="BA397" s="321">
        <f>SUM(BA358:BA396)</f>
        <v>0</v>
      </c>
      <c r="BB397" s="321">
        <f>SUM(BB358:BB396)</f>
        <v>0</v>
      </c>
      <c r="BC397" s="321">
        <f>SUM(BC358:BC396)</f>
        <v>0</v>
      </c>
      <c r="BD397" s="321">
        <f>SUM(BD358:BD396)</f>
        <v>0</v>
      </c>
      <c r="BE397" s="321">
        <f>SUM(BE358:BE396)</f>
        <v>0</v>
      </c>
    </row>
    <row r="398" spans="1:80" x14ac:dyDescent="0.2">
      <c r="A398" s="282" t="s">
        <v>97</v>
      </c>
      <c r="B398" s="283" t="s">
        <v>451</v>
      </c>
      <c r="C398" s="284" t="s">
        <v>452</v>
      </c>
      <c r="D398" s="285"/>
      <c r="E398" s="286"/>
      <c r="F398" s="286"/>
      <c r="G398" s="287"/>
      <c r="H398" s="288"/>
      <c r="I398" s="289"/>
      <c r="J398" s="290"/>
      <c r="K398" s="291"/>
      <c r="O398" s="292">
        <v>1</v>
      </c>
    </row>
    <row r="399" spans="1:80" ht="22.5" x14ac:dyDescent="0.2">
      <c r="A399" s="293">
        <v>70</v>
      </c>
      <c r="B399" s="294" t="s">
        <v>2105</v>
      </c>
      <c r="C399" s="295" t="s">
        <v>2106</v>
      </c>
      <c r="D399" s="296" t="s">
        <v>369</v>
      </c>
      <c r="E399" s="297">
        <v>0.1197</v>
      </c>
      <c r="F399" s="297">
        <v>0</v>
      </c>
      <c r="G399" s="298">
        <f>E399*F399</f>
        <v>0</v>
      </c>
      <c r="H399" s="299">
        <v>1.09954</v>
      </c>
      <c r="I399" s="300">
        <f>E399*H399</f>
        <v>0.13161493799999999</v>
      </c>
      <c r="J399" s="299">
        <v>0</v>
      </c>
      <c r="K399" s="300">
        <f>E399*J399</f>
        <v>0</v>
      </c>
      <c r="O399" s="292">
        <v>2</v>
      </c>
      <c r="AA399" s="261">
        <v>1</v>
      </c>
      <c r="AB399" s="261">
        <v>1</v>
      </c>
      <c r="AC399" s="261">
        <v>1</v>
      </c>
      <c r="AZ399" s="261">
        <v>2</v>
      </c>
      <c r="BA399" s="261">
        <f>IF(AZ399=1,G399,0)</f>
        <v>0</v>
      </c>
      <c r="BB399" s="261">
        <f>IF(AZ399=2,G399,0)</f>
        <v>0</v>
      </c>
      <c r="BC399" s="261">
        <f>IF(AZ399=3,G399,0)</f>
        <v>0</v>
      </c>
      <c r="BD399" s="261">
        <f>IF(AZ399=4,G399,0)</f>
        <v>0</v>
      </c>
      <c r="BE399" s="261">
        <f>IF(AZ399=5,G399,0)</f>
        <v>0</v>
      </c>
      <c r="CA399" s="292">
        <v>1</v>
      </c>
      <c r="CB399" s="292">
        <v>1</v>
      </c>
    </row>
    <row r="400" spans="1:80" x14ac:dyDescent="0.2">
      <c r="A400" s="301"/>
      <c r="B400" s="304"/>
      <c r="C400" s="305" t="s">
        <v>2107</v>
      </c>
      <c r="D400" s="306"/>
      <c r="E400" s="307">
        <v>0</v>
      </c>
      <c r="F400" s="308"/>
      <c r="G400" s="309"/>
      <c r="H400" s="310"/>
      <c r="I400" s="302"/>
      <c r="J400" s="311"/>
      <c r="K400" s="302"/>
      <c r="M400" s="303" t="s">
        <v>2107</v>
      </c>
      <c r="O400" s="292"/>
    </row>
    <row r="401" spans="1:80" ht="22.5" x14ac:dyDescent="0.2">
      <c r="A401" s="301"/>
      <c r="B401" s="304"/>
      <c r="C401" s="305" t="s">
        <v>2108</v>
      </c>
      <c r="D401" s="306"/>
      <c r="E401" s="307">
        <v>0.1197</v>
      </c>
      <c r="F401" s="308"/>
      <c r="G401" s="309"/>
      <c r="H401" s="310"/>
      <c r="I401" s="302"/>
      <c r="J401" s="311"/>
      <c r="K401" s="302"/>
      <c r="M401" s="303" t="s">
        <v>2108</v>
      </c>
      <c r="O401" s="292"/>
    </row>
    <row r="402" spans="1:80" ht="22.5" x14ac:dyDescent="0.2">
      <c r="A402" s="293">
        <v>71</v>
      </c>
      <c r="B402" s="294" t="s">
        <v>2109</v>
      </c>
      <c r="C402" s="295" t="s">
        <v>2110</v>
      </c>
      <c r="D402" s="296" t="s">
        <v>369</v>
      </c>
      <c r="E402" s="297">
        <v>0.27410000000000001</v>
      </c>
      <c r="F402" s="297">
        <v>0</v>
      </c>
      <c r="G402" s="298">
        <f>E402*F402</f>
        <v>0</v>
      </c>
      <c r="H402" s="299">
        <v>1.09954</v>
      </c>
      <c r="I402" s="300">
        <f>E402*H402</f>
        <v>0.30138391399999997</v>
      </c>
      <c r="J402" s="299">
        <v>0</v>
      </c>
      <c r="K402" s="300">
        <f>E402*J402</f>
        <v>0</v>
      </c>
      <c r="O402" s="292">
        <v>2</v>
      </c>
      <c r="AA402" s="261">
        <v>1</v>
      </c>
      <c r="AB402" s="261">
        <v>0</v>
      </c>
      <c r="AC402" s="261">
        <v>0</v>
      </c>
      <c r="AZ402" s="261">
        <v>2</v>
      </c>
      <c r="BA402" s="261">
        <f>IF(AZ402=1,G402,0)</f>
        <v>0</v>
      </c>
      <c r="BB402" s="261">
        <f>IF(AZ402=2,G402,0)</f>
        <v>0</v>
      </c>
      <c r="BC402" s="261">
        <f>IF(AZ402=3,G402,0)</f>
        <v>0</v>
      </c>
      <c r="BD402" s="261">
        <f>IF(AZ402=4,G402,0)</f>
        <v>0</v>
      </c>
      <c r="BE402" s="261">
        <f>IF(AZ402=5,G402,0)</f>
        <v>0</v>
      </c>
      <c r="CA402" s="292">
        <v>1</v>
      </c>
      <c r="CB402" s="292">
        <v>0</v>
      </c>
    </row>
    <row r="403" spans="1:80" x14ac:dyDescent="0.2">
      <c r="A403" s="301"/>
      <c r="B403" s="304"/>
      <c r="C403" s="305" t="s">
        <v>2107</v>
      </c>
      <c r="D403" s="306"/>
      <c r="E403" s="307">
        <v>0</v>
      </c>
      <c r="F403" s="308"/>
      <c r="G403" s="309"/>
      <c r="H403" s="310"/>
      <c r="I403" s="302"/>
      <c r="J403" s="311"/>
      <c r="K403" s="302"/>
      <c r="M403" s="303" t="s">
        <v>2107</v>
      </c>
      <c r="O403" s="292"/>
    </row>
    <row r="404" spans="1:80" ht="22.5" x14ac:dyDescent="0.2">
      <c r="A404" s="301"/>
      <c r="B404" s="304"/>
      <c r="C404" s="305" t="s">
        <v>2111</v>
      </c>
      <c r="D404" s="306"/>
      <c r="E404" s="307">
        <v>0.27410000000000001</v>
      </c>
      <c r="F404" s="308"/>
      <c r="G404" s="309"/>
      <c r="H404" s="310"/>
      <c r="I404" s="302"/>
      <c r="J404" s="311"/>
      <c r="K404" s="302"/>
      <c r="M404" s="303" t="s">
        <v>2111</v>
      </c>
      <c r="O404" s="292"/>
    </row>
    <row r="405" spans="1:80" x14ac:dyDescent="0.2">
      <c r="A405" s="293">
        <v>72</v>
      </c>
      <c r="B405" s="294" t="s">
        <v>459</v>
      </c>
      <c r="C405" s="295" t="s">
        <v>460</v>
      </c>
      <c r="D405" s="296" t="s">
        <v>12</v>
      </c>
      <c r="E405" s="297"/>
      <c r="F405" s="297">
        <v>0</v>
      </c>
      <c r="G405" s="298">
        <f>E405*F405</f>
        <v>0</v>
      </c>
      <c r="H405" s="299">
        <v>0</v>
      </c>
      <c r="I405" s="300">
        <f>E405*H405</f>
        <v>0</v>
      </c>
      <c r="J405" s="299"/>
      <c r="K405" s="300">
        <f>E405*J405</f>
        <v>0</v>
      </c>
      <c r="O405" s="292">
        <v>2</v>
      </c>
      <c r="AA405" s="261">
        <v>7</v>
      </c>
      <c r="AB405" s="261">
        <v>1002</v>
      </c>
      <c r="AC405" s="261">
        <v>5</v>
      </c>
      <c r="AZ405" s="261">
        <v>2</v>
      </c>
      <c r="BA405" s="261">
        <f>IF(AZ405=1,G405,0)</f>
        <v>0</v>
      </c>
      <c r="BB405" s="261">
        <f>IF(AZ405=2,G405,0)</f>
        <v>0</v>
      </c>
      <c r="BC405" s="261">
        <f>IF(AZ405=3,G405,0)</f>
        <v>0</v>
      </c>
      <c r="BD405" s="261">
        <f>IF(AZ405=4,G405,0)</f>
        <v>0</v>
      </c>
      <c r="BE405" s="261">
        <f>IF(AZ405=5,G405,0)</f>
        <v>0</v>
      </c>
      <c r="CA405" s="292">
        <v>7</v>
      </c>
      <c r="CB405" s="292">
        <v>1002</v>
      </c>
    </row>
    <row r="406" spans="1:80" x14ac:dyDescent="0.2">
      <c r="A406" s="312"/>
      <c r="B406" s="313" t="s">
        <v>101</v>
      </c>
      <c r="C406" s="314" t="s">
        <v>453</v>
      </c>
      <c r="D406" s="315"/>
      <c r="E406" s="316"/>
      <c r="F406" s="317"/>
      <c r="G406" s="318">
        <f>SUM(G398:G405)</f>
        <v>0</v>
      </c>
      <c r="H406" s="319"/>
      <c r="I406" s="320">
        <f>SUM(I398:I405)</f>
        <v>0.43299885199999999</v>
      </c>
      <c r="J406" s="319"/>
      <c r="K406" s="320">
        <f>SUM(K398:K405)</f>
        <v>0</v>
      </c>
      <c r="O406" s="292">
        <v>4</v>
      </c>
      <c r="BA406" s="321">
        <f>SUM(BA398:BA405)</f>
        <v>0</v>
      </c>
      <c r="BB406" s="321">
        <f>SUM(BB398:BB405)</f>
        <v>0</v>
      </c>
      <c r="BC406" s="321">
        <f>SUM(BC398:BC405)</f>
        <v>0</v>
      </c>
      <c r="BD406" s="321">
        <f>SUM(BD398:BD405)</f>
        <v>0</v>
      </c>
      <c r="BE406" s="321">
        <f>SUM(BE398:BE405)</f>
        <v>0</v>
      </c>
    </row>
    <row r="407" spans="1:80" x14ac:dyDescent="0.2">
      <c r="A407" s="282" t="s">
        <v>97</v>
      </c>
      <c r="B407" s="283" t="s">
        <v>461</v>
      </c>
      <c r="C407" s="284" t="s">
        <v>462</v>
      </c>
      <c r="D407" s="285"/>
      <c r="E407" s="286"/>
      <c r="F407" s="286"/>
      <c r="G407" s="287"/>
      <c r="H407" s="288"/>
      <c r="I407" s="289"/>
      <c r="J407" s="290"/>
      <c r="K407" s="291"/>
      <c r="O407" s="292">
        <v>1</v>
      </c>
    </row>
    <row r="408" spans="1:80" x14ac:dyDescent="0.2">
      <c r="A408" s="293">
        <v>73</v>
      </c>
      <c r="B408" s="294" t="s">
        <v>464</v>
      </c>
      <c r="C408" s="295" t="s">
        <v>465</v>
      </c>
      <c r="D408" s="296" t="s">
        <v>170</v>
      </c>
      <c r="E408" s="297">
        <v>14.59</v>
      </c>
      <c r="F408" s="297">
        <v>0</v>
      </c>
      <c r="G408" s="298">
        <f>E408*F408</f>
        <v>0</v>
      </c>
      <c r="H408" s="299">
        <v>2.4000000000000001E-4</v>
      </c>
      <c r="I408" s="300">
        <f>E408*H408</f>
        <v>3.5016000000000001E-3</v>
      </c>
      <c r="J408" s="299">
        <v>0</v>
      </c>
      <c r="K408" s="300">
        <f>E408*J408</f>
        <v>0</v>
      </c>
      <c r="O408" s="292">
        <v>2</v>
      </c>
      <c r="AA408" s="261">
        <v>1</v>
      </c>
      <c r="AB408" s="261">
        <v>0</v>
      </c>
      <c r="AC408" s="261">
        <v>0</v>
      </c>
      <c r="AZ408" s="261">
        <v>2</v>
      </c>
      <c r="BA408" s="261">
        <f>IF(AZ408=1,G408,0)</f>
        <v>0</v>
      </c>
      <c r="BB408" s="261">
        <f>IF(AZ408=2,G408,0)</f>
        <v>0</v>
      </c>
      <c r="BC408" s="261">
        <f>IF(AZ408=3,G408,0)</f>
        <v>0</v>
      </c>
      <c r="BD408" s="261">
        <f>IF(AZ408=4,G408,0)</f>
        <v>0</v>
      </c>
      <c r="BE408" s="261">
        <f>IF(AZ408=5,G408,0)</f>
        <v>0</v>
      </c>
      <c r="CA408" s="292">
        <v>1</v>
      </c>
      <c r="CB408" s="292">
        <v>0</v>
      </c>
    </row>
    <row r="409" spans="1:80" x14ac:dyDescent="0.2">
      <c r="A409" s="301"/>
      <c r="B409" s="304"/>
      <c r="C409" s="305" t="s">
        <v>2112</v>
      </c>
      <c r="D409" s="306"/>
      <c r="E409" s="307">
        <v>12.85</v>
      </c>
      <c r="F409" s="308"/>
      <c r="G409" s="309"/>
      <c r="H409" s="310"/>
      <c r="I409" s="302"/>
      <c r="J409" s="311"/>
      <c r="K409" s="302"/>
      <c r="M409" s="303" t="s">
        <v>2112</v>
      </c>
      <c r="O409" s="292"/>
    </row>
    <row r="410" spans="1:80" x14ac:dyDescent="0.2">
      <c r="A410" s="301"/>
      <c r="B410" s="304"/>
      <c r="C410" s="305" t="s">
        <v>2113</v>
      </c>
      <c r="D410" s="306"/>
      <c r="E410" s="307">
        <v>1.74</v>
      </c>
      <c r="F410" s="308"/>
      <c r="G410" s="309"/>
      <c r="H410" s="310"/>
      <c r="I410" s="302"/>
      <c r="J410" s="311"/>
      <c r="K410" s="302"/>
      <c r="M410" s="303" t="s">
        <v>2113</v>
      </c>
      <c r="O410" s="292"/>
    </row>
    <row r="411" spans="1:80" x14ac:dyDescent="0.2">
      <c r="A411" s="293">
        <v>74</v>
      </c>
      <c r="B411" s="294" t="s">
        <v>469</v>
      </c>
      <c r="C411" s="295" t="s">
        <v>470</v>
      </c>
      <c r="D411" s="296" t="s">
        <v>170</v>
      </c>
      <c r="E411" s="297">
        <v>14.59</v>
      </c>
      <c r="F411" s="297">
        <v>0</v>
      </c>
      <c r="G411" s="298">
        <f>E411*F411</f>
        <v>0</v>
      </c>
      <c r="H411" s="299">
        <v>4.0000000000000003E-5</v>
      </c>
      <c r="I411" s="300">
        <f>E411*H411</f>
        <v>5.8360000000000009E-4</v>
      </c>
      <c r="J411" s="299">
        <v>0</v>
      </c>
      <c r="K411" s="300">
        <f>E411*J411</f>
        <v>0</v>
      </c>
      <c r="O411" s="292">
        <v>2</v>
      </c>
      <c r="AA411" s="261">
        <v>1</v>
      </c>
      <c r="AB411" s="261">
        <v>7</v>
      </c>
      <c r="AC411" s="261">
        <v>7</v>
      </c>
      <c r="AZ411" s="261">
        <v>2</v>
      </c>
      <c r="BA411" s="261">
        <f>IF(AZ411=1,G411,0)</f>
        <v>0</v>
      </c>
      <c r="BB411" s="261">
        <f>IF(AZ411=2,G411,0)</f>
        <v>0</v>
      </c>
      <c r="BC411" s="261">
        <f>IF(AZ411=3,G411,0)</f>
        <v>0</v>
      </c>
      <c r="BD411" s="261">
        <f>IF(AZ411=4,G411,0)</f>
        <v>0</v>
      </c>
      <c r="BE411" s="261">
        <f>IF(AZ411=5,G411,0)</f>
        <v>0</v>
      </c>
      <c r="CA411" s="292">
        <v>1</v>
      </c>
      <c r="CB411" s="292">
        <v>7</v>
      </c>
    </row>
    <row r="412" spans="1:80" x14ac:dyDescent="0.2">
      <c r="A412" s="301"/>
      <c r="B412" s="304"/>
      <c r="C412" s="305" t="s">
        <v>2112</v>
      </c>
      <c r="D412" s="306"/>
      <c r="E412" s="307">
        <v>12.85</v>
      </c>
      <c r="F412" s="308"/>
      <c r="G412" s="309"/>
      <c r="H412" s="310"/>
      <c r="I412" s="302"/>
      <c r="J412" s="311"/>
      <c r="K412" s="302"/>
      <c r="M412" s="303" t="s">
        <v>2112</v>
      </c>
      <c r="O412" s="292"/>
    </row>
    <row r="413" spans="1:80" x14ac:dyDescent="0.2">
      <c r="A413" s="301"/>
      <c r="B413" s="304"/>
      <c r="C413" s="305" t="s">
        <v>2113</v>
      </c>
      <c r="D413" s="306"/>
      <c r="E413" s="307">
        <v>1.74</v>
      </c>
      <c r="F413" s="308"/>
      <c r="G413" s="309"/>
      <c r="H413" s="310"/>
      <c r="I413" s="302"/>
      <c r="J413" s="311"/>
      <c r="K413" s="302"/>
      <c r="M413" s="303" t="s">
        <v>2113</v>
      </c>
      <c r="O413" s="292"/>
    </row>
    <row r="414" spans="1:80" x14ac:dyDescent="0.2">
      <c r="A414" s="293">
        <v>75</v>
      </c>
      <c r="B414" s="294" t="s">
        <v>471</v>
      </c>
      <c r="C414" s="295" t="s">
        <v>472</v>
      </c>
      <c r="D414" s="296" t="s">
        <v>116</v>
      </c>
      <c r="E414" s="297">
        <v>2.4074</v>
      </c>
      <c r="F414" s="297">
        <v>0</v>
      </c>
      <c r="G414" s="298">
        <f>E414*F414</f>
        <v>0</v>
      </c>
      <c r="H414" s="299">
        <v>1.9E-2</v>
      </c>
      <c r="I414" s="300">
        <f>E414*H414</f>
        <v>4.5740599999999999E-2</v>
      </c>
      <c r="J414" s="299"/>
      <c r="K414" s="300">
        <f>E414*J414</f>
        <v>0</v>
      </c>
      <c r="O414" s="292">
        <v>2</v>
      </c>
      <c r="AA414" s="261">
        <v>3</v>
      </c>
      <c r="AB414" s="261">
        <v>7</v>
      </c>
      <c r="AC414" s="261">
        <v>59764049</v>
      </c>
      <c r="AZ414" s="261">
        <v>2</v>
      </c>
      <c r="BA414" s="261">
        <f>IF(AZ414=1,G414,0)</f>
        <v>0</v>
      </c>
      <c r="BB414" s="261">
        <f>IF(AZ414=2,G414,0)</f>
        <v>0</v>
      </c>
      <c r="BC414" s="261">
        <f>IF(AZ414=3,G414,0)</f>
        <v>0</v>
      </c>
      <c r="BD414" s="261">
        <f>IF(AZ414=4,G414,0)</f>
        <v>0</v>
      </c>
      <c r="BE414" s="261">
        <f>IF(AZ414=5,G414,0)</f>
        <v>0</v>
      </c>
      <c r="CA414" s="292">
        <v>3</v>
      </c>
      <c r="CB414" s="292">
        <v>7</v>
      </c>
    </row>
    <row r="415" spans="1:80" x14ac:dyDescent="0.2">
      <c r="A415" s="301"/>
      <c r="B415" s="304"/>
      <c r="C415" s="335" t="s">
        <v>385</v>
      </c>
      <c r="D415" s="306"/>
      <c r="E415" s="334">
        <v>0</v>
      </c>
      <c r="F415" s="308"/>
      <c r="G415" s="309"/>
      <c r="H415" s="310"/>
      <c r="I415" s="302"/>
      <c r="J415" s="311"/>
      <c r="K415" s="302"/>
      <c r="M415" s="303" t="s">
        <v>385</v>
      </c>
      <c r="O415" s="292"/>
    </row>
    <row r="416" spans="1:80" x14ac:dyDescent="0.2">
      <c r="A416" s="301"/>
      <c r="B416" s="304"/>
      <c r="C416" s="335" t="s">
        <v>2112</v>
      </c>
      <c r="D416" s="306"/>
      <c r="E416" s="334">
        <v>12.85</v>
      </c>
      <c r="F416" s="308"/>
      <c r="G416" s="309"/>
      <c r="H416" s="310"/>
      <c r="I416" s="302"/>
      <c r="J416" s="311"/>
      <c r="K416" s="302"/>
      <c r="M416" s="303" t="s">
        <v>2112</v>
      </c>
      <c r="O416" s="292"/>
    </row>
    <row r="417" spans="1:80" x14ac:dyDescent="0.2">
      <c r="A417" s="301"/>
      <c r="B417" s="304"/>
      <c r="C417" s="335" t="s">
        <v>2113</v>
      </c>
      <c r="D417" s="306"/>
      <c r="E417" s="334">
        <v>1.74</v>
      </c>
      <c r="F417" s="308"/>
      <c r="G417" s="309"/>
      <c r="H417" s="310"/>
      <c r="I417" s="302"/>
      <c r="J417" s="311"/>
      <c r="K417" s="302"/>
      <c r="M417" s="303" t="s">
        <v>2113</v>
      </c>
      <c r="O417" s="292"/>
    </row>
    <row r="418" spans="1:80" x14ac:dyDescent="0.2">
      <c r="A418" s="301"/>
      <c r="B418" s="304"/>
      <c r="C418" s="335" t="s">
        <v>391</v>
      </c>
      <c r="D418" s="306"/>
      <c r="E418" s="334">
        <v>14.59</v>
      </c>
      <c r="F418" s="308"/>
      <c r="G418" s="309"/>
      <c r="H418" s="310"/>
      <c r="I418" s="302"/>
      <c r="J418" s="311"/>
      <c r="K418" s="302"/>
      <c r="M418" s="303" t="s">
        <v>391</v>
      </c>
      <c r="O418" s="292"/>
    </row>
    <row r="419" spans="1:80" x14ac:dyDescent="0.2">
      <c r="A419" s="301"/>
      <c r="B419" s="304"/>
      <c r="C419" s="333" t="s">
        <v>174</v>
      </c>
      <c r="D419" s="306"/>
      <c r="E419" s="332">
        <v>0</v>
      </c>
      <c r="F419" s="308"/>
      <c r="G419" s="309"/>
      <c r="H419" s="310"/>
      <c r="I419" s="302"/>
      <c r="J419" s="311"/>
      <c r="K419" s="302"/>
      <c r="M419" s="303" t="s">
        <v>174</v>
      </c>
      <c r="O419" s="292"/>
    </row>
    <row r="420" spans="1:80" x14ac:dyDescent="0.2">
      <c r="A420" s="301"/>
      <c r="B420" s="304"/>
      <c r="C420" s="305" t="s">
        <v>2114</v>
      </c>
      <c r="D420" s="306"/>
      <c r="E420" s="307">
        <v>2.4074</v>
      </c>
      <c r="F420" s="308"/>
      <c r="G420" s="309"/>
      <c r="H420" s="310"/>
      <c r="I420" s="302"/>
      <c r="J420" s="311"/>
      <c r="K420" s="302"/>
      <c r="M420" s="303" t="s">
        <v>2114</v>
      </c>
      <c r="O420" s="292"/>
    </row>
    <row r="421" spans="1:80" x14ac:dyDescent="0.2">
      <c r="A421" s="293">
        <v>76</v>
      </c>
      <c r="B421" s="294" t="s">
        <v>475</v>
      </c>
      <c r="C421" s="295" t="s">
        <v>476</v>
      </c>
      <c r="D421" s="296" t="s">
        <v>12</v>
      </c>
      <c r="E421" s="297"/>
      <c r="F421" s="297">
        <v>0</v>
      </c>
      <c r="G421" s="298">
        <f>E421*F421</f>
        <v>0</v>
      </c>
      <c r="H421" s="299">
        <v>0</v>
      </c>
      <c r="I421" s="300">
        <f>E421*H421</f>
        <v>0</v>
      </c>
      <c r="J421" s="299"/>
      <c r="K421" s="300">
        <f>E421*J421</f>
        <v>0</v>
      </c>
      <c r="O421" s="292">
        <v>2</v>
      </c>
      <c r="AA421" s="261">
        <v>7</v>
      </c>
      <c r="AB421" s="261">
        <v>1002</v>
      </c>
      <c r="AC421" s="261">
        <v>5</v>
      </c>
      <c r="AZ421" s="261">
        <v>2</v>
      </c>
      <c r="BA421" s="261">
        <f>IF(AZ421=1,G421,0)</f>
        <v>0</v>
      </c>
      <c r="BB421" s="261">
        <f>IF(AZ421=2,G421,0)</f>
        <v>0</v>
      </c>
      <c r="BC421" s="261">
        <f>IF(AZ421=3,G421,0)</f>
        <v>0</v>
      </c>
      <c r="BD421" s="261">
        <f>IF(AZ421=4,G421,0)</f>
        <v>0</v>
      </c>
      <c r="BE421" s="261">
        <f>IF(AZ421=5,G421,0)</f>
        <v>0</v>
      </c>
      <c r="CA421" s="292">
        <v>7</v>
      </c>
      <c r="CB421" s="292">
        <v>1002</v>
      </c>
    </row>
    <row r="422" spans="1:80" x14ac:dyDescent="0.2">
      <c r="A422" s="312"/>
      <c r="B422" s="313" t="s">
        <v>101</v>
      </c>
      <c r="C422" s="314" t="s">
        <v>463</v>
      </c>
      <c r="D422" s="315"/>
      <c r="E422" s="316"/>
      <c r="F422" s="317"/>
      <c r="G422" s="318">
        <f>SUM(G407:G421)</f>
        <v>0</v>
      </c>
      <c r="H422" s="319"/>
      <c r="I422" s="320">
        <f>SUM(I407:I421)</f>
        <v>4.9825800000000003E-2</v>
      </c>
      <c r="J422" s="319"/>
      <c r="K422" s="320">
        <f>SUM(K407:K421)</f>
        <v>0</v>
      </c>
      <c r="O422" s="292">
        <v>4</v>
      </c>
      <c r="BA422" s="321">
        <f>SUM(BA407:BA421)</f>
        <v>0</v>
      </c>
      <c r="BB422" s="321">
        <f>SUM(BB407:BB421)</f>
        <v>0</v>
      </c>
      <c r="BC422" s="321">
        <f>SUM(BC407:BC421)</f>
        <v>0</v>
      </c>
      <c r="BD422" s="321">
        <f>SUM(BD407:BD421)</f>
        <v>0</v>
      </c>
      <c r="BE422" s="321">
        <f>SUM(BE407:BE421)</f>
        <v>0</v>
      </c>
    </row>
    <row r="423" spans="1:80" x14ac:dyDescent="0.2">
      <c r="A423" s="282" t="s">
        <v>97</v>
      </c>
      <c r="B423" s="283" t="s">
        <v>477</v>
      </c>
      <c r="C423" s="284" t="s">
        <v>478</v>
      </c>
      <c r="D423" s="285"/>
      <c r="E423" s="286"/>
      <c r="F423" s="286"/>
      <c r="G423" s="287"/>
      <c r="H423" s="288"/>
      <c r="I423" s="289"/>
      <c r="J423" s="290"/>
      <c r="K423" s="291"/>
      <c r="O423" s="292">
        <v>1</v>
      </c>
    </row>
    <row r="424" spans="1:80" x14ac:dyDescent="0.2">
      <c r="A424" s="293">
        <v>77</v>
      </c>
      <c r="B424" s="294" t="s">
        <v>480</v>
      </c>
      <c r="C424" s="295" t="s">
        <v>481</v>
      </c>
      <c r="D424" s="296" t="s">
        <v>116</v>
      </c>
      <c r="E424" s="297">
        <v>10.7</v>
      </c>
      <c r="F424" s="297">
        <v>0</v>
      </c>
      <c r="G424" s="298">
        <f>E424*F424</f>
        <v>0</v>
      </c>
      <c r="H424" s="299">
        <v>3.1E-4</v>
      </c>
      <c r="I424" s="300">
        <f>E424*H424</f>
        <v>3.3169999999999996E-3</v>
      </c>
      <c r="J424" s="299">
        <v>0</v>
      </c>
      <c r="K424" s="300">
        <f>E424*J424</f>
        <v>0</v>
      </c>
      <c r="O424" s="292">
        <v>2</v>
      </c>
      <c r="AA424" s="261">
        <v>1</v>
      </c>
      <c r="AB424" s="261">
        <v>7</v>
      </c>
      <c r="AC424" s="261">
        <v>7</v>
      </c>
      <c r="AZ424" s="261">
        <v>2</v>
      </c>
      <c r="BA424" s="261">
        <f>IF(AZ424=1,G424,0)</f>
        <v>0</v>
      </c>
      <c r="BB424" s="261">
        <f>IF(AZ424=2,G424,0)</f>
        <v>0</v>
      </c>
      <c r="BC424" s="261">
        <f>IF(AZ424=3,G424,0)</f>
        <v>0</v>
      </c>
      <c r="BD424" s="261">
        <f>IF(AZ424=4,G424,0)</f>
        <v>0</v>
      </c>
      <c r="BE424" s="261">
        <f>IF(AZ424=5,G424,0)</f>
        <v>0</v>
      </c>
      <c r="CA424" s="292">
        <v>1</v>
      </c>
      <c r="CB424" s="292">
        <v>7</v>
      </c>
    </row>
    <row r="425" spans="1:80" x14ac:dyDescent="0.2">
      <c r="A425" s="301"/>
      <c r="B425" s="304"/>
      <c r="C425" s="305" t="s">
        <v>2115</v>
      </c>
      <c r="D425" s="306"/>
      <c r="E425" s="307">
        <v>0</v>
      </c>
      <c r="F425" s="308"/>
      <c r="G425" s="309"/>
      <c r="H425" s="310"/>
      <c r="I425" s="302"/>
      <c r="J425" s="311"/>
      <c r="K425" s="302"/>
      <c r="M425" s="303" t="s">
        <v>2115</v>
      </c>
      <c r="O425" s="292"/>
    </row>
    <row r="426" spans="1:80" x14ac:dyDescent="0.2">
      <c r="A426" s="301"/>
      <c r="B426" s="304"/>
      <c r="C426" s="305" t="s">
        <v>2116</v>
      </c>
      <c r="D426" s="306"/>
      <c r="E426" s="307">
        <v>0.98</v>
      </c>
      <c r="F426" s="308"/>
      <c r="G426" s="309"/>
      <c r="H426" s="310"/>
      <c r="I426" s="302"/>
      <c r="J426" s="311"/>
      <c r="K426" s="302"/>
      <c r="M426" s="303" t="s">
        <v>2116</v>
      </c>
      <c r="O426" s="292"/>
    </row>
    <row r="427" spans="1:80" x14ac:dyDescent="0.2">
      <c r="A427" s="301"/>
      <c r="B427" s="304"/>
      <c r="C427" s="305" t="s">
        <v>2117</v>
      </c>
      <c r="D427" s="306"/>
      <c r="E427" s="307">
        <v>1.53</v>
      </c>
      <c r="F427" s="308"/>
      <c r="G427" s="309"/>
      <c r="H427" s="310"/>
      <c r="I427" s="302"/>
      <c r="J427" s="311"/>
      <c r="K427" s="302"/>
      <c r="M427" s="303" t="s">
        <v>2117</v>
      </c>
      <c r="O427" s="292"/>
    </row>
    <row r="428" spans="1:80" x14ac:dyDescent="0.2">
      <c r="A428" s="301"/>
      <c r="B428" s="304"/>
      <c r="C428" s="305" t="s">
        <v>130</v>
      </c>
      <c r="D428" s="306"/>
      <c r="E428" s="307">
        <v>0</v>
      </c>
      <c r="F428" s="308"/>
      <c r="G428" s="309"/>
      <c r="H428" s="310"/>
      <c r="I428" s="302"/>
      <c r="J428" s="311"/>
      <c r="K428" s="302"/>
      <c r="M428" s="303">
        <v>0</v>
      </c>
      <c r="O428" s="292"/>
    </row>
    <row r="429" spans="1:80" x14ac:dyDescent="0.2">
      <c r="A429" s="301"/>
      <c r="B429" s="304"/>
      <c r="C429" s="305" t="s">
        <v>2118</v>
      </c>
      <c r="D429" s="306"/>
      <c r="E429" s="307">
        <v>8.0299999999999994</v>
      </c>
      <c r="F429" s="308"/>
      <c r="G429" s="309"/>
      <c r="H429" s="310"/>
      <c r="I429" s="302"/>
      <c r="J429" s="311"/>
      <c r="K429" s="302"/>
      <c r="M429" s="303" t="s">
        <v>2118</v>
      </c>
      <c r="O429" s="292"/>
    </row>
    <row r="430" spans="1:80" x14ac:dyDescent="0.2">
      <c r="A430" s="301"/>
      <c r="B430" s="304"/>
      <c r="C430" s="305" t="s">
        <v>130</v>
      </c>
      <c r="D430" s="306"/>
      <c r="E430" s="307">
        <v>0</v>
      </c>
      <c r="F430" s="308"/>
      <c r="G430" s="309"/>
      <c r="H430" s="310"/>
      <c r="I430" s="302"/>
      <c r="J430" s="311"/>
      <c r="K430" s="302"/>
      <c r="M430" s="303">
        <v>0</v>
      </c>
      <c r="O430" s="292"/>
    </row>
    <row r="431" spans="1:80" x14ac:dyDescent="0.2">
      <c r="A431" s="301"/>
      <c r="B431" s="304"/>
      <c r="C431" s="305" t="s">
        <v>2119</v>
      </c>
      <c r="D431" s="306"/>
      <c r="E431" s="307">
        <v>0.16</v>
      </c>
      <c r="F431" s="308"/>
      <c r="G431" s="309"/>
      <c r="H431" s="310"/>
      <c r="I431" s="302"/>
      <c r="J431" s="311"/>
      <c r="K431" s="302"/>
      <c r="M431" s="303" t="s">
        <v>2119</v>
      </c>
      <c r="O431" s="292"/>
    </row>
    <row r="432" spans="1:80" x14ac:dyDescent="0.2">
      <c r="A432" s="293">
        <v>78</v>
      </c>
      <c r="B432" s="294" t="s">
        <v>2120</v>
      </c>
      <c r="C432" s="295" t="s">
        <v>2121</v>
      </c>
      <c r="D432" s="296" t="s">
        <v>116</v>
      </c>
      <c r="E432" s="297">
        <v>10.54</v>
      </c>
      <c r="F432" s="297">
        <v>0</v>
      </c>
      <c r="G432" s="298">
        <f>E432*F432</f>
        <v>0</v>
      </c>
      <c r="H432" s="299">
        <v>1.0000000000000001E-5</v>
      </c>
      <c r="I432" s="300">
        <f>E432*H432</f>
        <v>1.054E-4</v>
      </c>
      <c r="J432" s="299">
        <v>0</v>
      </c>
      <c r="K432" s="300">
        <f>E432*J432</f>
        <v>0</v>
      </c>
      <c r="O432" s="292">
        <v>2</v>
      </c>
      <c r="AA432" s="261">
        <v>1</v>
      </c>
      <c r="AB432" s="261">
        <v>7</v>
      </c>
      <c r="AC432" s="261">
        <v>7</v>
      </c>
      <c r="AZ432" s="261">
        <v>2</v>
      </c>
      <c r="BA432" s="261">
        <f>IF(AZ432=1,G432,0)</f>
        <v>0</v>
      </c>
      <c r="BB432" s="261">
        <f>IF(AZ432=2,G432,0)</f>
        <v>0</v>
      </c>
      <c r="BC432" s="261">
        <f>IF(AZ432=3,G432,0)</f>
        <v>0</v>
      </c>
      <c r="BD432" s="261">
        <f>IF(AZ432=4,G432,0)</f>
        <v>0</v>
      </c>
      <c r="BE432" s="261">
        <f>IF(AZ432=5,G432,0)</f>
        <v>0</v>
      </c>
      <c r="CA432" s="292">
        <v>1</v>
      </c>
      <c r="CB432" s="292">
        <v>7</v>
      </c>
    </row>
    <row r="433" spans="1:57" x14ac:dyDescent="0.2">
      <c r="A433" s="301"/>
      <c r="B433" s="304"/>
      <c r="C433" s="305" t="s">
        <v>2115</v>
      </c>
      <c r="D433" s="306"/>
      <c r="E433" s="307">
        <v>0</v>
      </c>
      <c r="F433" s="308"/>
      <c r="G433" s="309"/>
      <c r="H433" s="310"/>
      <c r="I433" s="302"/>
      <c r="J433" s="311"/>
      <c r="K433" s="302"/>
      <c r="M433" s="303" t="s">
        <v>2115</v>
      </c>
      <c r="O433" s="292"/>
    </row>
    <row r="434" spans="1:57" x14ac:dyDescent="0.2">
      <c r="A434" s="301"/>
      <c r="B434" s="304"/>
      <c r="C434" s="305" t="s">
        <v>2116</v>
      </c>
      <c r="D434" s="306"/>
      <c r="E434" s="307">
        <v>0.98</v>
      </c>
      <c r="F434" s="308"/>
      <c r="G434" s="309"/>
      <c r="H434" s="310"/>
      <c r="I434" s="302"/>
      <c r="J434" s="311"/>
      <c r="K434" s="302"/>
      <c r="M434" s="303" t="s">
        <v>2116</v>
      </c>
      <c r="O434" s="292"/>
    </row>
    <row r="435" spans="1:57" x14ac:dyDescent="0.2">
      <c r="A435" s="301"/>
      <c r="B435" s="304"/>
      <c r="C435" s="305" t="s">
        <v>2117</v>
      </c>
      <c r="D435" s="306"/>
      <c r="E435" s="307">
        <v>1.53</v>
      </c>
      <c r="F435" s="308"/>
      <c r="G435" s="309"/>
      <c r="H435" s="310"/>
      <c r="I435" s="302"/>
      <c r="J435" s="311"/>
      <c r="K435" s="302"/>
      <c r="M435" s="303" t="s">
        <v>2117</v>
      </c>
      <c r="O435" s="292"/>
    </row>
    <row r="436" spans="1:57" x14ac:dyDescent="0.2">
      <c r="A436" s="301"/>
      <c r="B436" s="304"/>
      <c r="C436" s="305" t="s">
        <v>130</v>
      </c>
      <c r="D436" s="306"/>
      <c r="E436" s="307">
        <v>0</v>
      </c>
      <c r="F436" s="308"/>
      <c r="G436" s="309"/>
      <c r="H436" s="310"/>
      <c r="I436" s="302"/>
      <c r="J436" s="311"/>
      <c r="K436" s="302"/>
      <c r="M436" s="303">
        <v>0</v>
      </c>
      <c r="O436" s="292"/>
    </row>
    <row r="437" spans="1:57" x14ac:dyDescent="0.2">
      <c r="A437" s="301"/>
      <c r="B437" s="304"/>
      <c r="C437" s="305" t="s">
        <v>2122</v>
      </c>
      <c r="D437" s="306"/>
      <c r="E437" s="307">
        <v>7.3</v>
      </c>
      <c r="F437" s="308"/>
      <c r="G437" s="309"/>
      <c r="H437" s="310"/>
      <c r="I437" s="302"/>
      <c r="J437" s="311"/>
      <c r="K437" s="302"/>
      <c r="M437" s="303" t="s">
        <v>2122</v>
      </c>
      <c r="O437" s="292"/>
    </row>
    <row r="438" spans="1:57" x14ac:dyDescent="0.2">
      <c r="A438" s="312"/>
      <c r="B438" s="313" t="s">
        <v>101</v>
      </c>
      <c r="C438" s="314" t="s">
        <v>479</v>
      </c>
      <c r="D438" s="315"/>
      <c r="E438" s="316"/>
      <c r="F438" s="317"/>
      <c r="G438" s="318">
        <f>SUM(G423:G437)</f>
        <v>0</v>
      </c>
      <c r="H438" s="319"/>
      <c r="I438" s="320">
        <f>SUM(I423:I437)</f>
        <v>3.4223999999999995E-3</v>
      </c>
      <c r="J438" s="319"/>
      <c r="K438" s="320">
        <f>SUM(K423:K437)</f>
        <v>0</v>
      </c>
      <c r="O438" s="292">
        <v>4</v>
      </c>
      <c r="BA438" s="321">
        <f>SUM(BA423:BA437)</f>
        <v>0</v>
      </c>
      <c r="BB438" s="321">
        <f>SUM(BB423:BB437)</f>
        <v>0</v>
      </c>
      <c r="BC438" s="321">
        <f>SUM(BC423:BC437)</f>
        <v>0</v>
      </c>
      <c r="BD438" s="321">
        <f>SUM(BD423:BD437)</f>
        <v>0</v>
      </c>
      <c r="BE438" s="321">
        <f>SUM(BE423:BE437)</f>
        <v>0</v>
      </c>
    </row>
    <row r="439" spans="1:57" x14ac:dyDescent="0.2">
      <c r="E439" s="261"/>
    </row>
    <row r="440" spans="1:57" x14ac:dyDescent="0.2">
      <c r="E440" s="261"/>
    </row>
    <row r="441" spans="1:57" x14ac:dyDescent="0.2">
      <c r="E441" s="261"/>
    </row>
    <row r="442" spans="1:57" x14ac:dyDescent="0.2">
      <c r="E442" s="261"/>
    </row>
    <row r="443" spans="1:57" x14ac:dyDescent="0.2">
      <c r="E443" s="261"/>
    </row>
    <row r="444" spans="1:57" x14ac:dyDescent="0.2">
      <c r="E444" s="261"/>
    </row>
    <row r="445" spans="1:57" x14ac:dyDescent="0.2">
      <c r="E445" s="261"/>
    </row>
    <row r="446" spans="1:57" x14ac:dyDescent="0.2">
      <c r="E446" s="261"/>
    </row>
    <row r="447" spans="1:57" x14ac:dyDescent="0.2">
      <c r="E447" s="261"/>
    </row>
    <row r="448" spans="1:57" x14ac:dyDescent="0.2">
      <c r="E448" s="261"/>
    </row>
    <row r="449" spans="1:7" x14ac:dyDescent="0.2">
      <c r="E449" s="261"/>
    </row>
    <row r="450" spans="1:7" x14ac:dyDescent="0.2">
      <c r="E450" s="261"/>
    </row>
    <row r="451" spans="1:7" x14ac:dyDescent="0.2">
      <c r="E451" s="261"/>
    </row>
    <row r="452" spans="1:7" x14ac:dyDescent="0.2">
      <c r="E452" s="261"/>
    </row>
    <row r="453" spans="1:7" x14ac:dyDescent="0.2">
      <c r="E453" s="261"/>
    </row>
    <row r="454" spans="1:7" x14ac:dyDescent="0.2">
      <c r="E454" s="261"/>
    </row>
    <row r="455" spans="1:7" x14ac:dyDescent="0.2">
      <c r="E455" s="261"/>
    </row>
    <row r="456" spans="1:7" x14ac:dyDescent="0.2">
      <c r="E456" s="261"/>
    </row>
    <row r="457" spans="1:7" x14ac:dyDescent="0.2">
      <c r="E457" s="261"/>
    </row>
    <row r="458" spans="1:7" x14ac:dyDescent="0.2">
      <c r="E458" s="261"/>
    </row>
    <row r="459" spans="1:7" x14ac:dyDescent="0.2">
      <c r="E459" s="261"/>
    </row>
    <row r="460" spans="1:7" x14ac:dyDescent="0.2">
      <c r="E460" s="261"/>
    </row>
    <row r="461" spans="1:7" x14ac:dyDescent="0.2">
      <c r="E461" s="261"/>
    </row>
    <row r="462" spans="1:7" x14ac:dyDescent="0.2">
      <c r="A462" s="311"/>
      <c r="B462" s="311"/>
      <c r="C462" s="311"/>
      <c r="D462" s="311"/>
      <c r="E462" s="311"/>
      <c r="F462" s="311"/>
      <c r="G462" s="311"/>
    </row>
    <row r="463" spans="1:7" x14ac:dyDescent="0.2">
      <c r="A463" s="311"/>
      <c r="B463" s="311"/>
      <c r="C463" s="311"/>
      <c r="D463" s="311"/>
      <c r="E463" s="311"/>
      <c r="F463" s="311"/>
      <c r="G463" s="311"/>
    </row>
    <row r="464" spans="1:7" x14ac:dyDescent="0.2">
      <c r="A464" s="311"/>
      <c r="B464" s="311"/>
      <c r="C464" s="311"/>
      <c r="D464" s="311"/>
      <c r="E464" s="311"/>
      <c r="F464" s="311"/>
      <c r="G464" s="311"/>
    </row>
    <row r="465" spans="1:7" x14ac:dyDescent="0.2">
      <c r="A465" s="311"/>
      <c r="B465" s="311"/>
      <c r="C465" s="311"/>
      <c r="D465" s="311"/>
      <c r="E465" s="311"/>
      <c r="F465" s="311"/>
      <c r="G465" s="311"/>
    </row>
    <row r="466" spans="1:7" x14ac:dyDescent="0.2">
      <c r="E466" s="261"/>
    </row>
    <row r="467" spans="1:7" x14ac:dyDescent="0.2">
      <c r="E467" s="261"/>
    </row>
    <row r="468" spans="1:7" x14ac:dyDescent="0.2">
      <c r="E468" s="261"/>
    </row>
    <row r="469" spans="1:7" x14ac:dyDescent="0.2">
      <c r="E469" s="261"/>
    </row>
    <row r="470" spans="1:7" x14ac:dyDescent="0.2">
      <c r="E470" s="261"/>
    </row>
    <row r="471" spans="1:7" x14ac:dyDescent="0.2">
      <c r="E471" s="261"/>
    </row>
    <row r="472" spans="1:7" x14ac:dyDescent="0.2">
      <c r="E472" s="261"/>
    </row>
    <row r="473" spans="1:7" x14ac:dyDescent="0.2">
      <c r="E473" s="261"/>
    </row>
    <row r="474" spans="1:7" x14ac:dyDescent="0.2">
      <c r="E474" s="261"/>
    </row>
    <row r="475" spans="1:7" x14ac:dyDescent="0.2">
      <c r="E475" s="261"/>
    </row>
    <row r="476" spans="1:7" x14ac:dyDescent="0.2">
      <c r="E476" s="261"/>
    </row>
    <row r="477" spans="1:7" x14ac:dyDescent="0.2">
      <c r="E477" s="261"/>
    </row>
    <row r="478" spans="1:7" x14ac:dyDescent="0.2">
      <c r="E478" s="261"/>
    </row>
    <row r="479" spans="1:7" x14ac:dyDescent="0.2">
      <c r="E479" s="261"/>
    </row>
    <row r="480" spans="1:7" x14ac:dyDescent="0.2">
      <c r="E480" s="261"/>
    </row>
    <row r="481" spans="5:5" x14ac:dyDescent="0.2">
      <c r="E481" s="261"/>
    </row>
    <row r="482" spans="5:5" x14ac:dyDescent="0.2">
      <c r="E482" s="261"/>
    </row>
    <row r="483" spans="5:5" x14ac:dyDescent="0.2">
      <c r="E483" s="261"/>
    </row>
    <row r="484" spans="5:5" x14ac:dyDescent="0.2">
      <c r="E484" s="261"/>
    </row>
    <row r="485" spans="5:5" x14ac:dyDescent="0.2">
      <c r="E485" s="261"/>
    </row>
    <row r="486" spans="5:5" x14ac:dyDescent="0.2">
      <c r="E486" s="261"/>
    </row>
    <row r="487" spans="5:5" x14ac:dyDescent="0.2">
      <c r="E487" s="261"/>
    </row>
    <row r="488" spans="5:5" x14ac:dyDescent="0.2">
      <c r="E488" s="261"/>
    </row>
    <row r="489" spans="5:5" x14ac:dyDescent="0.2">
      <c r="E489" s="261"/>
    </row>
    <row r="490" spans="5:5" x14ac:dyDescent="0.2">
      <c r="E490" s="261"/>
    </row>
    <row r="491" spans="5:5" x14ac:dyDescent="0.2">
      <c r="E491" s="261"/>
    </row>
    <row r="492" spans="5:5" x14ac:dyDescent="0.2">
      <c r="E492" s="261"/>
    </row>
    <row r="493" spans="5:5" x14ac:dyDescent="0.2">
      <c r="E493" s="261"/>
    </row>
    <row r="494" spans="5:5" x14ac:dyDescent="0.2">
      <c r="E494" s="261"/>
    </row>
    <row r="495" spans="5:5" x14ac:dyDescent="0.2">
      <c r="E495" s="261"/>
    </row>
    <row r="496" spans="5:5" x14ac:dyDescent="0.2">
      <c r="E496" s="261"/>
    </row>
    <row r="497" spans="1:7" x14ac:dyDescent="0.2">
      <c r="A497" s="322"/>
      <c r="B497" s="322"/>
    </row>
    <row r="498" spans="1:7" x14ac:dyDescent="0.2">
      <c r="A498" s="311"/>
      <c r="B498" s="311"/>
      <c r="C498" s="323"/>
      <c r="D498" s="323"/>
      <c r="E498" s="324"/>
      <c r="F498" s="323"/>
      <c r="G498" s="325"/>
    </row>
    <row r="499" spans="1:7" x14ac:dyDescent="0.2">
      <c r="A499" s="326"/>
      <c r="B499" s="326"/>
      <c r="C499" s="311"/>
      <c r="D499" s="311"/>
      <c r="E499" s="327"/>
      <c r="F499" s="311"/>
      <c r="G499" s="311"/>
    </row>
    <row r="500" spans="1:7" x14ac:dyDescent="0.2">
      <c r="A500" s="311"/>
      <c r="B500" s="311"/>
      <c r="C500" s="311"/>
      <c r="D500" s="311"/>
      <c r="E500" s="327"/>
      <c r="F500" s="311"/>
      <c r="G500" s="311"/>
    </row>
    <row r="501" spans="1:7" x14ac:dyDescent="0.2">
      <c r="A501" s="311"/>
      <c r="B501" s="311"/>
      <c r="C501" s="311"/>
      <c r="D501" s="311"/>
      <c r="E501" s="327"/>
      <c r="F501" s="311"/>
      <c r="G501" s="311"/>
    </row>
    <row r="502" spans="1:7" x14ac:dyDescent="0.2">
      <c r="A502" s="311"/>
      <c r="B502" s="311"/>
      <c r="C502" s="311"/>
      <c r="D502" s="311"/>
      <c r="E502" s="327"/>
      <c r="F502" s="311"/>
      <c r="G502" s="311"/>
    </row>
    <row r="503" spans="1:7" x14ac:dyDescent="0.2">
      <c r="A503" s="311"/>
      <c r="B503" s="311"/>
      <c r="C503" s="311"/>
      <c r="D503" s="311"/>
      <c r="E503" s="327"/>
      <c r="F503" s="311"/>
      <c r="G503" s="311"/>
    </row>
    <row r="504" spans="1:7" x14ac:dyDescent="0.2">
      <c r="A504" s="311"/>
      <c r="B504" s="311"/>
      <c r="C504" s="311"/>
      <c r="D504" s="311"/>
      <c r="E504" s="327"/>
      <c r="F504" s="311"/>
      <c r="G504" s="311"/>
    </row>
    <row r="505" spans="1:7" x14ac:dyDescent="0.2">
      <c r="A505" s="311"/>
      <c r="B505" s="311"/>
      <c r="C505" s="311"/>
      <c r="D505" s="311"/>
      <c r="E505" s="327"/>
      <c r="F505" s="311"/>
      <c r="G505" s="311"/>
    </row>
    <row r="506" spans="1:7" x14ac:dyDescent="0.2">
      <c r="A506" s="311"/>
      <c r="B506" s="311"/>
      <c r="C506" s="311"/>
      <c r="D506" s="311"/>
      <c r="E506" s="327"/>
      <c r="F506" s="311"/>
      <c r="G506" s="311"/>
    </row>
    <row r="507" spans="1:7" x14ac:dyDescent="0.2">
      <c r="A507" s="311"/>
      <c r="B507" s="311"/>
      <c r="C507" s="311"/>
      <c r="D507" s="311"/>
      <c r="E507" s="327"/>
      <c r="F507" s="311"/>
      <c r="G507" s="311"/>
    </row>
    <row r="508" spans="1:7" x14ac:dyDescent="0.2">
      <c r="A508" s="311"/>
      <c r="B508" s="311"/>
      <c r="C508" s="311"/>
      <c r="D508" s="311"/>
      <c r="E508" s="327"/>
      <c r="F508" s="311"/>
      <c r="G508" s="311"/>
    </row>
    <row r="509" spans="1:7" x14ac:dyDescent="0.2">
      <c r="A509" s="311"/>
      <c r="B509" s="311"/>
      <c r="C509" s="311"/>
      <c r="D509" s="311"/>
      <c r="E509" s="327"/>
      <c r="F509" s="311"/>
      <c r="G509" s="311"/>
    </row>
    <row r="510" spans="1:7" x14ac:dyDescent="0.2">
      <c r="A510" s="311"/>
      <c r="B510" s="311"/>
      <c r="C510" s="311"/>
      <c r="D510" s="311"/>
      <c r="E510" s="327"/>
      <c r="F510" s="311"/>
      <c r="G510" s="311"/>
    </row>
    <row r="511" spans="1:7" x14ac:dyDescent="0.2">
      <c r="A511" s="311"/>
      <c r="B511" s="311"/>
      <c r="C511" s="311"/>
      <c r="D511" s="311"/>
      <c r="E511" s="327"/>
      <c r="F511" s="311"/>
      <c r="G511" s="311"/>
    </row>
  </sheetData>
  <mergeCells count="326">
    <mergeCell ref="C431:D431"/>
    <mergeCell ref="C433:D433"/>
    <mergeCell ref="C434:D434"/>
    <mergeCell ref="C435:D435"/>
    <mergeCell ref="C436:D436"/>
    <mergeCell ref="C437:D437"/>
    <mergeCell ref="C419:D419"/>
    <mergeCell ref="C420:D420"/>
    <mergeCell ref="C425:D425"/>
    <mergeCell ref="C426:D426"/>
    <mergeCell ref="C427:D427"/>
    <mergeCell ref="C428:D428"/>
    <mergeCell ref="C429:D429"/>
    <mergeCell ref="C430:D430"/>
    <mergeCell ref="C409:D409"/>
    <mergeCell ref="C410:D410"/>
    <mergeCell ref="C412:D412"/>
    <mergeCell ref="C413:D413"/>
    <mergeCell ref="C415:D415"/>
    <mergeCell ref="C416:D416"/>
    <mergeCell ref="C417:D417"/>
    <mergeCell ref="C418:D418"/>
    <mergeCell ref="C387:D387"/>
    <mergeCell ref="C388:D388"/>
    <mergeCell ref="C389:D389"/>
    <mergeCell ref="C390:D390"/>
    <mergeCell ref="C400:D400"/>
    <mergeCell ref="C401:D401"/>
    <mergeCell ref="C403:D403"/>
    <mergeCell ref="C404:D404"/>
    <mergeCell ref="C381:D381"/>
    <mergeCell ref="C382:D382"/>
    <mergeCell ref="C383:D383"/>
    <mergeCell ref="C384:D384"/>
    <mergeCell ref="C385:D385"/>
    <mergeCell ref="C386:D386"/>
    <mergeCell ref="C374:D374"/>
    <mergeCell ref="C375:D375"/>
    <mergeCell ref="C377:D377"/>
    <mergeCell ref="C378:D378"/>
    <mergeCell ref="C379:D379"/>
    <mergeCell ref="C380:D380"/>
    <mergeCell ref="C360:D360"/>
    <mergeCell ref="C361:D361"/>
    <mergeCell ref="C362:D362"/>
    <mergeCell ref="C363:D363"/>
    <mergeCell ref="C364:D364"/>
    <mergeCell ref="C365:D365"/>
    <mergeCell ref="C366:D366"/>
    <mergeCell ref="C367:D367"/>
    <mergeCell ref="C368:D368"/>
    <mergeCell ref="C351:D351"/>
    <mergeCell ref="C353:D353"/>
    <mergeCell ref="C355:D355"/>
    <mergeCell ref="C369:D369"/>
    <mergeCell ref="C371:D371"/>
    <mergeCell ref="C372:D372"/>
    <mergeCell ref="C373:D373"/>
    <mergeCell ref="C341:D341"/>
    <mergeCell ref="C342:D342"/>
    <mergeCell ref="C343:D343"/>
    <mergeCell ref="C344:D344"/>
    <mergeCell ref="C345:D345"/>
    <mergeCell ref="C346:D346"/>
    <mergeCell ref="C325:D325"/>
    <mergeCell ref="C327:D327"/>
    <mergeCell ref="C332:D332"/>
    <mergeCell ref="C333:D333"/>
    <mergeCell ref="C315:D315"/>
    <mergeCell ref="C316:D316"/>
    <mergeCell ref="C317:D317"/>
    <mergeCell ref="C319:D319"/>
    <mergeCell ref="C321:D321"/>
    <mergeCell ref="C323:D323"/>
    <mergeCell ref="C309:D309"/>
    <mergeCell ref="C310:D310"/>
    <mergeCell ref="C311:D311"/>
    <mergeCell ref="C312:D312"/>
    <mergeCell ref="C313:D313"/>
    <mergeCell ref="C314:D314"/>
    <mergeCell ref="C289:D289"/>
    <mergeCell ref="C290:D290"/>
    <mergeCell ref="C293:D293"/>
    <mergeCell ref="C304:D304"/>
    <mergeCell ref="C305:D305"/>
    <mergeCell ref="C306:D306"/>
    <mergeCell ref="C307:D307"/>
    <mergeCell ref="C308:D308"/>
    <mergeCell ref="C275:D275"/>
    <mergeCell ref="C279:D279"/>
    <mergeCell ref="C281:D281"/>
    <mergeCell ref="C283:D283"/>
    <mergeCell ref="C284:D284"/>
    <mergeCell ref="C286:D286"/>
    <mergeCell ref="C287:D287"/>
    <mergeCell ref="C288:D288"/>
    <mergeCell ref="C269:D269"/>
    <mergeCell ref="C270:D270"/>
    <mergeCell ref="C271:D271"/>
    <mergeCell ref="C272:D272"/>
    <mergeCell ref="C273:D273"/>
    <mergeCell ref="C274:D274"/>
    <mergeCell ref="C258:D258"/>
    <mergeCell ref="C262:D262"/>
    <mergeCell ref="C263:D263"/>
    <mergeCell ref="C264:D264"/>
    <mergeCell ref="C265:D265"/>
    <mergeCell ref="C266:D266"/>
    <mergeCell ref="C267:D267"/>
    <mergeCell ref="C268:D268"/>
    <mergeCell ref="C252:D252"/>
    <mergeCell ref="C253:D253"/>
    <mergeCell ref="C254:D254"/>
    <mergeCell ref="C255:D255"/>
    <mergeCell ref="C256:D256"/>
    <mergeCell ref="C257:D257"/>
    <mergeCell ref="C246:D246"/>
    <mergeCell ref="C247:D247"/>
    <mergeCell ref="C248:D248"/>
    <mergeCell ref="C249:D249"/>
    <mergeCell ref="C250:D250"/>
    <mergeCell ref="C251:D251"/>
    <mergeCell ref="C240:D240"/>
    <mergeCell ref="C241:D241"/>
    <mergeCell ref="C242:D242"/>
    <mergeCell ref="C243:D243"/>
    <mergeCell ref="C244:D244"/>
    <mergeCell ref="C245:D245"/>
    <mergeCell ref="C233:D233"/>
    <mergeCell ref="C235:D235"/>
    <mergeCell ref="C236:D236"/>
    <mergeCell ref="C237:D237"/>
    <mergeCell ref="C238:D238"/>
    <mergeCell ref="C239:D239"/>
    <mergeCell ref="C226:D226"/>
    <mergeCell ref="C227:D227"/>
    <mergeCell ref="C229:D229"/>
    <mergeCell ref="C230:D230"/>
    <mergeCell ref="C231:D231"/>
    <mergeCell ref="C232:D232"/>
    <mergeCell ref="C220:D220"/>
    <mergeCell ref="C221:D221"/>
    <mergeCell ref="C222:D222"/>
    <mergeCell ref="C223:D223"/>
    <mergeCell ref="C224:D224"/>
    <mergeCell ref="C225:D225"/>
    <mergeCell ref="C214:D214"/>
    <mergeCell ref="C215:D215"/>
    <mergeCell ref="C216:D216"/>
    <mergeCell ref="C217:D217"/>
    <mergeCell ref="C218:D218"/>
    <mergeCell ref="C219:D219"/>
    <mergeCell ref="C208:D208"/>
    <mergeCell ref="C209:D209"/>
    <mergeCell ref="C210:D210"/>
    <mergeCell ref="C211:D211"/>
    <mergeCell ref="C212:D212"/>
    <mergeCell ref="C213:D213"/>
    <mergeCell ref="C201:D201"/>
    <mergeCell ref="C202:D202"/>
    <mergeCell ref="C203:D203"/>
    <mergeCell ref="C204:D204"/>
    <mergeCell ref="C205:D205"/>
    <mergeCell ref="C206:D206"/>
    <mergeCell ref="C195:D195"/>
    <mergeCell ref="C196:D196"/>
    <mergeCell ref="C197:D197"/>
    <mergeCell ref="C198:D198"/>
    <mergeCell ref="C199:D199"/>
    <mergeCell ref="C200:D200"/>
    <mergeCell ref="C188:D188"/>
    <mergeCell ref="C190:D190"/>
    <mergeCell ref="C191:D191"/>
    <mergeCell ref="C192:D192"/>
    <mergeCell ref="C193:D193"/>
    <mergeCell ref="C194:D194"/>
    <mergeCell ref="C181:D181"/>
    <mergeCell ref="C182:D182"/>
    <mergeCell ref="C183:D183"/>
    <mergeCell ref="C184:D184"/>
    <mergeCell ref="C186:D186"/>
    <mergeCell ref="C187:D187"/>
    <mergeCell ref="C174:D174"/>
    <mergeCell ref="C175:D175"/>
    <mergeCell ref="C177:D177"/>
    <mergeCell ref="C178:D178"/>
    <mergeCell ref="C179:D179"/>
    <mergeCell ref="C180:D180"/>
    <mergeCell ref="C167:D167"/>
    <mergeCell ref="C169:D169"/>
    <mergeCell ref="C170:D170"/>
    <mergeCell ref="C171:D171"/>
    <mergeCell ref="C172:D172"/>
    <mergeCell ref="C173:D173"/>
    <mergeCell ref="C161:D161"/>
    <mergeCell ref="C162:D162"/>
    <mergeCell ref="C163:D163"/>
    <mergeCell ref="C164:D164"/>
    <mergeCell ref="C165:D165"/>
    <mergeCell ref="C166:D166"/>
    <mergeCell ref="C155:D155"/>
    <mergeCell ref="C156:D156"/>
    <mergeCell ref="C157:D157"/>
    <mergeCell ref="C158:D158"/>
    <mergeCell ref="C159:D159"/>
    <mergeCell ref="C160:D160"/>
    <mergeCell ref="C148:D148"/>
    <mergeCell ref="C149:D149"/>
    <mergeCell ref="C150:D150"/>
    <mergeCell ref="C151:D151"/>
    <mergeCell ref="C152:D152"/>
    <mergeCell ref="C154:D154"/>
    <mergeCell ref="C140:D140"/>
    <mergeCell ref="C141:D141"/>
    <mergeCell ref="C142:D142"/>
    <mergeCell ref="C143:D143"/>
    <mergeCell ref="C145:D145"/>
    <mergeCell ref="C146:D146"/>
    <mergeCell ref="C132:D132"/>
    <mergeCell ref="C133:D133"/>
    <mergeCell ref="C135:D135"/>
    <mergeCell ref="C136:D136"/>
    <mergeCell ref="C137:D137"/>
    <mergeCell ref="C138:D138"/>
    <mergeCell ref="C124:D124"/>
    <mergeCell ref="C125:D125"/>
    <mergeCell ref="C126:D126"/>
    <mergeCell ref="C128:D128"/>
    <mergeCell ref="C130:D130"/>
    <mergeCell ref="C131:D131"/>
    <mergeCell ref="C116:D116"/>
    <mergeCell ref="C117:D117"/>
    <mergeCell ref="C118:D118"/>
    <mergeCell ref="C120:D120"/>
    <mergeCell ref="C121:D121"/>
    <mergeCell ref="C123:D123"/>
    <mergeCell ref="C108:D108"/>
    <mergeCell ref="C109:D109"/>
    <mergeCell ref="C110:D110"/>
    <mergeCell ref="C111:D111"/>
    <mergeCell ref="C113:D113"/>
    <mergeCell ref="C115:D115"/>
    <mergeCell ref="C100:D100"/>
    <mergeCell ref="C101:D101"/>
    <mergeCell ref="C102:D102"/>
    <mergeCell ref="C103:D103"/>
    <mergeCell ref="C104:D104"/>
    <mergeCell ref="C106:D106"/>
    <mergeCell ref="C93:D93"/>
    <mergeCell ref="C94:D94"/>
    <mergeCell ref="C95:D95"/>
    <mergeCell ref="C96:D96"/>
    <mergeCell ref="C97:D97"/>
    <mergeCell ref="C98:D98"/>
    <mergeCell ref="C87:D87"/>
    <mergeCell ref="C88:D88"/>
    <mergeCell ref="C89:D89"/>
    <mergeCell ref="C90:D90"/>
    <mergeCell ref="C91:D91"/>
    <mergeCell ref="C92:D92"/>
    <mergeCell ref="C75:D75"/>
    <mergeCell ref="C79:D79"/>
    <mergeCell ref="C83:D83"/>
    <mergeCell ref="C84:D84"/>
    <mergeCell ref="C85:D85"/>
    <mergeCell ref="C86:D86"/>
    <mergeCell ref="C63:D63"/>
    <mergeCell ref="C64:D64"/>
    <mergeCell ref="C65:D65"/>
    <mergeCell ref="C69:D69"/>
    <mergeCell ref="C70:D70"/>
    <mergeCell ref="C71:D71"/>
    <mergeCell ref="C73:D73"/>
    <mergeCell ref="C74:D74"/>
    <mergeCell ref="C57:D57"/>
    <mergeCell ref="C58:D58"/>
    <mergeCell ref="C59:D59"/>
    <mergeCell ref="C60:D60"/>
    <mergeCell ref="C61:D61"/>
    <mergeCell ref="C62:D62"/>
    <mergeCell ref="C50:D50"/>
    <mergeCell ref="C51:D51"/>
    <mergeCell ref="C52:D52"/>
    <mergeCell ref="C53:D53"/>
    <mergeCell ref="C54:D54"/>
    <mergeCell ref="C56:D56"/>
    <mergeCell ref="C44:D44"/>
    <mergeCell ref="C45:D45"/>
    <mergeCell ref="C46:D46"/>
    <mergeCell ref="C47:D47"/>
    <mergeCell ref="C48:D48"/>
    <mergeCell ref="C49:D49"/>
    <mergeCell ref="C33:D33"/>
    <mergeCell ref="C34:D34"/>
    <mergeCell ref="C35:D35"/>
    <mergeCell ref="C36:D36"/>
    <mergeCell ref="C40:D40"/>
    <mergeCell ref="C41:D41"/>
    <mergeCell ref="C42:D42"/>
    <mergeCell ref="C43:D43"/>
    <mergeCell ref="C27:D27"/>
    <mergeCell ref="C28:D28"/>
    <mergeCell ref="C29:D29"/>
    <mergeCell ref="C30:D30"/>
    <mergeCell ref="C31:D31"/>
    <mergeCell ref="C32:D32"/>
    <mergeCell ref="C20:D20"/>
    <mergeCell ref="C22:D22"/>
    <mergeCell ref="C23:D23"/>
    <mergeCell ref="C24:D24"/>
    <mergeCell ref="C25:D25"/>
    <mergeCell ref="C26:D26"/>
    <mergeCell ref="C13:D13"/>
    <mergeCell ref="C15:D15"/>
    <mergeCell ref="C16:D16"/>
    <mergeCell ref="C17:D17"/>
    <mergeCell ref="C18:D18"/>
    <mergeCell ref="C19:D19"/>
    <mergeCell ref="A1:G1"/>
    <mergeCell ref="A3:B3"/>
    <mergeCell ref="A4:B4"/>
    <mergeCell ref="E4:G4"/>
    <mergeCell ref="C9:D9"/>
    <mergeCell ref="C10:D10"/>
    <mergeCell ref="C11:D11"/>
    <mergeCell ref="C12:D12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1:BE51"/>
  <sheetViews>
    <sheetView topLeftCell="A34" zoomScaleNormal="100"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101" t="s">
        <v>102</v>
      </c>
      <c r="B1" s="102"/>
      <c r="C1" s="102"/>
      <c r="D1" s="102"/>
      <c r="E1" s="102"/>
      <c r="F1" s="102"/>
      <c r="G1" s="102"/>
    </row>
    <row r="2" spans="1:57" ht="12.75" customHeight="1" x14ac:dyDescent="0.2">
      <c r="A2" s="103" t="s">
        <v>32</v>
      </c>
      <c r="B2" s="104"/>
      <c r="C2" s="105" t="s">
        <v>348</v>
      </c>
      <c r="D2" s="105" t="s">
        <v>494</v>
      </c>
      <c r="E2" s="106"/>
      <c r="F2" s="107" t="s">
        <v>33</v>
      </c>
      <c r="G2" s="108"/>
    </row>
    <row r="3" spans="1:57" ht="3" hidden="1" customHeight="1" x14ac:dyDescent="0.2">
      <c r="A3" s="109"/>
      <c r="B3" s="110"/>
      <c r="C3" s="111"/>
      <c r="D3" s="111"/>
      <c r="E3" s="112"/>
      <c r="F3" s="113"/>
      <c r="G3" s="114"/>
    </row>
    <row r="4" spans="1:57" ht="12" customHeight="1" x14ac:dyDescent="0.2">
      <c r="A4" s="115" t="s">
        <v>34</v>
      </c>
      <c r="B4" s="110"/>
      <c r="C4" s="111"/>
      <c r="D4" s="111"/>
      <c r="E4" s="112"/>
      <c r="F4" s="113" t="s">
        <v>35</v>
      </c>
      <c r="G4" s="116"/>
    </row>
    <row r="5" spans="1:57" ht="12.95" customHeight="1" x14ac:dyDescent="0.2">
      <c r="A5" s="117" t="s">
        <v>107</v>
      </c>
      <c r="B5" s="118"/>
      <c r="C5" s="119" t="s">
        <v>108</v>
      </c>
      <c r="D5" s="120"/>
      <c r="E5" s="118"/>
      <c r="F5" s="113" t="s">
        <v>36</v>
      </c>
      <c r="G5" s="114"/>
    </row>
    <row r="6" spans="1:57" ht="12.95" customHeight="1" x14ac:dyDescent="0.2">
      <c r="A6" s="115" t="s">
        <v>37</v>
      </c>
      <c r="B6" s="110"/>
      <c r="C6" s="111"/>
      <c r="D6" s="111"/>
      <c r="E6" s="112"/>
      <c r="F6" s="121" t="s">
        <v>38</v>
      </c>
      <c r="G6" s="122"/>
      <c r="O6" s="123"/>
    </row>
    <row r="7" spans="1:57" ht="12.95" customHeight="1" x14ac:dyDescent="0.2">
      <c r="A7" s="124" t="s">
        <v>104</v>
      </c>
      <c r="B7" s="125"/>
      <c r="C7" s="126" t="s">
        <v>105</v>
      </c>
      <c r="D7" s="127"/>
      <c r="E7" s="127"/>
      <c r="F7" s="128" t="s">
        <v>39</v>
      </c>
      <c r="G7" s="122">
        <f>IF(G6=0,,ROUND((F30+F32)/G6,1))</f>
        <v>0</v>
      </c>
    </row>
    <row r="8" spans="1:57" x14ac:dyDescent="0.2">
      <c r="A8" s="129" t="s">
        <v>40</v>
      </c>
      <c r="B8" s="113"/>
      <c r="C8" s="130"/>
      <c r="D8" s="130"/>
      <c r="E8" s="131"/>
      <c r="F8" s="132" t="s">
        <v>41</v>
      </c>
      <c r="G8" s="133"/>
      <c r="H8" s="134"/>
      <c r="I8" s="135"/>
    </row>
    <row r="9" spans="1:57" x14ac:dyDescent="0.2">
      <c r="A9" s="129" t="s">
        <v>42</v>
      </c>
      <c r="B9" s="113"/>
      <c r="C9" s="130"/>
      <c r="D9" s="130"/>
      <c r="E9" s="131"/>
      <c r="F9" s="113"/>
      <c r="G9" s="136"/>
      <c r="H9" s="137"/>
    </row>
    <row r="10" spans="1:57" x14ac:dyDescent="0.2">
      <c r="A10" s="129" t="s">
        <v>43</v>
      </c>
      <c r="B10" s="113"/>
      <c r="C10" s="130" t="s">
        <v>492</v>
      </c>
      <c r="D10" s="130"/>
      <c r="E10" s="130"/>
      <c r="F10" s="138"/>
      <c r="G10" s="139"/>
      <c r="H10" s="140"/>
    </row>
    <row r="11" spans="1:57" ht="13.5" customHeight="1" x14ac:dyDescent="0.2">
      <c r="A11" s="129" t="s">
        <v>44</v>
      </c>
      <c r="B11" s="113"/>
      <c r="C11" s="130"/>
      <c r="D11" s="130"/>
      <c r="E11" s="130"/>
      <c r="F11" s="141" t="s">
        <v>45</v>
      </c>
      <c r="G11" s="142"/>
      <c r="H11" s="137"/>
      <c r="BA11" s="143"/>
      <c r="BB11" s="143"/>
      <c r="BC11" s="143"/>
      <c r="BD11" s="143"/>
      <c r="BE11" s="143"/>
    </row>
    <row r="12" spans="1:57" ht="12.75" customHeight="1" x14ac:dyDescent="0.2">
      <c r="A12" s="144" t="s">
        <v>46</v>
      </c>
      <c r="B12" s="110"/>
      <c r="C12" s="145"/>
      <c r="D12" s="145"/>
      <c r="E12" s="145"/>
      <c r="F12" s="146" t="s">
        <v>47</v>
      </c>
      <c r="G12" s="147"/>
      <c r="H12" s="137"/>
    </row>
    <row r="13" spans="1:57" ht="28.5" customHeight="1" thickBot="1" x14ac:dyDescent="0.25">
      <c r="A13" s="148" t="s">
        <v>48</v>
      </c>
      <c r="B13" s="149"/>
      <c r="C13" s="149"/>
      <c r="D13" s="149"/>
      <c r="E13" s="150"/>
      <c r="F13" s="150"/>
      <c r="G13" s="151"/>
      <c r="H13" s="137"/>
    </row>
    <row r="14" spans="1:57" ht="17.25" customHeight="1" thickBot="1" x14ac:dyDescent="0.25">
      <c r="A14" s="152" t="s">
        <v>49</v>
      </c>
      <c r="B14" s="153"/>
      <c r="C14" s="154"/>
      <c r="D14" s="155" t="s">
        <v>50</v>
      </c>
      <c r="E14" s="156"/>
      <c r="F14" s="156"/>
      <c r="G14" s="154"/>
    </row>
    <row r="15" spans="1:57" ht="15.95" customHeight="1" x14ac:dyDescent="0.2">
      <c r="A15" s="157"/>
      <c r="B15" s="158" t="s">
        <v>51</v>
      </c>
      <c r="C15" s="159">
        <f>'01 2 Rek'!E17</f>
        <v>0</v>
      </c>
      <c r="D15" s="160" t="str">
        <f>'01 2 Rek'!A22</f>
        <v>Ztížené výrobní podmínky</v>
      </c>
      <c r="E15" s="161"/>
      <c r="F15" s="162"/>
      <c r="G15" s="159">
        <f>'01 2 Rek'!I22</f>
        <v>0</v>
      </c>
    </row>
    <row r="16" spans="1:57" ht="15.95" customHeight="1" x14ac:dyDescent="0.2">
      <c r="A16" s="157" t="s">
        <v>52</v>
      </c>
      <c r="B16" s="158" t="s">
        <v>53</v>
      </c>
      <c r="C16" s="159">
        <f>'01 2 Rek'!F17</f>
        <v>0</v>
      </c>
      <c r="D16" s="109" t="str">
        <f>'01 2 Rek'!A23</f>
        <v>Oborová přirážka</v>
      </c>
      <c r="E16" s="163"/>
      <c r="F16" s="164"/>
      <c r="G16" s="159">
        <f>'01 2 Rek'!I23</f>
        <v>0</v>
      </c>
    </row>
    <row r="17" spans="1:7" ht="15.95" customHeight="1" x14ac:dyDescent="0.2">
      <c r="A17" s="157" t="s">
        <v>54</v>
      </c>
      <c r="B17" s="158" t="s">
        <v>55</v>
      </c>
      <c r="C17" s="159">
        <f>'01 2 Rek'!H17</f>
        <v>0</v>
      </c>
      <c r="D17" s="109" t="str">
        <f>'01 2 Rek'!A24</f>
        <v>Přesun stavebních kapacit</v>
      </c>
      <c r="E17" s="163"/>
      <c r="F17" s="164"/>
      <c r="G17" s="159">
        <f>'01 2 Rek'!I24</f>
        <v>0</v>
      </c>
    </row>
    <row r="18" spans="1:7" ht="15.95" customHeight="1" x14ac:dyDescent="0.2">
      <c r="A18" s="165" t="s">
        <v>56</v>
      </c>
      <c r="B18" s="166" t="s">
        <v>57</v>
      </c>
      <c r="C18" s="159">
        <f>'01 2 Rek'!G17</f>
        <v>0</v>
      </c>
      <c r="D18" s="109" t="str">
        <f>'01 2 Rek'!A25</f>
        <v>Mimostaveništní doprava</v>
      </c>
      <c r="E18" s="163"/>
      <c r="F18" s="164"/>
      <c r="G18" s="159">
        <f>'01 2 Rek'!I25</f>
        <v>0</v>
      </c>
    </row>
    <row r="19" spans="1:7" ht="15.95" customHeight="1" x14ac:dyDescent="0.2">
      <c r="A19" s="167" t="s">
        <v>58</v>
      </c>
      <c r="B19" s="158"/>
      <c r="C19" s="159">
        <f>SUM(C15:C18)</f>
        <v>0</v>
      </c>
      <c r="D19" s="109" t="str">
        <f>'01 2 Rek'!A26</f>
        <v>Zařízení staveniště</v>
      </c>
      <c r="E19" s="163"/>
      <c r="F19" s="164"/>
      <c r="G19" s="159">
        <f>'01 2 Rek'!I26</f>
        <v>0</v>
      </c>
    </row>
    <row r="20" spans="1:7" ht="15.95" customHeight="1" x14ac:dyDescent="0.2">
      <c r="A20" s="167"/>
      <c r="B20" s="158"/>
      <c r="C20" s="159"/>
      <c r="D20" s="109" t="str">
        <f>'01 2 Rek'!A27</f>
        <v>Provoz investora</v>
      </c>
      <c r="E20" s="163"/>
      <c r="F20" s="164"/>
      <c r="G20" s="159">
        <f>'01 2 Rek'!I27</f>
        <v>0</v>
      </c>
    </row>
    <row r="21" spans="1:7" ht="15.95" customHeight="1" x14ac:dyDescent="0.2">
      <c r="A21" s="167" t="s">
        <v>29</v>
      </c>
      <c r="B21" s="158"/>
      <c r="C21" s="159">
        <f>'01 2 Rek'!I17</f>
        <v>0</v>
      </c>
      <c r="D21" s="109" t="str">
        <f>'01 2 Rek'!A28</f>
        <v>Kompletační činnost (IČD)</v>
      </c>
      <c r="E21" s="163"/>
      <c r="F21" s="164"/>
      <c r="G21" s="159">
        <f>'01 2 Rek'!I28</f>
        <v>0</v>
      </c>
    </row>
    <row r="22" spans="1:7" ht="15.95" customHeight="1" x14ac:dyDescent="0.2">
      <c r="A22" s="168" t="s">
        <v>59</v>
      </c>
      <c r="B22" s="137"/>
      <c r="C22" s="159">
        <f>C19+C21</f>
        <v>0</v>
      </c>
      <c r="D22" s="109" t="s">
        <v>60</v>
      </c>
      <c r="E22" s="163"/>
      <c r="F22" s="164"/>
      <c r="G22" s="159">
        <f>G23-SUM(G15:G21)</f>
        <v>0</v>
      </c>
    </row>
    <row r="23" spans="1:7" ht="15.95" customHeight="1" thickBot="1" x14ac:dyDescent="0.25">
      <c r="A23" s="169" t="s">
        <v>61</v>
      </c>
      <c r="B23" s="170"/>
      <c r="C23" s="171">
        <f>C22+G23</f>
        <v>0</v>
      </c>
      <c r="D23" s="172" t="s">
        <v>62</v>
      </c>
      <c r="E23" s="173"/>
      <c r="F23" s="174"/>
      <c r="G23" s="159">
        <f>'01 2 Rek'!H30</f>
        <v>0</v>
      </c>
    </row>
    <row r="24" spans="1:7" x14ac:dyDescent="0.2">
      <c r="A24" s="175" t="s">
        <v>63</v>
      </c>
      <c r="B24" s="176"/>
      <c r="C24" s="177"/>
      <c r="D24" s="176" t="s">
        <v>64</v>
      </c>
      <c r="E24" s="176"/>
      <c r="F24" s="178" t="s">
        <v>65</v>
      </c>
      <c r="G24" s="179"/>
    </row>
    <row r="25" spans="1:7" x14ac:dyDescent="0.2">
      <c r="A25" s="168" t="s">
        <v>66</v>
      </c>
      <c r="B25" s="137"/>
      <c r="C25" s="180"/>
      <c r="D25" s="137" t="s">
        <v>66</v>
      </c>
      <c r="F25" s="181" t="s">
        <v>66</v>
      </c>
      <c r="G25" s="182"/>
    </row>
    <row r="26" spans="1:7" ht="37.5" customHeight="1" x14ac:dyDescent="0.2">
      <c r="A26" s="168" t="s">
        <v>67</v>
      </c>
      <c r="B26" s="183"/>
      <c r="C26" s="180"/>
      <c r="D26" s="137" t="s">
        <v>67</v>
      </c>
      <c r="F26" s="181" t="s">
        <v>67</v>
      </c>
      <c r="G26" s="182"/>
    </row>
    <row r="27" spans="1:7" x14ac:dyDescent="0.2">
      <c r="A27" s="168"/>
      <c r="B27" s="184"/>
      <c r="C27" s="180"/>
      <c r="D27" s="137"/>
      <c r="F27" s="181"/>
      <c r="G27" s="182"/>
    </row>
    <row r="28" spans="1:7" x14ac:dyDescent="0.2">
      <c r="A28" s="168" t="s">
        <v>68</v>
      </c>
      <c r="B28" s="137"/>
      <c r="C28" s="180"/>
      <c r="D28" s="181" t="s">
        <v>69</v>
      </c>
      <c r="E28" s="180"/>
      <c r="F28" s="185" t="s">
        <v>69</v>
      </c>
      <c r="G28" s="182"/>
    </row>
    <row r="29" spans="1:7" ht="69" customHeight="1" x14ac:dyDescent="0.2">
      <c r="A29" s="168"/>
      <c r="B29" s="137"/>
      <c r="C29" s="186"/>
      <c r="D29" s="187"/>
      <c r="E29" s="186"/>
      <c r="F29" s="137"/>
      <c r="G29" s="182"/>
    </row>
    <row r="30" spans="1:7" x14ac:dyDescent="0.2">
      <c r="A30" s="188" t="s">
        <v>11</v>
      </c>
      <c r="B30" s="189"/>
      <c r="C30" s="190">
        <v>21</v>
      </c>
      <c r="D30" s="189" t="s">
        <v>70</v>
      </c>
      <c r="E30" s="191"/>
      <c r="F30" s="192">
        <f>C23-F32</f>
        <v>0</v>
      </c>
      <c r="G30" s="193"/>
    </row>
    <row r="31" spans="1:7" x14ac:dyDescent="0.2">
      <c r="A31" s="188" t="s">
        <v>71</v>
      </c>
      <c r="B31" s="189"/>
      <c r="C31" s="190">
        <f>C30</f>
        <v>21</v>
      </c>
      <c r="D31" s="189" t="s">
        <v>72</v>
      </c>
      <c r="E31" s="191"/>
      <c r="F31" s="192">
        <f>ROUND(PRODUCT(F30,C31/100),0)</f>
        <v>0</v>
      </c>
      <c r="G31" s="193"/>
    </row>
    <row r="32" spans="1:7" x14ac:dyDescent="0.2">
      <c r="A32" s="188" t="s">
        <v>11</v>
      </c>
      <c r="B32" s="189"/>
      <c r="C32" s="190">
        <v>0</v>
      </c>
      <c r="D32" s="189" t="s">
        <v>72</v>
      </c>
      <c r="E32" s="191"/>
      <c r="F32" s="192">
        <v>0</v>
      </c>
      <c r="G32" s="193"/>
    </row>
    <row r="33" spans="1:8" x14ac:dyDescent="0.2">
      <c r="A33" s="188" t="s">
        <v>71</v>
      </c>
      <c r="B33" s="194"/>
      <c r="C33" s="195">
        <f>C32</f>
        <v>0</v>
      </c>
      <c r="D33" s="189" t="s">
        <v>72</v>
      </c>
      <c r="E33" s="164"/>
      <c r="F33" s="192">
        <f>ROUND(PRODUCT(F32,C33/100),0)</f>
        <v>0</v>
      </c>
      <c r="G33" s="193"/>
    </row>
    <row r="34" spans="1:8" s="201" customFormat="1" ht="19.5" customHeight="1" thickBot="1" x14ac:dyDescent="0.3">
      <c r="A34" s="196" t="s">
        <v>73</v>
      </c>
      <c r="B34" s="197"/>
      <c r="C34" s="197"/>
      <c r="D34" s="197"/>
      <c r="E34" s="198"/>
      <c r="F34" s="199">
        <f>ROUND(SUM(F30:F33),0)</f>
        <v>0</v>
      </c>
      <c r="G34" s="200"/>
    </row>
    <row r="36" spans="1:8" x14ac:dyDescent="0.2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 x14ac:dyDescent="0.2">
      <c r="A37" s="2"/>
      <c r="B37" s="202"/>
      <c r="C37" s="202"/>
      <c r="D37" s="202"/>
      <c r="E37" s="202"/>
      <c r="F37" s="202"/>
      <c r="G37" s="202"/>
      <c r="H37" s="1" t="s">
        <v>1</v>
      </c>
    </row>
    <row r="38" spans="1:8" ht="12.75" customHeight="1" x14ac:dyDescent="0.2">
      <c r="A38" s="203"/>
      <c r="B38" s="202"/>
      <c r="C38" s="202"/>
      <c r="D38" s="202"/>
      <c r="E38" s="202"/>
      <c r="F38" s="202"/>
      <c r="G38" s="202"/>
      <c r="H38" s="1" t="s">
        <v>1</v>
      </c>
    </row>
    <row r="39" spans="1:8" x14ac:dyDescent="0.2">
      <c r="A39" s="203"/>
      <c r="B39" s="202"/>
      <c r="C39" s="202"/>
      <c r="D39" s="202"/>
      <c r="E39" s="202"/>
      <c r="F39" s="202"/>
      <c r="G39" s="202"/>
      <c r="H39" s="1" t="s">
        <v>1</v>
      </c>
    </row>
    <row r="40" spans="1:8" x14ac:dyDescent="0.2">
      <c r="A40" s="203"/>
      <c r="B40" s="202"/>
      <c r="C40" s="202"/>
      <c r="D40" s="202"/>
      <c r="E40" s="202"/>
      <c r="F40" s="202"/>
      <c r="G40" s="202"/>
      <c r="H40" s="1" t="s">
        <v>1</v>
      </c>
    </row>
    <row r="41" spans="1:8" x14ac:dyDescent="0.2">
      <c r="A41" s="203"/>
      <c r="B41" s="202"/>
      <c r="C41" s="202"/>
      <c r="D41" s="202"/>
      <c r="E41" s="202"/>
      <c r="F41" s="202"/>
      <c r="G41" s="202"/>
      <c r="H41" s="1" t="s">
        <v>1</v>
      </c>
    </row>
    <row r="42" spans="1:8" x14ac:dyDescent="0.2">
      <c r="A42" s="203"/>
      <c r="B42" s="202"/>
      <c r="C42" s="202"/>
      <c r="D42" s="202"/>
      <c r="E42" s="202"/>
      <c r="F42" s="202"/>
      <c r="G42" s="202"/>
      <c r="H42" s="1" t="s">
        <v>1</v>
      </c>
    </row>
    <row r="43" spans="1:8" x14ac:dyDescent="0.2">
      <c r="A43" s="203"/>
      <c r="B43" s="202"/>
      <c r="C43" s="202"/>
      <c r="D43" s="202"/>
      <c r="E43" s="202"/>
      <c r="F43" s="202"/>
      <c r="G43" s="202"/>
      <c r="H43" s="1" t="s">
        <v>1</v>
      </c>
    </row>
    <row r="44" spans="1:8" ht="12.75" customHeight="1" x14ac:dyDescent="0.2">
      <c r="A44" s="203"/>
      <c r="B44" s="202"/>
      <c r="C44" s="202"/>
      <c r="D44" s="202"/>
      <c r="E44" s="202"/>
      <c r="F44" s="202"/>
      <c r="G44" s="202"/>
      <c r="H44" s="1" t="s">
        <v>1</v>
      </c>
    </row>
    <row r="45" spans="1:8" ht="12.75" customHeight="1" x14ac:dyDescent="0.2">
      <c r="A45" s="203"/>
      <c r="B45" s="202"/>
      <c r="C45" s="202"/>
      <c r="D45" s="202"/>
      <c r="E45" s="202"/>
      <c r="F45" s="202"/>
      <c r="G45" s="202"/>
      <c r="H45" s="1" t="s">
        <v>1</v>
      </c>
    </row>
    <row r="46" spans="1:8" x14ac:dyDescent="0.2">
      <c r="B46" s="204"/>
      <c r="C46" s="204"/>
      <c r="D46" s="204"/>
      <c r="E46" s="204"/>
      <c r="F46" s="204"/>
      <c r="G46" s="204"/>
    </row>
    <row r="47" spans="1:8" x14ac:dyDescent="0.2">
      <c r="B47" s="204"/>
      <c r="C47" s="204"/>
      <c r="D47" s="204"/>
      <c r="E47" s="204"/>
      <c r="F47" s="204"/>
      <c r="G47" s="204"/>
    </row>
    <row r="48" spans="1:8" x14ac:dyDescent="0.2">
      <c r="B48" s="204"/>
      <c r="C48" s="204"/>
      <c r="D48" s="204"/>
      <c r="E48" s="204"/>
      <c r="F48" s="204"/>
      <c r="G48" s="204"/>
    </row>
    <row r="49" spans="2:7" x14ac:dyDescent="0.2">
      <c r="B49" s="204"/>
      <c r="C49" s="204"/>
      <c r="D49" s="204"/>
      <c r="E49" s="204"/>
      <c r="F49" s="204"/>
      <c r="G49" s="204"/>
    </row>
    <row r="50" spans="2:7" x14ac:dyDescent="0.2">
      <c r="B50" s="204"/>
      <c r="C50" s="204"/>
      <c r="D50" s="204"/>
      <c r="E50" s="204"/>
      <c r="F50" s="204"/>
      <c r="G50" s="204"/>
    </row>
    <row r="51" spans="2:7" x14ac:dyDescent="0.2">
      <c r="B51" s="204"/>
      <c r="C51" s="204"/>
      <c r="D51" s="204"/>
      <c r="E51" s="204"/>
      <c r="F51" s="204"/>
      <c r="G51" s="204"/>
    </row>
  </sheetData>
  <mergeCells count="18">
    <mergeCell ref="B46:G46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C8:E8"/>
    <mergeCell ref="C9:E9"/>
    <mergeCell ref="C10:E10"/>
    <mergeCell ref="C11:E11"/>
    <mergeCell ref="C12:E12"/>
    <mergeCell ref="A23:B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3"/>
  <dimension ref="A1:BE51"/>
  <sheetViews>
    <sheetView topLeftCell="A34" zoomScaleNormal="100"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101" t="s">
        <v>102</v>
      </c>
      <c r="B1" s="102"/>
      <c r="C1" s="102"/>
      <c r="D1" s="102"/>
      <c r="E1" s="102"/>
      <c r="F1" s="102"/>
      <c r="G1" s="102"/>
    </row>
    <row r="2" spans="1:57" ht="12.75" customHeight="1" x14ac:dyDescent="0.2">
      <c r="A2" s="103" t="s">
        <v>32</v>
      </c>
      <c r="B2" s="104"/>
      <c r="C2" s="105" t="s">
        <v>348</v>
      </c>
      <c r="D2" s="105" t="s">
        <v>494</v>
      </c>
      <c r="E2" s="106"/>
      <c r="F2" s="107" t="s">
        <v>33</v>
      </c>
      <c r="G2" s="108"/>
    </row>
    <row r="3" spans="1:57" ht="3" hidden="1" customHeight="1" x14ac:dyDescent="0.2">
      <c r="A3" s="109"/>
      <c r="B3" s="110"/>
      <c r="C3" s="111"/>
      <c r="D3" s="111"/>
      <c r="E3" s="112"/>
      <c r="F3" s="113"/>
      <c r="G3" s="114"/>
    </row>
    <row r="4" spans="1:57" ht="12" customHeight="1" x14ac:dyDescent="0.2">
      <c r="A4" s="115" t="s">
        <v>34</v>
      </c>
      <c r="B4" s="110"/>
      <c r="C4" s="111"/>
      <c r="D4" s="111"/>
      <c r="E4" s="112"/>
      <c r="F4" s="113" t="s">
        <v>35</v>
      </c>
      <c r="G4" s="116"/>
    </row>
    <row r="5" spans="1:57" ht="12.95" customHeight="1" x14ac:dyDescent="0.2">
      <c r="A5" s="117" t="s">
        <v>1945</v>
      </c>
      <c r="B5" s="118"/>
      <c r="C5" s="119" t="s">
        <v>1946</v>
      </c>
      <c r="D5" s="120"/>
      <c r="E5" s="118"/>
      <c r="F5" s="113" t="s">
        <v>36</v>
      </c>
      <c r="G5" s="114"/>
    </row>
    <row r="6" spans="1:57" ht="12.95" customHeight="1" x14ac:dyDescent="0.2">
      <c r="A6" s="115" t="s">
        <v>37</v>
      </c>
      <c r="B6" s="110"/>
      <c r="C6" s="111"/>
      <c r="D6" s="111"/>
      <c r="E6" s="112"/>
      <c r="F6" s="121" t="s">
        <v>38</v>
      </c>
      <c r="G6" s="122"/>
      <c r="O6" s="123"/>
    </row>
    <row r="7" spans="1:57" ht="12.95" customHeight="1" x14ac:dyDescent="0.2">
      <c r="A7" s="124" t="s">
        <v>104</v>
      </c>
      <c r="B7" s="125"/>
      <c r="C7" s="126" t="s">
        <v>105</v>
      </c>
      <c r="D7" s="127"/>
      <c r="E7" s="127"/>
      <c r="F7" s="128" t="s">
        <v>39</v>
      </c>
      <c r="G7" s="122">
        <f>IF(G6=0,,ROUND((F30+F32)/G6,1))</f>
        <v>0</v>
      </c>
    </row>
    <row r="8" spans="1:57" x14ac:dyDescent="0.2">
      <c r="A8" s="129" t="s">
        <v>40</v>
      </c>
      <c r="B8" s="113"/>
      <c r="C8" s="130"/>
      <c r="D8" s="130"/>
      <c r="E8" s="131"/>
      <c r="F8" s="132" t="s">
        <v>41</v>
      </c>
      <c r="G8" s="133"/>
      <c r="H8" s="134"/>
      <c r="I8" s="135"/>
    </row>
    <row r="9" spans="1:57" x14ac:dyDescent="0.2">
      <c r="A9" s="129" t="s">
        <v>42</v>
      </c>
      <c r="B9" s="113"/>
      <c r="C9" s="130"/>
      <c r="D9" s="130"/>
      <c r="E9" s="131"/>
      <c r="F9" s="113"/>
      <c r="G9" s="136"/>
      <c r="H9" s="137"/>
    </row>
    <row r="10" spans="1:57" x14ac:dyDescent="0.2">
      <c r="A10" s="129" t="s">
        <v>43</v>
      </c>
      <c r="B10" s="113"/>
      <c r="C10" s="130" t="s">
        <v>492</v>
      </c>
      <c r="D10" s="130"/>
      <c r="E10" s="130"/>
      <c r="F10" s="138"/>
      <c r="G10" s="139"/>
      <c r="H10" s="140"/>
    </row>
    <row r="11" spans="1:57" ht="13.5" customHeight="1" x14ac:dyDescent="0.2">
      <c r="A11" s="129" t="s">
        <v>44</v>
      </c>
      <c r="B11" s="113"/>
      <c r="C11" s="130"/>
      <c r="D11" s="130"/>
      <c r="E11" s="130"/>
      <c r="F11" s="141" t="s">
        <v>45</v>
      </c>
      <c r="G11" s="142"/>
      <c r="H11" s="137"/>
      <c r="BA11" s="143"/>
      <c r="BB11" s="143"/>
      <c r="BC11" s="143"/>
      <c r="BD11" s="143"/>
      <c r="BE11" s="143"/>
    </row>
    <row r="12" spans="1:57" ht="12.75" customHeight="1" x14ac:dyDescent="0.2">
      <c r="A12" s="144" t="s">
        <v>46</v>
      </c>
      <c r="B12" s="110"/>
      <c r="C12" s="145"/>
      <c r="D12" s="145"/>
      <c r="E12" s="145"/>
      <c r="F12" s="146" t="s">
        <v>47</v>
      </c>
      <c r="G12" s="147"/>
      <c r="H12" s="137"/>
    </row>
    <row r="13" spans="1:57" ht="28.5" customHeight="1" thickBot="1" x14ac:dyDescent="0.25">
      <c r="A13" s="148" t="s">
        <v>48</v>
      </c>
      <c r="B13" s="149"/>
      <c r="C13" s="149"/>
      <c r="D13" s="149"/>
      <c r="E13" s="150"/>
      <c r="F13" s="150"/>
      <c r="G13" s="151"/>
      <c r="H13" s="137"/>
    </row>
    <row r="14" spans="1:57" ht="17.25" customHeight="1" thickBot="1" x14ac:dyDescent="0.25">
      <c r="A14" s="152" t="s">
        <v>49</v>
      </c>
      <c r="B14" s="153"/>
      <c r="C14" s="154"/>
      <c r="D14" s="155" t="s">
        <v>50</v>
      </c>
      <c r="E14" s="156"/>
      <c r="F14" s="156"/>
      <c r="G14" s="154"/>
    </row>
    <row r="15" spans="1:57" ht="15.95" customHeight="1" x14ac:dyDescent="0.2">
      <c r="A15" s="157"/>
      <c r="B15" s="158" t="s">
        <v>51</v>
      </c>
      <c r="C15" s="159">
        <f>'06 2 Rek'!E17</f>
        <v>0</v>
      </c>
      <c r="D15" s="160" t="str">
        <f>'06 2 Rek'!A22</f>
        <v>Ztížené výrobní podmínky</v>
      </c>
      <c r="E15" s="161"/>
      <c r="F15" s="162"/>
      <c r="G15" s="159">
        <f>'06 2 Rek'!I22</f>
        <v>0</v>
      </c>
    </row>
    <row r="16" spans="1:57" ht="15.95" customHeight="1" x14ac:dyDescent="0.2">
      <c r="A16" s="157" t="s">
        <v>52</v>
      </c>
      <c r="B16" s="158" t="s">
        <v>53</v>
      </c>
      <c r="C16" s="159">
        <f>'06 2 Rek'!F17</f>
        <v>0</v>
      </c>
      <c r="D16" s="109" t="str">
        <f>'06 2 Rek'!A23</f>
        <v>Oborová přirážka</v>
      </c>
      <c r="E16" s="163"/>
      <c r="F16" s="164"/>
      <c r="G16" s="159">
        <f>'06 2 Rek'!I23</f>
        <v>0</v>
      </c>
    </row>
    <row r="17" spans="1:7" ht="15.95" customHeight="1" x14ac:dyDescent="0.2">
      <c r="A17" s="157" t="s">
        <v>54</v>
      </c>
      <c r="B17" s="158" t="s">
        <v>55</v>
      </c>
      <c r="C17" s="159">
        <f>'06 2 Rek'!H17</f>
        <v>0</v>
      </c>
      <c r="D17" s="109" t="str">
        <f>'06 2 Rek'!A24</f>
        <v>Přesun stavebních kapacit</v>
      </c>
      <c r="E17" s="163"/>
      <c r="F17" s="164"/>
      <c r="G17" s="159">
        <f>'06 2 Rek'!I24</f>
        <v>0</v>
      </c>
    </row>
    <row r="18" spans="1:7" ht="15.95" customHeight="1" x14ac:dyDescent="0.2">
      <c r="A18" s="165" t="s">
        <v>56</v>
      </c>
      <c r="B18" s="166" t="s">
        <v>57</v>
      </c>
      <c r="C18" s="159">
        <f>'06 2 Rek'!G17</f>
        <v>0</v>
      </c>
      <c r="D18" s="109" t="str">
        <f>'06 2 Rek'!A25</f>
        <v>Mimostaveništní doprava</v>
      </c>
      <c r="E18" s="163"/>
      <c r="F18" s="164"/>
      <c r="G18" s="159">
        <f>'06 2 Rek'!I25</f>
        <v>0</v>
      </c>
    </row>
    <row r="19" spans="1:7" ht="15.95" customHeight="1" x14ac:dyDescent="0.2">
      <c r="A19" s="167" t="s">
        <v>58</v>
      </c>
      <c r="B19" s="158"/>
      <c r="C19" s="159">
        <f>SUM(C15:C18)</f>
        <v>0</v>
      </c>
      <c r="D19" s="109" t="str">
        <f>'06 2 Rek'!A26</f>
        <v>Zařízení staveniště</v>
      </c>
      <c r="E19" s="163"/>
      <c r="F19" s="164"/>
      <c r="G19" s="159">
        <f>'06 2 Rek'!I26</f>
        <v>0</v>
      </c>
    </row>
    <row r="20" spans="1:7" ht="15.95" customHeight="1" x14ac:dyDescent="0.2">
      <c r="A20" s="167"/>
      <c r="B20" s="158"/>
      <c r="C20" s="159"/>
      <c r="D20" s="109" t="str">
        <f>'06 2 Rek'!A27</f>
        <v>Provoz investora</v>
      </c>
      <c r="E20" s="163"/>
      <c r="F20" s="164"/>
      <c r="G20" s="159">
        <f>'06 2 Rek'!I27</f>
        <v>0</v>
      </c>
    </row>
    <row r="21" spans="1:7" ht="15.95" customHeight="1" x14ac:dyDescent="0.2">
      <c r="A21" s="167" t="s">
        <v>29</v>
      </c>
      <c r="B21" s="158"/>
      <c r="C21" s="159">
        <f>'06 2 Rek'!I17</f>
        <v>0</v>
      </c>
      <c r="D21" s="109" t="str">
        <f>'06 2 Rek'!A28</f>
        <v>Kompletační činnost (IČD)</v>
      </c>
      <c r="E21" s="163"/>
      <c r="F21" s="164"/>
      <c r="G21" s="159">
        <f>'06 2 Rek'!I28</f>
        <v>0</v>
      </c>
    </row>
    <row r="22" spans="1:7" ht="15.95" customHeight="1" x14ac:dyDescent="0.2">
      <c r="A22" s="168" t="s">
        <v>59</v>
      </c>
      <c r="B22" s="137"/>
      <c r="C22" s="159">
        <f>C19+C21</f>
        <v>0</v>
      </c>
      <c r="D22" s="109" t="s">
        <v>60</v>
      </c>
      <c r="E22" s="163"/>
      <c r="F22" s="164"/>
      <c r="G22" s="159">
        <f>G23-SUM(G15:G21)</f>
        <v>0</v>
      </c>
    </row>
    <row r="23" spans="1:7" ht="15.95" customHeight="1" thickBot="1" x14ac:dyDescent="0.25">
      <c r="A23" s="169" t="s">
        <v>61</v>
      </c>
      <c r="B23" s="170"/>
      <c r="C23" s="171">
        <f>C22+G23</f>
        <v>0</v>
      </c>
      <c r="D23" s="172" t="s">
        <v>62</v>
      </c>
      <c r="E23" s="173"/>
      <c r="F23" s="174"/>
      <c r="G23" s="159">
        <f>'06 2 Rek'!H30</f>
        <v>0</v>
      </c>
    </row>
    <row r="24" spans="1:7" x14ac:dyDescent="0.2">
      <c r="A24" s="175" t="s">
        <v>63</v>
      </c>
      <c r="B24" s="176"/>
      <c r="C24" s="177"/>
      <c r="D24" s="176" t="s">
        <v>64</v>
      </c>
      <c r="E24" s="176"/>
      <c r="F24" s="178" t="s">
        <v>65</v>
      </c>
      <c r="G24" s="179"/>
    </row>
    <row r="25" spans="1:7" x14ac:dyDescent="0.2">
      <c r="A25" s="168" t="s">
        <v>66</v>
      </c>
      <c r="B25" s="137"/>
      <c r="C25" s="180"/>
      <c r="D25" s="137" t="s">
        <v>66</v>
      </c>
      <c r="F25" s="181" t="s">
        <v>66</v>
      </c>
      <c r="G25" s="182"/>
    </row>
    <row r="26" spans="1:7" ht="37.5" customHeight="1" x14ac:dyDescent="0.2">
      <c r="A26" s="168" t="s">
        <v>67</v>
      </c>
      <c r="B26" s="183"/>
      <c r="C26" s="180"/>
      <c r="D26" s="137" t="s">
        <v>67</v>
      </c>
      <c r="F26" s="181" t="s">
        <v>67</v>
      </c>
      <c r="G26" s="182"/>
    </row>
    <row r="27" spans="1:7" x14ac:dyDescent="0.2">
      <c r="A27" s="168"/>
      <c r="B27" s="184"/>
      <c r="C27" s="180"/>
      <c r="D27" s="137"/>
      <c r="F27" s="181"/>
      <c r="G27" s="182"/>
    </row>
    <row r="28" spans="1:7" x14ac:dyDescent="0.2">
      <c r="A28" s="168" t="s">
        <v>68</v>
      </c>
      <c r="B28" s="137"/>
      <c r="C28" s="180"/>
      <c r="D28" s="181" t="s">
        <v>69</v>
      </c>
      <c r="E28" s="180"/>
      <c r="F28" s="185" t="s">
        <v>69</v>
      </c>
      <c r="G28" s="182"/>
    </row>
    <row r="29" spans="1:7" ht="69" customHeight="1" x14ac:dyDescent="0.2">
      <c r="A29" s="168"/>
      <c r="B29" s="137"/>
      <c r="C29" s="186"/>
      <c r="D29" s="187"/>
      <c r="E29" s="186"/>
      <c r="F29" s="137"/>
      <c r="G29" s="182"/>
    </row>
    <row r="30" spans="1:7" x14ac:dyDescent="0.2">
      <c r="A30" s="188" t="s">
        <v>11</v>
      </c>
      <c r="B30" s="189"/>
      <c r="C30" s="190">
        <v>21</v>
      </c>
      <c r="D30" s="189" t="s">
        <v>70</v>
      </c>
      <c r="E30" s="191"/>
      <c r="F30" s="192">
        <f>C23-F32</f>
        <v>0</v>
      </c>
      <c r="G30" s="193"/>
    </row>
    <row r="31" spans="1:7" x14ac:dyDescent="0.2">
      <c r="A31" s="188" t="s">
        <v>71</v>
      </c>
      <c r="B31" s="189"/>
      <c r="C31" s="190">
        <f>C30</f>
        <v>21</v>
      </c>
      <c r="D31" s="189" t="s">
        <v>72</v>
      </c>
      <c r="E31" s="191"/>
      <c r="F31" s="192">
        <f>ROUND(PRODUCT(F30,C31/100),0)</f>
        <v>0</v>
      </c>
      <c r="G31" s="193"/>
    </row>
    <row r="32" spans="1:7" x14ac:dyDescent="0.2">
      <c r="A32" s="188" t="s">
        <v>11</v>
      </c>
      <c r="B32" s="189"/>
      <c r="C32" s="190">
        <v>0</v>
      </c>
      <c r="D32" s="189" t="s">
        <v>72</v>
      </c>
      <c r="E32" s="191"/>
      <c r="F32" s="192">
        <v>0</v>
      </c>
      <c r="G32" s="193"/>
    </row>
    <row r="33" spans="1:8" x14ac:dyDescent="0.2">
      <c r="A33" s="188" t="s">
        <v>71</v>
      </c>
      <c r="B33" s="194"/>
      <c r="C33" s="195">
        <f>C32</f>
        <v>0</v>
      </c>
      <c r="D33" s="189" t="s">
        <v>72</v>
      </c>
      <c r="E33" s="164"/>
      <c r="F33" s="192">
        <f>ROUND(PRODUCT(F32,C33/100),0)</f>
        <v>0</v>
      </c>
      <c r="G33" s="193"/>
    </row>
    <row r="34" spans="1:8" s="201" customFormat="1" ht="19.5" customHeight="1" thickBot="1" x14ac:dyDescent="0.3">
      <c r="A34" s="196" t="s">
        <v>73</v>
      </c>
      <c r="B34" s="197"/>
      <c r="C34" s="197"/>
      <c r="D34" s="197"/>
      <c r="E34" s="198"/>
      <c r="F34" s="199">
        <f>ROUND(SUM(F30:F33),0)</f>
        <v>0</v>
      </c>
      <c r="G34" s="200"/>
    </row>
    <row r="36" spans="1:8" x14ac:dyDescent="0.2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 x14ac:dyDescent="0.2">
      <c r="A37" s="2"/>
      <c r="B37" s="202"/>
      <c r="C37" s="202"/>
      <c r="D37" s="202"/>
      <c r="E37" s="202"/>
      <c r="F37" s="202"/>
      <c r="G37" s="202"/>
      <c r="H37" s="1" t="s">
        <v>1</v>
      </c>
    </row>
    <row r="38" spans="1:8" ht="12.75" customHeight="1" x14ac:dyDescent="0.2">
      <c r="A38" s="203"/>
      <c r="B38" s="202"/>
      <c r="C38" s="202"/>
      <c r="D38" s="202"/>
      <c r="E38" s="202"/>
      <c r="F38" s="202"/>
      <c r="G38" s="202"/>
      <c r="H38" s="1" t="s">
        <v>1</v>
      </c>
    </row>
    <row r="39" spans="1:8" x14ac:dyDescent="0.2">
      <c r="A39" s="203"/>
      <c r="B39" s="202"/>
      <c r="C39" s="202"/>
      <c r="D39" s="202"/>
      <c r="E39" s="202"/>
      <c r="F39" s="202"/>
      <c r="G39" s="202"/>
      <c r="H39" s="1" t="s">
        <v>1</v>
      </c>
    </row>
    <row r="40" spans="1:8" x14ac:dyDescent="0.2">
      <c r="A40" s="203"/>
      <c r="B40" s="202"/>
      <c r="C40" s="202"/>
      <c r="D40" s="202"/>
      <c r="E40" s="202"/>
      <c r="F40" s="202"/>
      <c r="G40" s="202"/>
      <c r="H40" s="1" t="s">
        <v>1</v>
      </c>
    </row>
    <row r="41" spans="1:8" x14ac:dyDescent="0.2">
      <c r="A41" s="203"/>
      <c r="B41" s="202"/>
      <c r="C41" s="202"/>
      <c r="D41" s="202"/>
      <c r="E41" s="202"/>
      <c r="F41" s="202"/>
      <c r="G41" s="202"/>
      <c r="H41" s="1" t="s">
        <v>1</v>
      </c>
    </row>
    <row r="42" spans="1:8" x14ac:dyDescent="0.2">
      <c r="A42" s="203"/>
      <c r="B42" s="202"/>
      <c r="C42" s="202"/>
      <c r="D42" s="202"/>
      <c r="E42" s="202"/>
      <c r="F42" s="202"/>
      <c r="G42" s="202"/>
      <c r="H42" s="1" t="s">
        <v>1</v>
      </c>
    </row>
    <row r="43" spans="1:8" x14ac:dyDescent="0.2">
      <c r="A43" s="203"/>
      <c r="B43" s="202"/>
      <c r="C43" s="202"/>
      <c r="D43" s="202"/>
      <c r="E43" s="202"/>
      <c r="F43" s="202"/>
      <c r="G43" s="202"/>
      <c r="H43" s="1" t="s">
        <v>1</v>
      </c>
    </row>
    <row r="44" spans="1:8" ht="12.75" customHeight="1" x14ac:dyDescent="0.2">
      <c r="A44" s="203"/>
      <c r="B44" s="202"/>
      <c r="C44" s="202"/>
      <c r="D44" s="202"/>
      <c r="E44" s="202"/>
      <c r="F44" s="202"/>
      <c r="G44" s="202"/>
      <c r="H44" s="1" t="s">
        <v>1</v>
      </c>
    </row>
    <row r="45" spans="1:8" ht="12.75" customHeight="1" x14ac:dyDescent="0.2">
      <c r="A45" s="203"/>
      <c r="B45" s="202"/>
      <c r="C45" s="202"/>
      <c r="D45" s="202"/>
      <c r="E45" s="202"/>
      <c r="F45" s="202"/>
      <c r="G45" s="202"/>
      <c r="H45" s="1" t="s">
        <v>1</v>
      </c>
    </row>
    <row r="46" spans="1:8" x14ac:dyDescent="0.2">
      <c r="B46" s="204"/>
      <c r="C46" s="204"/>
      <c r="D46" s="204"/>
      <c r="E46" s="204"/>
      <c r="F46" s="204"/>
      <c r="G46" s="204"/>
    </row>
    <row r="47" spans="1:8" x14ac:dyDescent="0.2">
      <c r="B47" s="204"/>
      <c r="C47" s="204"/>
      <c r="D47" s="204"/>
      <c r="E47" s="204"/>
      <c r="F47" s="204"/>
      <c r="G47" s="204"/>
    </row>
    <row r="48" spans="1:8" x14ac:dyDescent="0.2">
      <c r="B48" s="204"/>
      <c r="C48" s="204"/>
      <c r="D48" s="204"/>
      <c r="E48" s="204"/>
      <c r="F48" s="204"/>
      <c r="G48" s="204"/>
    </row>
    <row r="49" spans="2:7" x14ac:dyDescent="0.2">
      <c r="B49" s="204"/>
      <c r="C49" s="204"/>
      <c r="D49" s="204"/>
      <c r="E49" s="204"/>
      <c r="F49" s="204"/>
      <c r="G49" s="204"/>
    </row>
    <row r="50" spans="2:7" x14ac:dyDescent="0.2">
      <c r="B50" s="204"/>
      <c r="C50" s="204"/>
      <c r="D50" s="204"/>
      <c r="E50" s="204"/>
      <c r="F50" s="204"/>
      <c r="G50" s="204"/>
    </row>
    <row r="51" spans="2:7" x14ac:dyDescent="0.2">
      <c r="B51" s="204"/>
      <c r="C51" s="204"/>
      <c r="D51" s="204"/>
      <c r="E51" s="204"/>
      <c r="F51" s="204"/>
      <c r="G51" s="204"/>
    </row>
  </sheetData>
  <mergeCells count="18">
    <mergeCell ref="B46:G46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C8:E8"/>
    <mergeCell ref="C9:E9"/>
    <mergeCell ref="C10:E10"/>
    <mergeCell ref="C11:E11"/>
    <mergeCell ref="C12:E12"/>
    <mergeCell ref="A23:B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4"/>
  <dimension ref="A1:BE81"/>
  <sheetViews>
    <sheetView workbookViewId="0">
      <selection sqref="A1:B1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 x14ac:dyDescent="0.2">
      <c r="A1" s="205" t="s">
        <v>2</v>
      </c>
      <c r="B1" s="206"/>
      <c r="C1" s="207" t="s">
        <v>106</v>
      </c>
      <c r="D1" s="208"/>
      <c r="E1" s="209"/>
      <c r="F1" s="208"/>
      <c r="G1" s="210" t="s">
        <v>75</v>
      </c>
      <c r="H1" s="211" t="s">
        <v>348</v>
      </c>
      <c r="I1" s="212"/>
    </row>
    <row r="2" spans="1:9" ht="13.5" thickBot="1" x14ac:dyDescent="0.25">
      <c r="A2" s="213" t="s">
        <v>76</v>
      </c>
      <c r="B2" s="214"/>
      <c r="C2" s="215" t="s">
        <v>1947</v>
      </c>
      <c r="D2" s="216"/>
      <c r="E2" s="217"/>
      <c r="F2" s="216"/>
      <c r="G2" s="218" t="s">
        <v>494</v>
      </c>
      <c r="H2" s="219"/>
      <c r="I2" s="220"/>
    </row>
    <row r="3" spans="1:9" ht="13.5" thickTop="1" x14ac:dyDescent="0.2">
      <c r="F3" s="137"/>
    </row>
    <row r="4" spans="1:9" ht="19.5" customHeight="1" x14ac:dyDescent="0.25">
      <c r="A4" s="221" t="s">
        <v>77</v>
      </c>
      <c r="B4" s="222"/>
      <c r="C4" s="222"/>
      <c r="D4" s="222"/>
      <c r="E4" s="223"/>
      <c r="F4" s="222"/>
      <c r="G4" s="222"/>
      <c r="H4" s="222"/>
      <c r="I4" s="222"/>
    </row>
    <row r="5" spans="1:9" ht="13.5" thickBot="1" x14ac:dyDescent="0.25"/>
    <row r="6" spans="1:9" s="137" customFormat="1" ht="13.5" thickBot="1" x14ac:dyDescent="0.25">
      <c r="A6" s="224"/>
      <c r="B6" s="225" t="s">
        <v>78</v>
      </c>
      <c r="C6" s="225"/>
      <c r="D6" s="226"/>
      <c r="E6" s="227" t="s">
        <v>25</v>
      </c>
      <c r="F6" s="228" t="s">
        <v>26</v>
      </c>
      <c r="G6" s="228" t="s">
        <v>27</v>
      </c>
      <c r="H6" s="228" t="s">
        <v>28</v>
      </c>
      <c r="I6" s="229" t="s">
        <v>29</v>
      </c>
    </row>
    <row r="7" spans="1:9" s="137" customFormat="1" x14ac:dyDescent="0.2">
      <c r="A7" s="328" t="str">
        <f>'06 2 Pol'!B7</f>
        <v>62</v>
      </c>
      <c r="B7" s="70" t="str">
        <f>'06 2 Pol'!C7</f>
        <v>Úpravy povrchů vnější</v>
      </c>
      <c r="D7" s="230"/>
      <c r="E7" s="329">
        <f>'06 2 Pol'!BA15</f>
        <v>0</v>
      </c>
      <c r="F7" s="330">
        <f>'06 2 Pol'!BB15</f>
        <v>0</v>
      </c>
      <c r="G7" s="330">
        <f>'06 2 Pol'!BC15</f>
        <v>0</v>
      </c>
      <c r="H7" s="330">
        <f>'06 2 Pol'!BD15</f>
        <v>0</v>
      </c>
      <c r="I7" s="331">
        <f>'06 2 Pol'!BE15</f>
        <v>0</v>
      </c>
    </row>
    <row r="8" spans="1:9" s="137" customFormat="1" x14ac:dyDescent="0.2">
      <c r="A8" s="328" t="str">
        <f>'06 2 Pol'!B16</f>
        <v>63</v>
      </c>
      <c r="B8" s="70" t="str">
        <f>'06 2 Pol'!C16</f>
        <v>Podlahy a podlahové konstrukce</v>
      </c>
      <c r="D8" s="230"/>
      <c r="E8" s="329">
        <f>'06 2 Pol'!BA19</f>
        <v>0</v>
      </c>
      <c r="F8" s="330">
        <f>'06 2 Pol'!BB19</f>
        <v>0</v>
      </c>
      <c r="G8" s="330">
        <f>'06 2 Pol'!BC19</f>
        <v>0</v>
      </c>
      <c r="H8" s="330">
        <f>'06 2 Pol'!BD19</f>
        <v>0</v>
      </c>
      <c r="I8" s="331">
        <f>'06 2 Pol'!BE19</f>
        <v>0</v>
      </c>
    </row>
    <row r="9" spans="1:9" s="137" customFormat="1" x14ac:dyDescent="0.2">
      <c r="A9" s="328" t="str">
        <f>'06 2 Pol'!B20</f>
        <v>9</v>
      </c>
      <c r="B9" s="70" t="str">
        <f>'06 2 Pol'!C20</f>
        <v>Ostatní konstrukce, bourání</v>
      </c>
      <c r="D9" s="230"/>
      <c r="E9" s="329">
        <f>'06 2 Pol'!BA33</f>
        <v>0</v>
      </c>
      <c r="F9" s="330">
        <f>'06 2 Pol'!BB33</f>
        <v>0</v>
      </c>
      <c r="G9" s="330">
        <f>'06 2 Pol'!BC33</f>
        <v>0</v>
      </c>
      <c r="H9" s="330">
        <f>'06 2 Pol'!BD33</f>
        <v>0</v>
      </c>
      <c r="I9" s="331">
        <f>'06 2 Pol'!BE33</f>
        <v>0</v>
      </c>
    </row>
    <row r="10" spans="1:9" s="137" customFormat="1" x14ac:dyDescent="0.2">
      <c r="A10" s="328" t="str">
        <f>'06 2 Pol'!B34</f>
        <v>99</v>
      </c>
      <c r="B10" s="70" t="str">
        <f>'06 2 Pol'!C34</f>
        <v>Staveništní přesun hmot</v>
      </c>
      <c r="D10" s="230"/>
      <c r="E10" s="329">
        <f>'06 2 Pol'!BA36</f>
        <v>0</v>
      </c>
      <c r="F10" s="330">
        <f>'06 2 Pol'!BB36</f>
        <v>0</v>
      </c>
      <c r="G10" s="330">
        <f>'06 2 Pol'!BC36</f>
        <v>0</v>
      </c>
      <c r="H10" s="330">
        <f>'06 2 Pol'!BD36</f>
        <v>0</v>
      </c>
      <c r="I10" s="331">
        <f>'06 2 Pol'!BE36</f>
        <v>0</v>
      </c>
    </row>
    <row r="11" spans="1:9" s="137" customFormat="1" x14ac:dyDescent="0.2">
      <c r="A11" s="328" t="str">
        <f>'06 2 Pol'!B37</f>
        <v>712</v>
      </c>
      <c r="B11" s="70" t="str">
        <f>'06 2 Pol'!C37</f>
        <v>Živičné krytiny</v>
      </c>
      <c r="D11" s="230"/>
      <c r="E11" s="329">
        <f>'06 2 Pol'!BA140</f>
        <v>0</v>
      </c>
      <c r="F11" s="330">
        <f>'06 2 Pol'!BB140</f>
        <v>0</v>
      </c>
      <c r="G11" s="330">
        <f>'06 2 Pol'!BC140</f>
        <v>0</v>
      </c>
      <c r="H11" s="330">
        <f>'06 2 Pol'!BD140</f>
        <v>0</v>
      </c>
      <c r="I11" s="331">
        <f>'06 2 Pol'!BE140</f>
        <v>0</v>
      </c>
    </row>
    <row r="12" spans="1:9" s="137" customFormat="1" x14ac:dyDescent="0.2">
      <c r="A12" s="328" t="str">
        <f>'06 2 Pol'!B141</f>
        <v>713</v>
      </c>
      <c r="B12" s="70" t="str">
        <f>'06 2 Pol'!C141</f>
        <v>Izolace tepelné</v>
      </c>
      <c r="D12" s="230"/>
      <c r="E12" s="329">
        <f>'06 2 Pol'!BA215</f>
        <v>0</v>
      </c>
      <c r="F12" s="330">
        <f>'06 2 Pol'!BB215</f>
        <v>0</v>
      </c>
      <c r="G12" s="330">
        <f>'06 2 Pol'!BC215</f>
        <v>0</v>
      </c>
      <c r="H12" s="330">
        <f>'06 2 Pol'!BD215</f>
        <v>0</v>
      </c>
      <c r="I12" s="331">
        <f>'06 2 Pol'!BE215</f>
        <v>0</v>
      </c>
    </row>
    <row r="13" spans="1:9" s="137" customFormat="1" x14ac:dyDescent="0.2">
      <c r="A13" s="328" t="str">
        <f>'06 2 Pol'!B216</f>
        <v>720</v>
      </c>
      <c r="B13" s="70" t="str">
        <f>'06 2 Pol'!C216</f>
        <v>Zdravotechnická instalace</v>
      </c>
      <c r="D13" s="230"/>
      <c r="E13" s="329">
        <f>'06 2 Pol'!BA230</f>
        <v>0</v>
      </c>
      <c r="F13" s="330">
        <f>'06 2 Pol'!BB230</f>
        <v>0</v>
      </c>
      <c r="G13" s="330">
        <f>'06 2 Pol'!BC230</f>
        <v>0</v>
      </c>
      <c r="H13" s="330">
        <f>'06 2 Pol'!BD230</f>
        <v>0</v>
      </c>
      <c r="I13" s="331">
        <f>'06 2 Pol'!BE230</f>
        <v>0</v>
      </c>
    </row>
    <row r="14" spans="1:9" s="137" customFormat="1" x14ac:dyDescent="0.2">
      <c r="A14" s="328" t="str">
        <f>'06 2 Pol'!B231</f>
        <v>762</v>
      </c>
      <c r="B14" s="70" t="str">
        <f>'06 2 Pol'!C231</f>
        <v>Konstrukce tesařské</v>
      </c>
      <c r="D14" s="230"/>
      <c r="E14" s="329">
        <f>'06 2 Pol'!BA271</f>
        <v>0</v>
      </c>
      <c r="F14" s="330">
        <f>'06 2 Pol'!BB271</f>
        <v>0</v>
      </c>
      <c r="G14" s="330">
        <f>'06 2 Pol'!BC271</f>
        <v>0</v>
      </c>
      <c r="H14" s="330">
        <f>'06 2 Pol'!BD271</f>
        <v>0</v>
      </c>
      <c r="I14" s="331">
        <f>'06 2 Pol'!BE271</f>
        <v>0</v>
      </c>
    </row>
    <row r="15" spans="1:9" s="137" customFormat="1" x14ac:dyDescent="0.2">
      <c r="A15" s="328" t="str">
        <f>'06 2 Pol'!B272</f>
        <v>764</v>
      </c>
      <c r="B15" s="70" t="str">
        <f>'06 2 Pol'!C272</f>
        <v>Konstrukce klempířské</v>
      </c>
      <c r="D15" s="230"/>
      <c r="E15" s="329">
        <f>'06 2 Pol'!BA300</f>
        <v>0</v>
      </c>
      <c r="F15" s="330">
        <f>'06 2 Pol'!BB300</f>
        <v>0</v>
      </c>
      <c r="G15" s="330">
        <f>'06 2 Pol'!BC300</f>
        <v>0</v>
      </c>
      <c r="H15" s="330">
        <f>'06 2 Pol'!BD300</f>
        <v>0</v>
      </c>
      <c r="I15" s="331">
        <f>'06 2 Pol'!BE300</f>
        <v>0</v>
      </c>
    </row>
    <row r="16" spans="1:9" s="137" customFormat="1" ht="13.5" thickBot="1" x14ac:dyDescent="0.25">
      <c r="A16" s="328" t="str">
        <f>'06 2 Pol'!B301</f>
        <v>767</v>
      </c>
      <c r="B16" s="70" t="str">
        <f>'06 2 Pol'!C301</f>
        <v>Konstrukce zámečnické</v>
      </c>
      <c r="D16" s="230"/>
      <c r="E16" s="329">
        <f>'06 2 Pol'!BA310</f>
        <v>0</v>
      </c>
      <c r="F16" s="330">
        <f>'06 2 Pol'!BB310</f>
        <v>0</v>
      </c>
      <c r="G16" s="330">
        <f>'06 2 Pol'!BC310</f>
        <v>0</v>
      </c>
      <c r="H16" s="330">
        <f>'06 2 Pol'!BD310</f>
        <v>0</v>
      </c>
      <c r="I16" s="331">
        <f>'06 2 Pol'!BE310</f>
        <v>0</v>
      </c>
    </row>
    <row r="17" spans="1:57" s="14" customFormat="1" ht="13.5" thickBot="1" x14ac:dyDescent="0.25">
      <c r="A17" s="231"/>
      <c r="B17" s="232" t="s">
        <v>79</v>
      </c>
      <c r="C17" s="232"/>
      <c r="D17" s="233"/>
      <c r="E17" s="234">
        <f>SUM(E7:E16)</f>
        <v>0</v>
      </c>
      <c r="F17" s="235">
        <f>SUM(F7:F16)</f>
        <v>0</v>
      </c>
      <c r="G17" s="235">
        <f>SUM(G7:G16)</f>
        <v>0</v>
      </c>
      <c r="H17" s="235">
        <f>SUM(H7:H16)</f>
        <v>0</v>
      </c>
      <c r="I17" s="236">
        <f>SUM(I7:I16)</f>
        <v>0</v>
      </c>
    </row>
    <row r="18" spans="1:57" x14ac:dyDescent="0.2">
      <c r="A18" s="137"/>
      <c r="B18" s="137"/>
      <c r="C18" s="137"/>
      <c r="D18" s="137"/>
      <c r="E18" s="137"/>
      <c r="F18" s="137"/>
      <c r="G18" s="137"/>
      <c r="H18" s="137"/>
      <c r="I18" s="137"/>
    </row>
    <row r="19" spans="1:57" ht="19.5" customHeight="1" x14ac:dyDescent="0.25">
      <c r="A19" s="222" t="s">
        <v>80</v>
      </c>
      <c r="B19" s="222"/>
      <c r="C19" s="222"/>
      <c r="D19" s="222"/>
      <c r="E19" s="222"/>
      <c r="F19" s="222"/>
      <c r="G19" s="237"/>
      <c r="H19" s="222"/>
      <c r="I19" s="222"/>
      <c r="BA19" s="143"/>
      <c r="BB19" s="143"/>
      <c r="BC19" s="143"/>
      <c r="BD19" s="143"/>
      <c r="BE19" s="143"/>
    </row>
    <row r="20" spans="1:57" ht="13.5" thickBot="1" x14ac:dyDescent="0.25"/>
    <row r="21" spans="1:57" x14ac:dyDescent="0.2">
      <c r="A21" s="175" t="s">
        <v>81</v>
      </c>
      <c r="B21" s="176"/>
      <c r="C21" s="176"/>
      <c r="D21" s="238"/>
      <c r="E21" s="239" t="s">
        <v>82</v>
      </c>
      <c r="F21" s="240" t="s">
        <v>12</v>
      </c>
      <c r="G21" s="241" t="s">
        <v>83</v>
      </c>
      <c r="H21" s="242"/>
      <c r="I21" s="243" t="s">
        <v>82</v>
      </c>
    </row>
    <row r="22" spans="1:57" x14ac:dyDescent="0.2">
      <c r="A22" s="167" t="s">
        <v>483</v>
      </c>
      <c r="B22" s="158"/>
      <c r="C22" s="158"/>
      <c r="D22" s="244"/>
      <c r="E22" s="245"/>
      <c r="F22" s="246"/>
      <c r="G22" s="247">
        <v>0</v>
      </c>
      <c r="H22" s="248"/>
      <c r="I22" s="249">
        <f>E22+F22*G22/100</f>
        <v>0</v>
      </c>
      <c r="BA22" s="1">
        <v>0</v>
      </c>
    </row>
    <row r="23" spans="1:57" x14ac:dyDescent="0.2">
      <c r="A23" s="167" t="s">
        <v>484</v>
      </c>
      <c r="B23" s="158"/>
      <c r="C23" s="158"/>
      <c r="D23" s="244"/>
      <c r="E23" s="245"/>
      <c r="F23" s="246"/>
      <c r="G23" s="247">
        <v>0</v>
      </c>
      <c r="H23" s="248"/>
      <c r="I23" s="249">
        <f>E23+F23*G23/100</f>
        <v>0</v>
      </c>
      <c r="BA23" s="1">
        <v>0</v>
      </c>
    </row>
    <row r="24" spans="1:57" x14ac:dyDescent="0.2">
      <c r="A24" s="167" t="s">
        <v>485</v>
      </c>
      <c r="B24" s="158"/>
      <c r="C24" s="158"/>
      <c r="D24" s="244"/>
      <c r="E24" s="245"/>
      <c r="F24" s="246"/>
      <c r="G24" s="247">
        <v>0</v>
      </c>
      <c r="H24" s="248"/>
      <c r="I24" s="249">
        <f>E24+F24*G24/100</f>
        <v>0</v>
      </c>
      <c r="BA24" s="1">
        <v>0</v>
      </c>
    </row>
    <row r="25" spans="1:57" x14ac:dyDescent="0.2">
      <c r="A25" s="167" t="s">
        <v>486</v>
      </c>
      <c r="B25" s="158"/>
      <c r="C25" s="158"/>
      <c r="D25" s="244"/>
      <c r="E25" s="245"/>
      <c r="F25" s="246"/>
      <c r="G25" s="247">
        <v>0</v>
      </c>
      <c r="H25" s="248"/>
      <c r="I25" s="249">
        <f>E25+F25*G25/100</f>
        <v>0</v>
      </c>
      <c r="BA25" s="1">
        <v>0</v>
      </c>
    </row>
    <row r="26" spans="1:57" x14ac:dyDescent="0.2">
      <c r="A26" s="167" t="s">
        <v>487</v>
      </c>
      <c r="B26" s="158"/>
      <c r="C26" s="158"/>
      <c r="D26" s="244"/>
      <c r="E26" s="245"/>
      <c r="F26" s="246"/>
      <c r="G26" s="247">
        <v>0</v>
      </c>
      <c r="H26" s="248"/>
      <c r="I26" s="249">
        <f>E26+F26*G26/100</f>
        <v>0</v>
      </c>
      <c r="BA26" s="1">
        <v>1</v>
      </c>
    </row>
    <row r="27" spans="1:57" x14ac:dyDescent="0.2">
      <c r="A27" s="167" t="s">
        <v>488</v>
      </c>
      <c r="B27" s="158"/>
      <c r="C27" s="158"/>
      <c r="D27" s="244"/>
      <c r="E27" s="245"/>
      <c r="F27" s="246"/>
      <c r="G27" s="247">
        <v>0</v>
      </c>
      <c r="H27" s="248"/>
      <c r="I27" s="249">
        <f>E27+F27*G27/100</f>
        <v>0</v>
      </c>
      <c r="BA27" s="1">
        <v>1</v>
      </c>
    </row>
    <row r="28" spans="1:57" x14ac:dyDescent="0.2">
      <c r="A28" s="167" t="s">
        <v>489</v>
      </c>
      <c r="B28" s="158"/>
      <c r="C28" s="158"/>
      <c r="D28" s="244"/>
      <c r="E28" s="245"/>
      <c r="F28" s="246"/>
      <c r="G28" s="247">
        <v>0</v>
      </c>
      <c r="H28" s="248"/>
      <c r="I28" s="249">
        <f>E28+F28*G28/100</f>
        <v>0</v>
      </c>
      <c r="BA28" s="1">
        <v>2</v>
      </c>
    </row>
    <row r="29" spans="1:57" x14ac:dyDescent="0.2">
      <c r="A29" s="167" t="s">
        <v>490</v>
      </c>
      <c r="B29" s="158"/>
      <c r="C29" s="158"/>
      <c r="D29" s="244"/>
      <c r="E29" s="245"/>
      <c r="F29" s="246"/>
      <c r="G29" s="247">
        <v>0</v>
      </c>
      <c r="H29" s="248"/>
      <c r="I29" s="249">
        <f>E29+F29*G29/100</f>
        <v>0</v>
      </c>
      <c r="BA29" s="1">
        <v>2</v>
      </c>
    </row>
    <row r="30" spans="1:57" ht="13.5" thickBot="1" x14ac:dyDescent="0.25">
      <c r="A30" s="250"/>
      <c r="B30" s="251" t="s">
        <v>84</v>
      </c>
      <c r="C30" s="252"/>
      <c r="D30" s="253"/>
      <c r="E30" s="254"/>
      <c r="F30" s="255"/>
      <c r="G30" s="255"/>
      <c r="H30" s="256">
        <f>SUM(I22:I29)</f>
        <v>0</v>
      </c>
      <c r="I30" s="257"/>
    </row>
    <row r="32" spans="1:57" x14ac:dyDescent="0.2">
      <c r="B32" s="14"/>
      <c r="F32" s="258"/>
      <c r="G32" s="259"/>
      <c r="H32" s="259"/>
      <c r="I32" s="54"/>
    </row>
    <row r="33" spans="6:9" x14ac:dyDescent="0.2">
      <c r="F33" s="258"/>
      <c r="G33" s="259"/>
      <c r="H33" s="259"/>
      <c r="I33" s="54"/>
    </row>
    <row r="34" spans="6:9" x14ac:dyDescent="0.2">
      <c r="F34" s="258"/>
      <c r="G34" s="259"/>
      <c r="H34" s="259"/>
      <c r="I34" s="54"/>
    </row>
    <row r="35" spans="6:9" x14ac:dyDescent="0.2">
      <c r="F35" s="258"/>
      <c r="G35" s="259"/>
      <c r="H35" s="259"/>
      <c r="I35" s="54"/>
    </row>
    <row r="36" spans="6:9" x14ac:dyDescent="0.2">
      <c r="F36" s="258"/>
      <c r="G36" s="259"/>
      <c r="H36" s="259"/>
      <c r="I36" s="54"/>
    </row>
    <row r="37" spans="6:9" x14ac:dyDescent="0.2">
      <c r="F37" s="258"/>
      <c r="G37" s="259"/>
      <c r="H37" s="259"/>
      <c r="I37" s="54"/>
    </row>
    <row r="38" spans="6:9" x14ac:dyDescent="0.2">
      <c r="F38" s="258"/>
      <c r="G38" s="259"/>
      <c r="H38" s="259"/>
      <c r="I38" s="54"/>
    </row>
    <row r="39" spans="6:9" x14ac:dyDescent="0.2">
      <c r="F39" s="258"/>
      <c r="G39" s="259"/>
      <c r="H39" s="259"/>
      <c r="I39" s="54"/>
    </row>
    <row r="40" spans="6:9" x14ac:dyDescent="0.2">
      <c r="F40" s="258"/>
      <c r="G40" s="259"/>
      <c r="H40" s="259"/>
      <c r="I40" s="54"/>
    </row>
    <row r="41" spans="6:9" x14ac:dyDescent="0.2">
      <c r="F41" s="258"/>
      <c r="G41" s="259"/>
      <c r="H41" s="259"/>
      <c r="I41" s="54"/>
    </row>
    <row r="42" spans="6:9" x14ac:dyDescent="0.2">
      <c r="F42" s="258"/>
      <c r="G42" s="259"/>
      <c r="H42" s="259"/>
      <c r="I42" s="54"/>
    </row>
    <row r="43" spans="6:9" x14ac:dyDescent="0.2">
      <c r="F43" s="258"/>
      <c r="G43" s="259"/>
      <c r="H43" s="259"/>
      <c r="I43" s="54"/>
    </row>
    <row r="44" spans="6:9" x14ac:dyDescent="0.2">
      <c r="F44" s="258"/>
      <c r="G44" s="259"/>
      <c r="H44" s="259"/>
      <c r="I44" s="54"/>
    </row>
    <row r="45" spans="6:9" x14ac:dyDescent="0.2">
      <c r="F45" s="258"/>
      <c r="G45" s="259"/>
      <c r="H45" s="259"/>
      <c r="I45" s="54"/>
    </row>
    <row r="46" spans="6:9" x14ac:dyDescent="0.2">
      <c r="F46" s="258"/>
      <c r="G46" s="259"/>
      <c r="H46" s="259"/>
      <c r="I46" s="54"/>
    </row>
    <row r="47" spans="6:9" x14ac:dyDescent="0.2">
      <c r="F47" s="258"/>
      <c r="G47" s="259"/>
      <c r="H47" s="259"/>
      <c r="I47" s="54"/>
    </row>
    <row r="48" spans="6:9" x14ac:dyDescent="0.2">
      <c r="F48" s="258"/>
      <c r="G48" s="259"/>
      <c r="H48" s="259"/>
      <c r="I48" s="54"/>
    </row>
    <row r="49" spans="6:9" x14ac:dyDescent="0.2">
      <c r="F49" s="258"/>
      <c r="G49" s="259"/>
      <c r="H49" s="259"/>
      <c r="I49" s="54"/>
    </row>
    <row r="50" spans="6:9" x14ac:dyDescent="0.2">
      <c r="F50" s="258"/>
      <c r="G50" s="259"/>
      <c r="H50" s="259"/>
      <c r="I50" s="54"/>
    </row>
    <row r="51" spans="6:9" x14ac:dyDescent="0.2">
      <c r="F51" s="258"/>
      <c r="G51" s="259"/>
      <c r="H51" s="259"/>
      <c r="I51" s="54"/>
    </row>
    <row r="52" spans="6:9" x14ac:dyDescent="0.2">
      <c r="F52" s="258"/>
      <c r="G52" s="259"/>
      <c r="H52" s="259"/>
      <c r="I52" s="54"/>
    </row>
    <row r="53" spans="6:9" x14ac:dyDescent="0.2">
      <c r="F53" s="258"/>
      <c r="G53" s="259"/>
      <c r="H53" s="259"/>
      <c r="I53" s="54"/>
    </row>
    <row r="54" spans="6:9" x14ac:dyDescent="0.2">
      <c r="F54" s="258"/>
      <c r="G54" s="259"/>
      <c r="H54" s="259"/>
      <c r="I54" s="54"/>
    </row>
    <row r="55" spans="6:9" x14ac:dyDescent="0.2">
      <c r="F55" s="258"/>
      <c r="G55" s="259"/>
      <c r="H55" s="259"/>
      <c r="I55" s="54"/>
    </row>
    <row r="56" spans="6:9" x14ac:dyDescent="0.2">
      <c r="F56" s="258"/>
      <c r="G56" s="259"/>
      <c r="H56" s="259"/>
      <c r="I56" s="54"/>
    </row>
    <row r="57" spans="6:9" x14ac:dyDescent="0.2">
      <c r="F57" s="258"/>
      <c r="G57" s="259"/>
      <c r="H57" s="259"/>
      <c r="I57" s="54"/>
    </row>
    <row r="58" spans="6:9" x14ac:dyDescent="0.2">
      <c r="F58" s="258"/>
      <c r="G58" s="259"/>
      <c r="H58" s="259"/>
      <c r="I58" s="54"/>
    </row>
    <row r="59" spans="6:9" x14ac:dyDescent="0.2">
      <c r="F59" s="258"/>
      <c r="G59" s="259"/>
      <c r="H59" s="259"/>
      <c r="I59" s="54"/>
    </row>
    <row r="60" spans="6:9" x14ac:dyDescent="0.2">
      <c r="F60" s="258"/>
      <c r="G60" s="259"/>
      <c r="H60" s="259"/>
      <c r="I60" s="54"/>
    </row>
    <row r="61" spans="6:9" x14ac:dyDescent="0.2">
      <c r="F61" s="258"/>
      <c r="G61" s="259"/>
      <c r="H61" s="259"/>
      <c r="I61" s="54"/>
    </row>
    <row r="62" spans="6:9" x14ac:dyDescent="0.2">
      <c r="F62" s="258"/>
      <c r="G62" s="259"/>
      <c r="H62" s="259"/>
      <c r="I62" s="54"/>
    </row>
    <row r="63" spans="6:9" x14ac:dyDescent="0.2">
      <c r="F63" s="258"/>
      <c r="G63" s="259"/>
      <c r="H63" s="259"/>
      <c r="I63" s="54"/>
    </row>
    <row r="64" spans="6:9" x14ac:dyDescent="0.2">
      <c r="F64" s="258"/>
      <c r="G64" s="259"/>
      <c r="H64" s="259"/>
      <c r="I64" s="54"/>
    </row>
    <row r="65" spans="6:9" x14ac:dyDescent="0.2">
      <c r="F65" s="258"/>
      <c r="G65" s="259"/>
      <c r="H65" s="259"/>
      <c r="I65" s="54"/>
    </row>
    <row r="66" spans="6:9" x14ac:dyDescent="0.2">
      <c r="F66" s="258"/>
      <c r="G66" s="259"/>
      <c r="H66" s="259"/>
      <c r="I66" s="54"/>
    </row>
    <row r="67" spans="6:9" x14ac:dyDescent="0.2">
      <c r="F67" s="258"/>
      <c r="G67" s="259"/>
      <c r="H67" s="259"/>
      <c r="I67" s="54"/>
    </row>
    <row r="68" spans="6:9" x14ac:dyDescent="0.2">
      <c r="F68" s="258"/>
      <c r="G68" s="259"/>
      <c r="H68" s="259"/>
      <c r="I68" s="54"/>
    </row>
    <row r="69" spans="6:9" x14ac:dyDescent="0.2">
      <c r="F69" s="258"/>
      <c r="G69" s="259"/>
      <c r="H69" s="259"/>
      <c r="I69" s="54"/>
    </row>
    <row r="70" spans="6:9" x14ac:dyDescent="0.2">
      <c r="F70" s="258"/>
      <c r="G70" s="259"/>
      <c r="H70" s="259"/>
      <c r="I70" s="54"/>
    </row>
    <row r="71" spans="6:9" x14ac:dyDescent="0.2">
      <c r="F71" s="258"/>
      <c r="G71" s="259"/>
      <c r="H71" s="259"/>
      <c r="I71" s="54"/>
    </row>
    <row r="72" spans="6:9" x14ac:dyDescent="0.2">
      <c r="F72" s="258"/>
      <c r="G72" s="259"/>
      <c r="H72" s="259"/>
      <c r="I72" s="54"/>
    </row>
    <row r="73" spans="6:9" x14ac:dyDescent="0.2">
      <c r="F73" s="258"/>
      <c r="G73" s="259"/>
      <c r="H73" s="259"/>
      <c r="I73" s="54"/>
    </row>
    <row r="74" spans="6:9" x14ac:dyDescent="0.2">
      <c r="F74" s="258"/>
      <c r="G74" s="259"/>
      <c r="H74" s="259"/>
      <c r="I74" s="54"/>
    </row>
    <row r="75" spans="6:9" x14ac:dyDescent="0.2">
      <c r="F75" s="258"/>
      <c r="G75" s="259"/>
      <c r="H75" s="259"/>
      <c r="I75" s="54"/>
    </row>
    <row r="76" spans="6:9" x14ac:dyDescent="0.2">
      <c r="F76" s="258"/>
      <c r="G76" s="259"/>
      <c r="H76" s="259"/>
      <c r="I76" s="54"/>
    </row>
    <row r="77" spans="6:9" x14ac:dyDescent="0.2">
      <c r="F77" s="258"/>
      <c r="G77" s="259"/>
      <c r="H77" s="259"/>
      <c r="I77" s="54"/>
    </row>
    <row r="78" spans="6:9" x14ac:dyDescent="0.2">
      <c r="F78" s="258"/>
      <c r="G78" s="259"/>
      <c r="H78" s="259"/>
      <c r="I78" s="54"/>
    </row>
    <row r="79" spans="6:9" x14ac:dyDescent="0.2">
      <c r="F79" s="258"/>
      <c r="G79" s="259"/>
      <c r="H79" s="259"/>
      <c r="I79" s="54"/>
    </row>
    <row r="80" spans="6:9" x14ac:dyDescent="0.2">
      <c r="F80" s="258"/>
      <c r="G80" s="259"/>
      <c r="H80" s="259"/>
      <c r="I80" s="54"/>
    </row>
    <row r="81" spans="6:9" x14ac:dyDescent="0.2">
      <c r="F81" s="258"/>
      <c r="G81" s="259"/>
      <c r="H81" s="259"/>
      <c r="I81" s="54"/>
    </row>
  </sheetData>
  <mergeCells count="4">
    <mergeCell ref="A1:B1"/>
    <mergeCell ref="A2:B2"/>
    <mergeCell ref="G2:I2"/>
    <mergeCell ref="H30:I3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1:CB383"/>
  <sheetViews>
    <sheetView showGridLines="0" showZeros="0" zoomScaleNormal="100" zoomScaleSheetLayoutView="100" workbookViewId="0">
      <selection activeCell="J1" sqref="J1:J65536 K1:K65536"/>
    </sheetView>
  </sheetViews>
  <sheetFormatPr defaultRowHeight="12.75" x14ac:dyDescent="0.2"/>
  <cols>
    <col min="1" max="1" width="4.42578125" style="261" customWidth="1"/>
    <col min="2" max="2" width="11.5703125" style="261" customWidth="1"/>
    <col min="3" max="3" width="40.42578125" style="261" customWidth="1"/>
    <col min="4" max="4" width="5.5703125" style="261" customWidth="1"/>
    <col min="5" max="5" width="8.5703125" style="275" customWidth="1"/>
    <col min="6" max="6" width="9.85546875" style="261" customWidth="1"/>
    <col min="7" max="7" width="13.85546875" style="261" customWidth="1"/>
    <col min="8" max="8" width="11.7109375" style="261" hidden="1" customWidth="1"/>
    <col min="9" max="9" width="11.5703125" style="261" hidden="1" customWidth="1"/>
    <col min="10" max="10" width="11" style="261" hidden="1" customWidth="1"/>
    <col min="11" max="11" width="10.42578125" style="261" hidden="1" customWidth="1"/>
    <col min="12" max="12" width="75.42578125" style="261" customWidth="1"/>
    <col min="13" max="13" width="45.28515625" style="261" customWidth="1"/>
    <col min="14" max="16384" width="9.140625" style="261"/>
  </cols>
  <sheetData>
    <row r="1" spans="1:80" ht="15.75" x14ac:dyDescent="0.25">
      <c r="A1" s="260" t="s">
        <v>103</v>
      </c>
      <c r="B1" s="260"/>
      <c r="C1" s="260"/>
      <c r="D1" s="260"/>
      <c r="E1" s="260"/>
      <c r="F1" s="260"/>
      <c r="G1" s="260"/>
    </row>
    <row r="2" spans="1:80" ht="14.25" customHeight="1" thickBot="1" x14ac:dyDescent="0.25">
      <c r="B2" s="262"/>
      <c r="C2" s="263"/>
      <c r="D2" s="263"/>
      <c r="E2" s="264"/>
      <c r="F2" s="263"/>
      <c r="G2" s="263"/>
    </row>
    <row r="3" spans="1:80" ht="13.5" thickTop="1" x14ac:dyDescent="0.2">
      <c r="A3" s="205" t="s">
        <v>2</v>
      </c>
      <c r="B3" s="206"/>
      <c r="C3" s="207" t="s">
        <v>106</v>
      </c>
      <c r="D3" s="265"/>
      <c r="E3" s="266" t="s">
        <v>85</v>
      </c>
      <c r="F3" s="267" t="str">
        <f>'06 2 Rek'!H1</f>
        <v>2</v>
      </c>
      <c r="G3" s="268"/>
    </row>
    <row r="4" spans="1:80" ht="13.5" thickBot="1" x14ac:dyDescent="0.25">
      <c r="A4" s="269" t="s">
        <v>76</v>
      </c>
      <c r="B4" s="214"/>
      <c r="C4" s="215" t="s">
        <v>1947</v>
      </c>
      <c r="D4" s="270"/>
      <c r="E4" s="271" t="str">
        <f>'06 2 Rek'!G2</f>
        <v>Doteplení střešního pláště - Rozpočtové náklady</v>
      </c>
      <c r="F4" s="272"/>
      <c r="G4" s="273"/>
    </row>
    <row r="5" spans="1:80" ht="13.5" thickTop="1" x14ac:dyDescent="0.2">
      <c r="A5" s="274"/>
      <c r="G5" s="276"/>
    </row>
    <row r="6" spans="1:80" ht="27" customHeight="1" x14ac:dyDescent="0.2">
      <c r="A6" s="277" t="s">
        <v>86</v>
      </c>
      <c r="B6" s="278" t="s">
        <v>87</v>
      </c>
      <c r="C6" s="278" t="s">
        <v>88</v>
      </c>
      <c r="D6" s="278" t="s">
        <v>89</v>
      </c>
      <c r="E6" s="279" t="s">
        <v>90</v>
      </c>
      <c r="F6" s="278" t="s">
        <v>91</v>
      </c>
      <c r="G6" s="280" t="s">
        <v>92</v>
      </c>
      <c r="H6" s="281" t="s">
        <v>93</v>
      </c>
      <c r="I6" s="281" t="s">
        <v>94</v>
      </c>
      <c r="J6" s="281" t="s">
        <v>95</v>
      </c>
      <c r="K6" s="281" t="s">
        <v>96</v>
      </c>
    </row>
    <row r="7" spans="1:80" x14ac:dyDescent="0.2">
      <c r="A7" s="282" t="s">
        <v>97</v>
      </c>
      <c r="B7" s="283" t="s">
        <v>159</v>
      </c>
      <c r="C7" s="284" t="s">
        <v>160</v>
      </c>
      <c r="D7" s="285"/>
      <c r="E7" s="286"/>
      <c r="F7" s="286"/>
      <c r="G7" s="287"/>
      <c r="H7" s="288"/>
      <c r="I7" s="289"/>
      <c r="J7" s="290"/>
      <c r="K7" s="291"/>
      <c r="O7" s="292">
        <v>1</v>
      </c>
    </row>
    <row r="8" spans="1:80" x14ac:dyDescent="0.2">
      <c r="A8" s="293">
        <v>1</v>
      </c>
      <c r="B8" s="294" t="s">
        <v>495</v>
      </c>
      <c r="C8" s="295" t="s">
        <v>496</v>
      </c>
      <c r="D8" s="296" t="s">
        <v>116</v>
      </c>
      <c r="E8" s="297">
        <v>8.8480000000000008</v>
      </c>
      <c r="F8" s="297">
        <v>0</v>
      </c>
      <c r="G8" s="298">
        <f>E8*F8</f>
        <v>0</v>
      </c>
      <c r="H8" s="299">
        <v>4.6059999999999997E-2</v>
      </c>
      <c r="I8" s="300">
        <f>E8*H8</f>
        <v>0.40753887999999999</v>
      </c>
      <c r="J8" s="299">
        <v>0</v>
      </c>
      <c r="K8" s="300">
        <f>E8*J8</f>
        <v>0</v>
      </c>
      <c r="O8" s="292">
        <v>2</v>
      </c>
      <c r="AA8" s="261">
        <v>1</v>
      </c>
      <c r="AB8" s="261">
        <v>1</v>
      </c>
      <c r="AC8" s="261">
        <v>1</v>
      </c>
      <c r="AZ8" s="261">
        <v>1</v>
      </c>
      <c r="BA8" s="261">
        <f>IF(AZ8=1,G8,0)</f>
        <v>0</v>
      </c>
      <c r="BB8" s="261">
        <f>IF(AZ8=2,G8,0)</f>
        <v>0</v>
      </c>
      <c r="BC8" s="261">
        <f>IF(AZ8=3,G8,0)</f>
        <v>0</v>
      </c>
      <c r="BD8" s="261">
        <f>IF(AZ8=4,G8,0)</f>
        <v>0</v>
      </c>
      <c r="BE8" s="261">
        <f>IF(AZ8=5,G8,0)</f>
        <v>0</v>
      </c>
      <c r="CA8" s="292">
        <v>1</v>
      </c>
      <c r="CB8" s="292">
        <v>1</v>
      </c>
    </row>
    <row r="9" spans="1:80" x14ac:dyDescent="0.2">
      <c r="A9" s="301"/>
      <c r="B9" s="304"/>
      <c r="C9" s="305" t="s">
        <v>2123</v>
      </c>
      <c r="D9" s="306"/>
      <c r="E9" s="307">
        <v>8.8480000000000008</v>
      </c>
      <c r="F9" s="308"/>
      <c r="G9" s="309"/>
      <c r="H9" s="310"/>
      <c r="I9" s="302"/>
      <c r="J9" s="311"/>
      <c r="K9" s="302"/>
      <c r="M9" s="303" t="s">
        <v>2123</v>
      </c>
      <c r="O9" s="292"/>
    </row>
    <row r="10" spans="1:80" x14ac:dyDescent="0.2">
      <c r="A10" s="293">
        <v>2</v>
      </c>
      <c r="B10" s="294" t="s">
        <v>2124</v>
      </c>
      <c r="C10" s="295" t="s">
        <v>2125</v>
      </c>
      <c r="D10" s="296" t="s">
        <v>116</v>
      </c>
      <c r="E10" s="297">
        <v>14.885400000000001</v>
      </c>
      <c r="F10" s="297">
        <v>0</v>
      </c>
      <c r="G10" s="298">
        <f>E10*F10</f>
        <v>0</v>
      </c>
      <c r="H10" s="299">
        <v>2.0999999999999999E-3</v>
      </c>
      <c r="I10" s="300">
        <f>E10*H10</f>
        <v>3.1259339999999997E-2</v>
      </c>
      <c r="J10" s="299">
        <v>0</v>
      </c>
      <c r="K10" s="300">
        <f>E10*J10</f>
        <v>0</v>
      </c>
      <c r="O10" s="292">
        <v>2</v>
      </c>
      <c r="AA10" s="261">
        <v>1</v>
      </c>
      <c r="AB10" s="261">
        <v>1</v>
      </c>
      <c r="AC10" s="261">
        <v>1</v>
      </c>
      <c r="AZ10" s="261">
        <v>1</v>
      </c>
      <c r="BA10" s="261">
        <f>IF(AZ10=1,G10,0)</f>
        <v>0</v>
      </c>
      <c r="BB10" s="261">
        <f>IF(AZ10=2,G10,0)</f>
        <v>0</v>
      </c>
      <c r="BC10" s="261">
        <f>IF(AZ10=3,G10,0)</f>
        <v>0</v>
      </c>
      <c r="BD10" s="261">
        <f>IF(AZ10=4,G10,0)</f>
        <v>0</v>
      </c>
      <c r="BE10" s="261">
        <f>IF(AZ10=5,G10,0)</f>
        <v>0</v>
      </c>
      <c r="CA10" s="292">
        <v>1</v>
      </c>
      <c r="CB10" s="292">
        <v>1</v>
      </c>
    </row>
    <row r="11" spans="1:80" ht="22.5" x14ac:dyDescent="0.2">
      <c r="A11" s="301"/>
      <c r="B11" s="304"/>
      <c r="C11" s="305" t="s">
        <v>2126</v>
      </c>
      <c r="D11" s="306"/>
      <c r="E11" s="307">
        <v>3.762</v>
      </c>
      <c r="F11" s="308"/>
      <c r="G11" s="309"/>
      <c r="H11" s="310"/>
      <c r="I11" s="302"/>
      <c r="J11" s="311"/>
      <c r="K11" s="302"/>
      <c r="M11" s="303" t="s">
        <v>2126</v>
      </c>
      <c r="O11" s="292"/>
    </row>
    <row r="12" spans="1:80" ht="22.5" x14ac:dyDescent="0.2">
      <c r="A12" s="301"/>
      <c r="B12" s="304"/>
      <c r="C12" s="305" t="s">
        <v>2127</v>
      </c>
      <c r="D12" s="306"/>
      <c r="E12" s="307">
        <v>11.1234</v>
      </c>
      <c r="F12" s="308"/>
      <c r="G12" s="309"/>
      <c r="H12" s="310"/>
      <c r="I12" s="302"/>
      <c r="J12" s="311"/>
      <c r="K12" s="302"/>
      <c r="M12" s="303" t="s">
        <v>2127</v>
      </c>
      <c r="O12" s="292"/>
    </row>
    <row r="13" spans="1:80" ht="22.5" x14ac:dyDescent="0.2">
      <c r="A13" s="293">
        <v>3</v>
      </c>
      <c r="B13" s="294" t="s">
        <v>499</v>
      </c>
      <c r="C13" s="295" t="s">
        <v>500</v>
      </c>
      <c r="D13" s="296" t="s">
        <v>116</v>
      </c>
      <c r="E13" s="297">
        <v>8.8480000000000008</v>
      </c>
      <c r="F13" s="297">
        <v>0</v>
      </c>
      <c r="G13" s="298">
        <f>E13*F13</f>
        <v>0</v>
      </c>
      <c r="H13" s="299">
        <v>0</v>
      </c>
      <c r="I13" s="300">
        <f>E13*H13</f>
        <v>0</v>
      </c>
      <c r="J13" s="299"/>
      <c r="K13" s="300">
        <f>E13*J13</f>
        <v>0</v>
      </c>
      <c r="O13" s="292">
        <v>2</v>
      </c>
      <c r="AA13" s="261">
        <v>12</v>
      </c>
      <c r="AB13" s="261">
        <v>0</v>
      </c>
      <c r="AC13" s="261">
        <v>17</v>
      </c>
      <c r="AZ13" s="261">
        <v>1</v>
      </c>
      <c r="BA13" s="261">
        <f>IF(AZ13=1,G13,0)</f>
        <v>0</v>
      </c>
      <c r="BB13" s="261">
        <f>IF(AZ13=2,G13,0)</f>
        <v>0</v>
      </c>
      <c r="BC13" s="261">
        <f>IF(AZ13=3,G13,0)</f>
        <v>0</v>
      </c>
      <c r="BD13" s="261">
        <f>IF(AZ13=4,G13,0)</f>
        <v>0</v>
      </c>
      <c r="BE13" s="261">
        <f>IF(AZ13=5,G13,0)</f>
        <v>0</v>
      </c>
      <c r="CA13" s="292">
        <v>12</v>
      </c>
      <c r="CB13" s="292">
        <v>0</v>
      </c>
    </row>
    <row r="14" spans="1:80" x14ac:dyDescent="0.2">
      <c r="A14" s="301"/>
      <c r="B14" s="304"/>
      <c r="C14" s="305" t="s">
        <v>2123</v>
      </c>
      <c r="D14" s="306"/>
      <c r="E14" s="307">
        <v>8.8480000000000008</v>
      </c>
      <c r="F14" s="308"/>
      <c r="G14" s="309"/>
      <c r="H14" s="310"/>
      <c r="I14" s="302"/>
      <c r="J14" s="311"/>
      <c r="K14" s="302"/>
      <c r="M14" s="303" t="s">
        <v>2123</v>
      </c>
      <c r="O14" s="292"/>
    </row>
    <row r="15" spans="1:80" x14ac:dyDescent="0.2">
      <c r="A15" s="312"/>
      <c r="B15" s="313" t="s">
        <v>101</v>
      </c>
      <c r="C15" s="314" t="s">
        <v>161</v>
      </c>
      <c r="D15" s="315"/>
      <c r="E15" s="316"/>
      <c r="F15" s="317"/>
      <c r="G15" s="318">
        <f>SUM(G7:G14)</f>
        <v>0</v>
      </c>
      <c r="H15" s="319"/>
      <c r="I15" s="320">
        <f>SUM(I7:I14)</f>
        <v>0.43879822000000002</v>
      </c>
      <c r="J15" s="319"/>
      <c r="K15" s="320">
        <f>SUM(K7:K14)</f>
        <v>0</v>
      </c>
      <c r="O15" s="292">
        <v>4</v>
      </c>
      <c r="BA15" s="321">
        <f>SUM(BA7:BA14)</f>
        <v>0</v>
      </c>
      <c r="BB15" s="321">
        <f>SUM(BB7:BB14)</f>
        <v>0</v>
      </c>
      <c r="BC15" s="321">
        <f>SUM(BC7:BC14)</f>
        <v>0</v>
      </c>
      <c r="BD15" s="321">
        <f>SUM(BD7:BD14)</f>
        <v>0</v>
      </c>
      <c r="BE15" s="321">
        <f>SUM(BE7:BE14)</f>
        <v>0</v>
      </c>
    </row>
    <row r="16" spans="1:80" x14ac:dyDescent="0.2">
      <c r="A16" s="282" t="s">
        <v>97</v>
      </c>
      <c r="B16" s="283" t="s">
        <v>315</v>
      </c>
      <c r="C16" s="284" t="s">
        <v>316</v>
      </c>
      <c r="D16" s="285"/>
      <c r="E16" s="286"/>
      <c r="F16" s="286"/>
      <c r="G16" s="287"/>
      <c r="H16" s="288"/>
      <c r="I16" s="289"/>
      <c r="J16" s="290"/>
      <c r="K16" s="291"/>
      <c r="O16" s="292">
        <v>1</v>
      </c>
    </row>
    <row r="17" spans="1:80" x14ac:dyDescent="0.2">
      <c r="A17" s="293">
        <v>4</v>
      </c>
      <c r="B17" s="294" t="s">
        <v>2128</v>
      </c>
      <c r="C17" s="295" t="s">
        <v>2129</v>
      </c>
      <c r="D17" s="296" t="s">
        <v>343</v>
      </c>
      <c r="E17" s="297">
        <v>34.184800000000003</v>
      </c>
      <c r="F17" s="297">
        <v>0</v>
      </c>
      <c r="G17" s="298">
        <f>E17*F17</f>
        <v>0</v>
      </c>
      <c r="H17" s="299">
        <v>2.5249999999999999</v>
      </c>
      <c r="I17" s="300">
        <f>E17*H17</f>
        <v>86.31662</v>
      </c>
      <c r="J17" s="299">
        <v>0</v>
      </c>
      <c r="K17" s="300">
        <f>E17*J17</f>
        <v>0</v>
      </c>
      <c r="O17" s="292">
        <v>2</v>
      </c>
      <c r="AA17" s="261">
        <v>1</v>
      </c>
      <c r="AB17" s="261">
        <v>1</v>
      </c>
      <c r="AC17" s="261">
        <v>1</v>
      </c>
      <c r="AZ17" s="261">
        <v>1</v>
      </c>
      <c r="BA17" s="261">
        <f>IF(AZ17=1,G17,0)</f>
        <v>0</v>
      </c>
      <c r="BB17" s="261">
        <f>IF(AZ17=2,G17,0)</f>
        <v>0</v>
      </c>
      <c r="BC17" s="261">
        <f>IF(AZ17=3,G17,0)</f>
        <v>0</v>
      </c>
      <c r="BD17" s="261">
        <f>IF(AZ17=4,G17,0)</f>
        <v>0</v>
      </c>
      <c r="BE17" s="261">
        <f>IF(AZ17=5,G17,0)</f>
        <v>0</v>
      </c>
      <c r="CA17" s="292">
        <v>1</v>
      </c>
      <c r="CB17" s="292">
        <v>1</v>
      </c>
    </row>
    <row r="18" spans="1:80" x14ac:dyDescent="0.2">
      <c r="A18" s="301"/>
      <c r="B18" s="304"/>
      <c r="C18" s="305" t="s">
        <v>2130</v>
      </c>
      <c r="D18" s="306"/>
      <c r="E18" s="307">
        <v>34.184800000000003</v>
      </c>
      <c r="F18" s="308"/>
      <c r="G18" s="309"/>
      <c r="H18" s="310"/>
      <c r="I18" s="302"/>
      <c r="J18" s="311"/>
      <c r="K18" s="302"/>
      <c r="M18" s="303" t="s">
        <v>2130</v>
      </c>
      <c r="O18" s="292"/>
    </row>
    <row r="19" spans="1:80" x14ac:dyDescent="0.2">
      <c r="A19" s="312"/>
      <c r="B19" s="313" t="s">
        <v>101</v>
      </c>
      <c r="C19" s="314" t="s">
        <v>317</v>
      </c>
      <c r="D19" s="315"/>
      <c r="E19" s="316"/>
      <c r="F19" s="317"/>
      <c r="G19" s="318">
        <f>SUM(G16:G18)</f>
        <v>0</v>
      </c>
      <c r="H19" s="319"/>
      <c r="I19" s="320">
        <f>SUM(I16:I18)</f>
        <v>86.31662</v>
      </c>
      <c r="J19" s="319"/>
      <c r="K19" s="320">
        <f>SUM(K16:K18)</f>
        <v>0</v>
      </c>
      <c r="O19" s="292">
        <v>4</v>
      </c>
      <c r="BA19" s="321">
        <f>SUM(BA16:BA18)</f>
        <v>0</v>
      </c>
      <c r="BB19" s="321">
        <f>SUM(BB16:BB18)</f>
        <v>0</v>
      </c>
      <c r="BC19" s="321">
        <f>SUM(BC16:BC18)</f>
        <v>0</v>
      </c>
      <c r="BD19" s="321">
        <f>SUM(BD16:BD18)</f>
        <v>0</v>
      </c>
      <c r="BE19" s="321">
        <f>SUM(BE16:BE18)</f>
        <v>0</v>
      </c>
    </row>
    <row r="20" spans="1:80" x14ac:dyDescent="0.2">
      <c r="A20" s="282" t="s">
        <v>97</v>
      </c>
      <c r="B20" s="283" t="s">
        <v>334</v>
      </c>
      <c r="C20" s="284" t="s">
        <v>335</v>
      </c>
      <c r="D20" s="285"/>
      <c r="E20" s="286"/>
      <c r="F20" s="286"/>
      <c r="G20" s="287"/>
      <c r="H20" s="288"/>
      <c r="I20" s="289"/>
      <c r="J20" s="290"/>
      <c r="K20" s="291"/>
      <c r="O20" s="292">
        <v>1</v>
      </c>
    </row>
    <row r="21" spans="1:80" x14ac:dyDescent="0.2">
      <c r="A21" s="293">
        <v>5</v>
      </c>
      <c r="B21" s="294" t="s">
        <v>501</v>
      </c>
      <c r="C21" s="295" t="s">
        <v>502</v>
      </c>
      <c r="D21" s="296" t="s">
        <v>347</v>
      </c>
      <c r="E21" s="297">
        <v>12</v>
      </c>
      <c r="F21" s="297">
        <v>0</v>
      </c>
      <c r="G21" s="298">
        <f>E21*F21</f>
        <v>0</v>
      </c>
      <c r="H21" s="299">
        <v>1.17E-2</v>
      </c>
      <c r="I21" s="300">
        <f>E21*H21</f>
        <v>0.1404</v>
      </c>
      <c r="J21" s="299">
        <v>0</v>
      </c>
      <c r="K21" s="300">
        <f>E21*J21</f>
        <v>0</v>
      </c>
      <c r="O21" s="292">
        <v>2</v>
      </c>
      <c r="AA21" s="261">
        <v>1</v>
      </c>
      <c r="AB21" s="261">
        <v>1</v>
      </c>
      <c r="AC21" s="261">
        <v>1</v>
      </c>
      <c r="AZ21" s="261">
        <v>1</v>
      </c>
      <c r="BA21" s="261">
        <f>IF(AZ21=1,G21,0)</f>
        <v>0</v>
      </c>
      <c r="BB21" s="261">
        <f>IF(AZ21=2,G21,0)</f>
        <v>0</v>
      </c>
      <c r="BC21" s="261">
        <f>IF(AZ21=3,G21,0)</f>
        <v>0</v>
      </c>
      <c r="BD21" s="261">
        <f>IF(AZ21=4,G21,0)</f>
        <v>0</v>
      </c>
      <c r="BE21" s="261">
        <f>IF(AZ21=5,G21,0)</f>
        <v>0</v>
      </c>
      <c r="CA21" s="292">
        <v>1</v>
      </c>
      <c r="CB21" s="292">
        <v>1</v>
      </c>
    </row>
    <row r="22" spans="1:80" x14ac:dyDescent="0.2">
      <c r="A22" s="301"/>
      <c r="B22" s="304"/>
      <c r="C22" s="305" t="s">
        <v>2131</v>
      </c>
      <c r="D22" s="306"/>
      <c r="E22" s="307">
        <v>12</v>
      </c>
      <c r="F22" s="308"/>
      <c r="G22" s="309"/>
      <c r="H22" s="310"/>
      <c r="I22" s="302"/>
      <c r="J22" s="311"/>
      <c r="K22" s="302"/>
      <c r="M22" s="303" t="s">
        <v>2131</v>
      </c>
      <c r="O22" s="292"/>
    </row>
    <row r="23" spans="1:80" x14ac:dyDescent="0.2">
      <c r="A23" s="293">
        <v>6</v>
      </c>
      <c r="B23" s="294" t="s">
        <v>504</v>
      </c>
      <c r="C23" s="295" t="s">
        <v>505</v>
      </c>
      <c r="D23" s="296" t="s">
        <v>347</v>
      </c>
      <c r="E23" s="297">
        <v>12</v>
      </c>
      <c r="F23" s="297">
        <v>0</v>
      </c>
      <c r="G23" s="298">
        <f>E23*F23</f>
        <v>0</v>
      </c>
      <c r="H23" s="299">
        <v>0</v>
      </c>
      <c r="I23" s="300">
        <f>E23*H23</f>
        <v>0</v>
      </c>
      <c r="J23" s="299"/>
      <c r="K23" s="300">
        <f>E23*J23</f>
        <v>0</v>
      </c>
      <c r="O23" s="292">
        <v>2</v>
      </c>
      <c r="AA23" s="261">
        <v>12</v>
      </c>
      <c r="AB23" s="261">
        <v>0</v>
      </c>
      <c r="AC23" s="261">
        <v>74</v>
      </c>
      <c r="AZ23" s="261">
        <v>1</v>
      </c>
      <c r="BA23" s="261">
        <f>IF(AZ23=1,G23,0)</f>
        <v>0</v>
      </c>
      <c r="BB23" s="261">
        <f>IF(AZ23=2,G23,0)</f>
        <v>0</v>
      </c>
      <c r="BC23" s="261">
        <f>IF(AZ23=3,G23,0)</f>
        <v>0</v>
      </c>
      <c r="BD23" s="261">
        <f>IF(AZ23=4,G23,0)</f>
        <v>0</v>
      </c>
      <c r="BE23" s="261">
        <f>IF(AZ23=5,G23,0)</f>
        <v>0</v>
      </c>
      <c r="CA23" s="292">
        <v>12</v>
      </c>
      <c r="CB23" s="292">
        <v>0</v>
      </c>
    </row>
    <row r="24" spans="1:80" x14ac:dyDescent="0.2">
      <c r="A24" s="301"/>
      <c r="B24" s="304"/>
      <c r="C24" s="305" t="s">
        <v>2131</v>
      </c>
      <c r="D24" s="306"/>
      <c r="E24" s="307">
        <v>12</v>
      </c>
      <c r="F24" s="308"/>
      <c r="G24" s="309"/>
      <c r="H24" s="310"/>
      <c r="I24" s="302"/>
      <c r="J24" s="311"/>
      <c r="K24" s="302"/>
      <c r="M24" s="303" t="s">
        <v>2131</v>
      </c>
      <c r="O24" s="292"/>
    </row>
    <row r="25" spans="1:80" ht="22.5" x14ac:dyDescent="0.2">
      <c r="A25" s="293">
        <v>7</v>
      </c>
      <c r="B25" s="294" t="s">
        <v>506</v>
      </c>
      <c r="C25" s="295" t="s">
        <v>507</v>
      </c>
      <c r="D25" s="296" t="s">
        <v>347</v>
      </c>
      <c r="E25" s="297">
        <v>12</v>
      </c>
      <c r="F25" s="297">
        <v>0</v>
      </c>
      <c r="G25" s="298">
        <f>E25*F25</f>
        <v>0</v>
      </c>
      <c r="H25" s="299">
        <v>0</v>
      </c>
      <c r="I25" s="300">
        <f>E25*H25</f>
        <v>0</v>
      </c>
      <c r="J25" s="299"/>
      <c r="K25" s="300">
        <f>E25*J25</f>
        <v>0</v>
      </c>
      <c r="O25" s="292">
        <v>2</v>
      </c>
      <c r="AA25" s="261">
        <v>3</v>
      </c>
      <c r="AB25" s="261">
        <v>1</v>
      </c>
      <c r="AC25" s="261" t="s">
        <v>506</v>
      </c>
      <c r="AZ25" s="261">
        <v>1</v>
      </c>
      <c r="BA25" s="261">
        <f>IF(AZ25=1,G25,0)</f>
        <v>0</v>
      </c>
      <c r="BB25" s="261">
        <f>IF(AZ25=2,G25,0)</f>
        <v>0</v>
      </c>
      <c r="BC25" s="261">
        <f>IF(AZ25=3,G25,0)</f>
        <v>0</v>
      </c>
      <c r="BD25" s="261">
        <f>IF(AZ25=4,G25,0)</f>
        <v>0</v>
      </c>
      <c r="BE25" s="261">
        <f>IF(AZ25=5,G25,0)</f>
        <v>0</v>
      </c>
      <c r="CA25" s="292">
        <v>3</v>
      </c>
      <c r="CB25" s="292">
        <v>1</v>
      </c>
    </row>
    <row r="26" spans="1:80" x14ac:dyDescent="0.2">
      <c r="A26" s="301"/>
      <c r="B26" s="304"/>
      <c r="C26" s="305" t="s">
        <v>2132</v>
      </c>
      <c r="D26" s="306"/>
      <c r="E26" s="307">
        <v>12</v>
      </c>
      <c r="F26" s="308"/>
      <c r="G26" s="309"/>
      <c r="H26" s="310"/>
      <c r="I26" s="302"/>
      <c r="J26" s="311"/>
      <c r="K26" s="302"/>
      <c r="M26" s="303" t="s">
        <v>2132</v>
      </c>
      <c r="O26" s="292"/>
    </row>
    <row r="27" spans="1:80" x14ac:dyDescent="0.2">
      <c r="A27" s="293">
        <v>8</v>
      </c>
      <c r="B27" s="294" t="s">
        <v>367</v>
      </c>
      <c r="C27" s="295" t="s">
        <v>368</v>
      </c>
      <c r="D27" s="296" t="s">
        <v>369</v>
      </c>
      <c r="E27" s="297">
        <v>1.2E-2</v>
      </c>
      <c r="F27" s="297">
        <v>0</v>
      </c>
      <c r="G27" s="298">
        <f>E27*F27</f>
        <v>0</v>
      </c>
      <c r="H27" s="299">
        <v>0</v>
      </c>
      <c r="I27" s="300">
        <f>E27*H27</f>
        <v>0</v>
      </c>
      <c r="J27" s="299"/>
      <c r="K27" s="300">
        <f>E27*J27</f>
        <v>0</v>
      </c>
      <c r="O27" s="292">
        <v>2</v>
      </c>
      <c r="AA27" s="261">
        <v>8</v>
      </c>
      <c r="AB27" s="261">
        <v>0</v>
      </c>
      <c r="AC27" s="261">
        <v>3</v>
      </c>
      <c r="AZ27" s="261">
        <v>1</v>
      </c>
      <c r="BA27" s="261">
        <f>IF(AZ27=1,G27,0)</f>
        <v>0</v>
      </c>
      <c r="BB27" s="261">
        <f>IF(AZ27=2,G27,0)</f>
        <v>0</v>
      </c>
      <c r="BC27" s="261">
        <f>IF(AZ27=3,G27,0)</f>
        <v>0</v>
      </c>
      <c r="BD27" s="261">
        <f>IF(AZ27=4,G27,0)</f>
        <v>0</v>
      </c>
      <c r="BE27" s="261">
        <f>IF(AZ27=5,G27,0)</f>
        <v>0</v>
      </c>
      <c r="CA27" s="292">
        <v>8</v>
      </c>
      <c r="CB27" s="292">
        <v>0</v>
      </c>
    </row>
    <row r="28" spans="1:80" x14ac:dyDescent="0.2">
      <c r="A28" s="293">
        <v>9</v>
      </c>
      <c r="B28" s="294" t="s">
        <v>370</v>
      </c>
      <c r="C28" s="295" t="s">
        <v>371</v>
      </c>
      <c r="D28" s="296" t="s">
        <v>369</v>
      </c>
      <c r="E28" s="297">
        <v>1.2E-2</v>
      </c>
      <c r="F28" s="297">
        <v>0</v>
      </c>
      <c r="G28" s="298">
        <f>E28*F28</f>
        <v>0</v>
      </c>
      <c r="H28" s="299">
        <v>0</v>
      </c>
      <c r="I28" s="300">
        <f>E28*H28</f>
        <v>0</v>
      </c>
      <c r="J28" s="299"/>
      <c r="K28" s="300">
        <f>E28*J28</f>
        <v>0</v>
      </c>
      <c r="O28" s="292">
        <v>2</v>
      </c>
      <c r="AA28" s="261">
        <v>8</v>
      </c>
      <c r="AB28" s="261">
        <v>1</v>
      </c>
      <c r="AC28" s="261">
        <v>3</v>
      </c>
      <c r="AZ28" s="261">
        <v>1</v>
      </c>
      <c r="BA28" s="261">
        <f>IF(AZ28=1,G28,0)</f>
        <v>0</v>
      </c>
      <c r="BB28" s="261">
        <f>IF(AZ28=2,G28,0)</f>
        <v>0</v>
      </c>
      <c r="BC28" s="261">
        <f>IF(AZ28=3,G28,0)</f>
        <v>0</v>
      </c>
      <c r="BD28" s="261">
        <f>IF(AZ28=4,G28,0)</f>
        <v>0</v>
      </c>
      <c r="BE28" s="261">
        <f>IF(AZ28=5,G28,0)</f>
        <v>0</v>
      </c>
      <c r="CA28" s="292">
        <v>8</v>
      </c>
      <c r="CB28" s="292">
        <v>1</v>
      </c>
    </row>
    <row r="29" spans="1:80" x14ac:dyDescent="0.2">
      <c r="A29" s="293">
        <v>10</v>
      </c>
      <c r="B29" s="294" t="s">
        <v>372</v>
      </c>
      <c r="C29" s="295" t="s">
        <v>373</v>
      </c>
      <c r="D29" s="296" t="s">
        <v>369</v>
      </c>
      <c r="E29" s="297">
        <v>0.12</v>
      </c>
      <c r="F29" s="297">
        <v>0</v>
      </c>
      <c r="G29" s="298">
        <f>E29*F29</f>
        <v>0</v>
      </c>
      <c r="H29" s="299">
        <v>0</v>
      </c>
      <c r="I29" s="300">
        <f>E29*H29</f>
        <v>0</v>
      </c>
      <c r="J29" s="299"/>
      <c r="K29" s="300">
        <f>E29*J29</f>
        <v>0</v>
      </c>
      <c r="O29" s="292">
        <v>2</v>
      </c>
      <c r="AA29" s="261">
        <v>8</v>
      </c>
      <c r="AB29" s="261">
        <v>1</v>
      </c>
      <c r="AC29" s="261">
        <v>3</v>
      </c>
      <c r="AZ29" s="261">
        <v>1</v>
      </c>
      <c r="BA29" s="261">
        <f>IF(AZ29=1,G29,0)</f>
        <v>0</v>
      </c>
      <c r="BB29" s="261">
        <f>IF(AZ29=2,G29,0)</f>
        <v>0</v>
      </c>
      <c r="BC29" s="261">
        <f>IF(AZ29=3,G29,0)</f>
        <v>0</v>
      </c>
      <c r="BD29" s="261">
        <f>IF(AZ29=4,G29,0)</f>
        <v>0</v>
      </c>
      <c r="BE29" s="261">
        <f>IF(AZ29=5,G29,0)</f>
        <v>0</v>
      </c>
      <c r="CA29" s="292">
        <v>8</v>
      </c>
      <c r="CB29" s="292">
        <v>1</v>
      </c>
    </row>
    <row r="30" spans="1:80" x14ac:dyDescent="0.2">
      <c r="A30" s="293">
        <v>11</v>
      </c>
      <c r="B30" s="294" t="s">
        <v>374</v>
      </c>
      <c r="C30" s="295" t="s">
        <v>375</v>
      </c>
      <c r="D30" s="296" t="s">
        <v>369</v>
      </c>
      <c r="E30" s="297">
        <v>1.2E-2</v>
      </c>
      <c r="F30" s="297">
        <v>0</v>
      </c>
      <c r="G30" s="298">
        <f>E30*F30</f>
        <v>0</v>
      </c>
      <c r="H30" s="299">
        <v>0</v>
      </c>
      <c r="I30" s="300">
        <f>E30*H30</f>
        <v>0</v>
      </c>
      <c r="J30" s="299"/>
      <c r="K30" s="300">
        <f>E30*J30</f>
        <v>0</v>
      </c>
      <c r="O30" s="292">
        <v>2</v>
      </c>
      <c r="AA30" s="261">
        <v>8</v>
      </c>
      <c r="AB30" s="261">
        <v>1</v>
      </c>
      <c r="AC30" s="261">
        <v>3</v>
      </c>
      <c r="AZ30" s="261">
        <v>1</v>
      </c>
      <c r="BA30" s="261">
        <f>IF(AZ30=1,G30,0)</f>
        <v>0</v>
      </c>
      <c r="BB30" s="261">
        <f>IF(AZ30=2,G30,0)</f>
        <v>0</v>
      </c>
      <c r="BC30" s="261">
        <f>IF(AZ30=3,G30,0)</f>
        <v>0</v>
      </c>
      <c r="BD30" s="261">
        <f>IF(AZ30=4,G30,0)</f>
        <v>0</v>
      </c>
      <c r="BE30" s="261">
        <f>IF(AZ30=5,G30,0)</f>
        <v>0</v>
      </c>
      <c r="CA30" s="292">
        <v>8</v>
      </c>
      <c r="CB30" s="292">
        <v>1</v>
      </c>
    </row>
    <row r="31" spans="1:80" x14ac:dyDescent="0.2">
      <c r="A31" s="293">
        <v>12</v>
      </c>
      <c r="B31" s="294" t="s">
        <v>376</v>
      </c>
      <c r="C31" s="295" t="s">
        <v>377</v>
      </c>
      <c r="D31" s="296" t="s">
        <v>369</v>
      </c>
      <c r="E31" s="297">
        <v>3.5999999999999997E-2</v>
      </c>
      <c r="F31" s="297">
        <v>0</v>
      </c>
      <c r="G31" s="298">
        <f>E31*F31</f>
        <v>0</v>
      </c>
      <c r="H31" s="299">
        <v>0</v>
      </c>
      <c r="I31" s="300">
        <f>E31*H31</f>
        <v>0</v>
      </c>
      <c r="J31" s="299"/>
      <c r="K31" s="300">
        <f>E31*J31</f>
        <v>0</v>
      </c>
      <c r="O31" s="292">
        <v>2</v>
      </c>
      <c r="AA31" s="261">
        <v>8</v>
      </c>
      <c r="AB31" s="261">
        <v>1</v>
      </c>
      <c r="AC31" s="261">
        <v>3</v>
      </c>
      <c r="AZ31" s="261">
        <v>1</v>
      </c>
      <c r="BA31" s="261">
        <f>IF(AZ31=1,G31,0)</f>
        <v>0</v>
      </c>
      <c r="BB31" s="261">
        <f>IF(AZ31=2,G31,0)</f>
        <v>0</v>
      </c>
      <c r="BC31" s="261">
        <f>IF(AZ31=3,G31,0)</f>
        <v>0</v>
      </c>
      <c r="BD31" s="261">
        <f>IF(AZ31=4,G31,0)</f>
        <v>0</v>
      </c>
      <c r="BE31" s="261">
        <f>IF(AZ31=5,G31,0)</f>
        <v>0</v>
      </c>
      <c r="CA31" s="292">
        <v>8</v>
      </c>
      <c r="CB31" s="292">
        <v>1</v>
      </c>
    </row>
    <row r="32" spans="1:80" x14ac:dyDescent="0.2">
      <c r="A32" s="293">
        <v>13</v>
      </c>
      <c r="B32" s="294" t="s">
        <v>378</v>
      </c>
      <c r="C32" s="295" t="s">
        <v>379</v>
      </c>
      <c r="D32" s="296" t="s">
        <v>369</v>
      </c>
      <c r="E32" s="297">
        <v>1.2E-2</v>
      </c>
      <c r="F32" s="297">
        <v>0</v>
      </c>
      <c r="G32" s="298">
        <f>E32*F32</f>
        <v>0</v>
      </c>
      <c r="H32" s="299">
        <v>0</v>
      </c>
      <c r="I32" s="300">
        <f>E32*H32</f>
        <v>0</v>
      </c>
      <c r="J32" s="299"/>
      <c r="K32" s="300">
        <f>E32*J32</f>
        <v>0</v>
      </c>
      <c r="O32" s="292">
        <v>2</v>
      </c>
      <c r="AA32" s="261">
        <v>8</v>
      </c>
      <c r="AB32" s="261">
        <v>0</v>
      </c>
      <c r="AC32" s="261">
        <v>3</v>
      </c>
      <c r="AZ32" s="261">
        <v>1</v>
      </c>
      <c r="BA32" s="261">
        <f>IF(AZ32=1,G32,0)</f>
        <v>0</v>
      </c>
      <c r="BB32" s="261">
        <f>IF(AZ32=2,G32,0)</f>
        <v>0</v>
      </c>
      <c r="BC32" s="261">
        <f>IF(AZ32=3,G32,0)</f>
        <v>0</v>
      </c>
      <c r="BD32" s="261">
        <f>IF(AZ32=4,G32,0)</f>
        <v>0</v>
      </c>
      <c r="BE32" s="261">
        <f>IF(AZ32=5,G32,0)</f>
        <v>0</v>
      </c>
      <c r="CA32" s="292">
        <v>8</v>
      </c>
      <c r="CB32" s="292">
        <v>0</v>
      </c>
    </row>
    <row r="33" spans="1:80" x14ac:dyDescent="0.2">
      <c r="A33" s="312"/>
      <c r="B33" s="313" t="s">
        <v>101</v>
      </c>
      <c r="C33" s="314" t="s">
        <v>336</v>
      </c>
      <c r="D33" s="315"/>
      <c r="E33" s="316"/>
      <c r="F33" s="317"/>
      <c r="G33" s="318">
        <f>SUM(G20:G32)</f>
        <v>0</v>
      </c>
      <c r="H33" s="319"/>
      <c r="I33" s="320">
        <f>SUM(I20:I32)</f>
        <v>0.1404</v>
      </c>
      <c r="J33" s="319"/>
      <c r="K33" s="320">
        <f>SUM(K20:K32)</f>
        <v>0</v>
      </c>
      <c r="O33" s="292">
        <v>4</v>
      </c>
      <c r="BA33" s="321">
        <f>SUM(BA20:BA32)</f>
        <v>0</v>
      </c>
      <c r="BB33" s="321">
        <f>SUM(BB20:BB32)</f>
        <v>0</v>
      </c>
      <c r="BC33" s="321">
        <f>SUM(BC20:BC32)</f>
        <v>0</v>
      </c>
      <c r="BD33" s="321">
        <f>SUM(BD20:BD32)</f>
        <v>0</v>
      </c>
      <c r="BE33" s="321">
        <f>SUM(BE20:BE32)</f>
        <v>0</v>
      </c>
    </row>
    <row r="34" spans="1:80" x14ac:dyDescent="0.2">
      <c r="A34" s="282" t="s">
        <v>97</v>
      </c>
      <c r="B34" s="283" t="s">
        <v>419</v>
      </c>
      <c r="C34" s="284" t="s">
        <v>420</v>
      </c>
      <c r="D34" s="285"/>
      <c r="E34" s="286"/>
      <c r="F34" s="286"/>
      <c r="G34" s="287"/>
      <c r="H34" s="288"/>
      <c r="I34" s="289"/>
      <c r="J34" s="290"/>
      <c r="K34" s="291"/>
      <c r="O34" s="292">
        <v>1</v>
      </c>
    </row>
    <row r="35" spans="1:80" x14ac:dyDescent="0.2">
      <c r="A35" s="293">
        <v>14</v>
      </c>
      <c r="B35" s="294" t="s">
        <v>525</v>
      </c>
      <c r="C35" s="295" t="s">
        <v>526</v>
      </c>
      <c r="D35" s="296" t="s">
        <v>369</v>
      </c>
      <c r="E35" s="297">
        <v>86.895818219999995</v>
      </c>
      <c r="F35" s="297">
        <v>0</v>
      </c>
      <c r="G35" s="298">
        <f>E35*F35</f>
        <v>0</v>
      </c>
      <c r="H35" s="299">
        <v>0</v>
      </c>
      <c r="I35" s="300">
        <f>E35*H35</f>
        <v>0</v>
      </c>
      <c r="J35" s="299"/>
      <c r="K35" s="300">
        <f>E35*J35</f>
        <v>0</v>
      </c>
      <c r="O35" s="292">
        <v>2</v>
      </c>
      <c r="AA35" s="261">
        <v>7</v>
      </c>
      <c r="AB35" s="261">
        <v>1</v>
      </c>
      <c r="AC35" s="261">
        <v>2</v>
      </c>
      <c r="AZ35" s="261">
        <v>1</v>
      </c>
      <c r="BA35" s="261">
        <f>IF(AZ35=1,G35,0)</f>
        <v>0</v>
      </c>
      <c r="BB35" s="261">
        <f>IF(AZ35=2,G35,0)</f>
        <v>0</v>
      </c>
      <c r="BC35" s="261">
        <f>IF(AZ35=3,G35,0)</f>
        <v>0</v>
      </c>
      <c r="BD35" s="261">
        <f>IF(AZ35=4,G35,0)</f>
        <v>0</v>
      </c>
      <c r="BE35" s="261">
        <f>IF(AZ35=5,G35,0)</f>
        <v>0</v>
      </c>
      <c r="CA35" s="292">
        <v>7</v>
      </c>
      <c r="CB35" s="292">
        <v>1</v>
      </c>
    </row>
    <row r="36" spans="1:80" x14ac:dyDescent="0.2">
      <c r="A36" s="312"/>
      <c r="B36" s="313" t="s">
        <v>101</v>
      </c>
      <c r="C36" s="314" t="s">
        <v>421</v>
      </c>
      <c r="D36" s="315"/>
      <c r="E36" s="316"/>
      <c r="F36" s="317"/>
      <c r="G36" s="318">
        <f>SUM(G34:G35)</f>
        <v>0</v>
      </c>
      <c r="H36" s="319"/>
      <c r="I36" s="320">
        <f>SUM(I34:I35)</f>
        <v>0</v>
      </c>
      <c r="J36" s="319"/>
      <c r="K36" s="320">
        <f>SUM(K34:K35)</f>
        <v>0</v>
      </c>
      <c r="O36" s="292">
        <v>4</v>
      </c>
      <c r="BA36" s="321">
        <f>SUM(BA34:BA35)</f>
        <v>0</v>
      </c>
      <c r="BB36" s="321">
        <f>SUM(BB34:BB35)</f>
        <v>0</v>
      </c>
      <c r="BC36" s="321">
        <f>SUM(BC34:BC35)</f>
        <v>0</v>
      </c>
      <c r="BD36" s="321">
        <f>SUM(BD34:BD35)</f>
        <v>0</v>
      </c>
      <c r="BE36" s="321">
        <f>SUM(BE34:BE35)</f>
        <v>0</v>
      </c>
    </row>
    <row r="37" spans="1:80" x14ac:dyDescent="0.2">
      <c r="A37" s="282" t="s">
        <v>97</v>
      </c>
      <c r="B37" s="283" t="s">
        <v>527</v>
      </c>
      <c r="C37" s="284" t="s">
        <v>528</v>
      </c>
      <c r="D37" s="285"/>
      <c r="E37" s="286"/>
      <c r="F37" s="286"/>
      <c r="G37" s="287"/>
      <c r="H37" s="288"/>
      <c r="I37" s="289"/>
      <c r="J37" s="290"/>
      <c r="K37" s="291"/>
      <c r="O37" s="292">
        <v>1</v>
      </c>
    </row>
    <row r="38" spans="1:80" ht="22.5" x14ac:dyDescent="0.2">
      <c r="A38" s="293">
        <v>15</v>
      </c>
      <c r="B38" s="294" t="s">
        <v>530</v>
      </c>
      <c r="C38" s="295" t="s">
        <v>531</v>
      </c>
      <c r="D38" s="296" t="s">
        <v>116</v>
      </c>
      <c r="E38" s="297">
        <v>1017.178</v>
      </c>
      <c r="F38" s="297">
        <v>0</v>
      </c>
      <c r="G38" s="298">
        <f>E38*F38</f>
        <v>0</v>
      </c>
      <c r="H38" s="299">
        <v>0</v>
      </c>
      <c r="I38" s="300">
        <f>E38*H38</f>
        <v>0</v>
      </c>
      <c r="J38" s="299">
        <v>0</v>
      </c>
      <c r="K38" s="300">
        <f>E38*J38</f>
        <v>0</v>
      </c>
      <c r="O38" s="292">
        <v>2</v>
      </c>
      <c r="AA38" s="261">
        <v>1</v>
      </c>
      <c r="AB38" s="261">
        <v>7</v>
      </c>
      <c r="AC38" s="261">
        <v>7</v>
      </c>
      <c r="AZ38" s="261">
        <v>2</v>
      </c>
      <c r="BA38" s="261">
        <f>IF(AZ38=1,G38,0)</f>
        <v>0</v>
      </c>
      <c r="BB38" s="261">
        <f>IF(AZ38=2,G38,0)</f>
        <v>0</v>
      </c>
      <c r="BC38" s="261">
        <f>IF(AZ38=3,G38,0)</f>
        <v>0</v>
      </c>
      <c r="BD38" s="261">
        <f>IF(AZ38=4,G38,0)</f>
        <v>0</v>
      </c>
      <c r="BE38" s="261">
        <f>IF(AZ38=5,G38,0)</f>
        <v>0</v>
      </c>
      <c r="CA38" s="292">
        <v>1</v>
      </c>
      <c r="CB38" s="292">
        <v>7</v>
      </c>
    </row>
    <row r="39" spans="1:80" x14ac:dyDescent="0.2">
      <c r="A39" s="301"/>
      <c r="B39" s="304"/>
      <c r="C39" s="305" t="s">
        <v>1957</v>
      </c>
      <c r="D39" s="306"/>
      <c r="E39" s="307">
        <v>0</v>
      </c>
      <c r="F39" s="308"/>
      <c r="G39" s="309"/>
      <c r="H39" s="310"/>
      <c r="I39" s="302"/>
      <c r="J39" s="311"/>
      <c r="K39" s="302"/>
      <c r="M39" s="303" t="s">
        <v>1957</v>
      </c>
      <c r="O39" s="292"/>
    </row>
    <row r="40" spans="1:80" x14ac:dyDescent="0.2">
      <c r="A40" s="301"/>
      <c r="B40" s="304"/>
      <c r="C40" s="305" t="s">
        <v>1878</v>
      </c>
      <c r="D40" s="306"/>
      <c r="E40" s="307">
        <v>854.62</v>
      </c>
      <c r="F40" s="308"/>
      <c r="G40" s="309"/>
      <c r="H40" s="310"/>
      <c r="I40" s="302"/>
      <c r="J40" s="311"/>
      <c r="K40" s="302"/>
      <c r="M40" s="303" t="s">
        <v>1878</v>
      </c>
      <c r="O40" s="292"/>
    </row>
    <row r="41" spans="1:80" ht="22.5" x14ac:dyDescent="0.2">
      <c r="A41" s="301"/>
      <c r="B41" s="304"/>
      <c r="C41" s="305" t="s">
        <v>2133</v>
      </c>
      <c r="D41" s="306"/>
      <c r="E41" s="307">
        <v>3.7919999999999998</v>
      </c>
      <c r="F41" s="308"/>
      <c r="G41" s="309"/>
      <c r="H41" s="310"/>
      <c r="I41" s="302"/>
      <c r="J41" s="311"/>
      <c r="K41" s="302"/>
      <c r="M41" s="303" t="s">
        <v>2133</v>
      </c>
      <c r="O41" s="292"/>
    </row>
    <row r="42" spans="1:80" x14ac:dyDescent="0.2">
      <c r="A42" s="301"/>
      <c r="B42" s="304"/>
      <c r="C42" s="305" t="s">
        <v>533</v>
      </c>
      <c r="D42" s="306"/>
      <c r="E42" s="307">
        <v>37</v>
      </c>
      <c r="F42" s="308"/>
      <c r="G42" s="309"/>
      <c r="H42" s="310"/>
      <c r="I42" s="302"/>
      <c r="J42" s="311"/>
      <c r="K42" s="302"/>
      <c r="M42" s="303" t="s">
        <v>533</v>
      </c>
      <c r="O42" s="292"/>
    </row>
    <row r="43" spans="1:80" x14ac:dyDescent="0.2">
      <c r="A43" s="301"/>
      <c r="B43" s="304"/>
      <c r="C43" s="305" t="s">
        <v>534</v>
      </c>
      <c r="D43" s="306"/>
      <c r="E43" s="307">
        <v>71.16</v>
      </c>
      <c r="F43" s="308"/>
      <c r="G43" s="309"/>
      <c r="H43" s="310"/>
      <c r="I43" s="302"/>
      <c r="J43" s="311"/>
      <c r="K43" s="302"/>
      <c r="M43" s="303" t="s">
        <v>534</v>
      </c>
      <c r="O43" s="292"/>
    </row>
    <row r="44" spans="1:80" x14ac:dyDescent="0.2">
      <c r="A44" s="301"/>
      <c r="B44" s="304"/>
      <c r="C44" s="305" t="s">
        <v>2134</v>
      </c>
      <c r="D44" s="306"/>
      <c r="E44" s="307">
        <v>38.76</v>
      </c>
      <c r="F44" s="308"/>
      <c r="G44" s="309"/>
      <c r="H44" s="310"/>
      <c r="I44" s="302"/>
      <c r="J44" s="311"/>
      <c r="K44" s="302"/>
      <c r="M44" s="303" t="s">
        <v>2134</v>
      </c>
      <c r="O44" s="292"/>
    </row>
    <row r="45" spans="1:80" x14ac:dyDescent="0.2">
      <c r="A45" s="301"/>
      <c r="B45" s="304"/>
      <c r="C45" s="305" t="s">
        <v>2135</v>
      </c>
      <c r="D45" s="306"/>
      <c r="E45" s="307">
        <v>4.8460000000000001</v>
      </c>
      <c r="F45" s="308"/>
      <c r="G45" s="309"/>
      <c r="H45" s="310"/>
      <c r="I45" s="302"/>
      <c r="J45" s="311"/>
      <c r="K45" s="302"/>
      <c r="M45" s="303" t="s">
        <v>2135</v>
      </c>
      <c r="O45" s="292"/>
    </row>
    <row r="46" spans="1:80" x14ac:dyDescent="0.2">
      <c r="A46" s="301"/>
      <c r="B46" s="304"/>
      <c r="C46" s="305" t="s">
        <v>2136</v>
      </c>
      <c r="D46" s="306"/>
      <c r="E46" s="307">
        <v>7</v>
      </c>
      <c r="F46" s="308"/>
      <c r="G46" s="309"/>
      <c r="H46" s="310"/>
      <c r="I46" s="302"/>
      <c r="J46" s="311"/>
      <c r="K46" s="302"/>
      <c r="M46" s="303" t="s">
        <v>2136</v>
      </c>
      <c r="O46" s="292"/>
    </row>
    <row r="47" spans="1:80" x14ac:dyDescent="0.2">
      <c r="A47" s="293">
        <v>16</v>
      </c>
      <c r="B47" s="294" t="s">
        <v>1150</v>
      </c>
      <c r="C47" s="295" t="s">
        <v>1151</v>
      </c>
      <c r="D47" s="296" t="s">
        <v>116</v>
      </c>
      <c r="E47" s="297">
        <v>872.41</v>
      </c>
      <c r="F47" s="297">
        <v>0</v>
      </c>
      <c r="G47" s="298">
        <f>E47*F47</f>
        <v>0</v>
      </c>
      <c r="H47" s="299">
        <v>0</v>
      </c>
      <c r="I47" s="300">
        <f>E47*H47</f>
        <v>0</v>
      </c>
      <c r="J47" s="299">
        <v>-6.0000000000000001E-3</v>
      </c>
      <c r="K47" s="300">
        <f>E47*J47</f>
        <v>-5.2344600000000003</v>
      </c>
      <c r="O47" s="292">
        <v>2</v>
      </c>
      <c r="AA47" s="261">
        <v>1</v>
      </c>
      <c r="AB47" s="261">
        <v>7</v>
      </c>
      <c r="AC47" s="261">
        <v>7</v>
      </c>
      <c r="AZ47" s="261">
        <v>2</v>
      </c>
      <c r="BA47" s="261">
        <f>IF(AZ47=1,G47,0)</f>
        <v>0</v>
      </c>
      <c r="BB47" s="261">
        <f>IF(AZ47=2,G47,0)</f>
        <v>0</v>
      </c>
      <c r="BC47" s="261">
        <f>IF(AZ47=3,G47,0)</f>
        <v>0</v>
      </c>
      <c r="BD47" s="261">
        <f>IF(AZ47=4,G47,0)</f>
        <v>0</v>
      </c>
      <c r="BE47" s="261">
        <f>IF(AZ47=5,G47,0)</f>
        <v>0</v>
      </c>
      <c r="CA47" s="292">
        <v>1</v>
      </c>
      <c r="CB47" s="292">
        <v>7</v>
      </c>
    </row>
    <row r="48" spans="1:80" ht="22.5" x14ac:dyDescent="0.2">
      <c r="A48" s="301"/>
      <c r="B48" s="304"/>
      <c r="C48" s="305" t="s">
        <v>2137</v>
      </c>
      <c r="D48" s="306"/>
      <c r="E48" s="307">
        <v>0</v>
      </c>
      <c r="F48" s="308"/>
      <c r="G48" s="309"/>
      <c r="H48" s="310"/>
      <c r="I48" s="302"/>
      <c r="J48" s="311"/>
      <c r="K48" s="302"/>
      <c r="M48" s="303" t="s">
        <v>2137</v>
      </c>
      <c r="O48" s="292"/>
    </row>
    <row r="49" spans="1:80" ht="22.5" x14ac:dyDescent="0.2">
      <c r="A49" s="301"/>
      <c r="B49" s="304"/>
      <c r="C49" s="305" t="s">
        <v>2138</v>
      </c>
      <c r="D49" s="306"/>
      <c r="E49" s="307">
        <v>872.41</v>
      </c>
      <c r="F49" s="308"/>
      <c r="G49" s="309"/>
      <c r="H49" s="310"/>
      <c r="I49" s="302"/>
      <c r="J49" s="311"/>
      <c r="K49" s="302"/>
      <c r="M49" s="303" t="s">
        <v>2138</v>
      </c>
      <c r="O49" s="292"/>
    </row>
    <row r="50" spans="1:80" x14ac:dyDescent="0.2">
      <c r="A50" s="293">
        <v>17</v>
      </c>
      <c r="B50" s="294" t="s">
        <v>536</v>
      </c>
      <c r="C50" s="295" t="s">
        <v>537</v>
      </c>
      <c r="D50" s="296" t="s">
        <v>116</v>
      </c>
      <c r="E50" s="297">
        <v>1744.82</v>
      </c>
      <c r="F50" s="297">
        <v>0</v>
      </c>
      <c r="G50" s="298">
        <f>E50*F50</f>
        <v>0</v>
      </c>
      <c r="H50" s="299">
        <v>0</v>
      </c>
      <c r="I50" s="300">
        <f>E50*H50</f>
        <v>0</v>
      </c>
      <c r="J50" s="299">
        <v>-0.01</v>
      </c>
      <c r="K50" s="300">
        <f>E50*J50</f>
        <v>-17.4482</v>
      </c>
      <c r="O50" s="292">
        <v>2</v>
      </c>
      <c r="AA50" s="261">
        <v>1</v>
      </c>
      <c r="AB50" s="261">
        <v>0</v>
      </c>
      <c r="AC50" s="261">
        <v>0</v>
      </c>
      <c r="AZ50" s="261">
        <v>2</v>
      </c>
      <c r="BA50" s="261">
        <f>IF(AZ50=1,G50,0)</f>
        <v>0</v>
      </c>
      <c r="BB50" s="261">
        <f>IF(AZ50=2,G50,0)</f>
        <v>0</v>
      </c>
      <c r="BC50" s="261">
        <f>IF(AZ50=3,G50,0)</f>
        <v>0</v>
      </c>
      <c r="BD50" s="261">
        <f>IF(AZ50=4,G50,0)</f>
        <v>0</v>
      </c>
      <c r="BE50" s="261">
        <f>IF(AZ50=5,G50,0)</f>
        <v>0</v>
      </c>
      <c r="CA50" s="292">
        <v>1</v>
      </c>
      <c r="CB50" s="292">
        <v>0</v>
      </c>
    </row>
    <row r="51" spans="1:80" ht="22.5" x14ac:dyDescent="0.2">
      <c r="A51" s="301"/>
      <c r="B51" s="304"/>
      <c r="C51" s="305" t="s">
        <v>2137</v>
      </c>
      <c r="D51" s="306"/>
      <c r="E51" s="307">
        <v>0</v>
      </c>
      <c r="F51" s="308"/>
      <c r="G51" s="309"/>
      <c r="H51" s="310"/>
      <c r="I51" s="302"/>
      <c r="J51" s="311"/>
      <c r="K51" s="302"/>
      <c r="M51" s="303" t="s">
        <v>2137</v>
      </c>
      <c r="O51" s="292"/>
    </row>
    <row r="52" spans="1:80" ht="22.5" x14ac:dyDescent="0.2">
      <c r="A52" s="301"/>
      <c r="B52" s="304"/>
      <c r="C52" s="305" t="s">
        <v>2139</v>
      </c>
      <c r="D52" s="306"/>
      <c r="E52" s="307">
        <v>1744.82</v>
      </c>
      <c r="F52" s="308"/>
      <c r="G52" s="309"/>
      <c r="H52" s="310"/>
      <c r="I52" s="302"/>
      <c r="J52" s="311"/>
      <c r="K52" s="302"/>
      <c r="M52" s="303" t="s">
        <v>2139</v>
      </c>
      <c r="O52" s="292"/>
    </row>
    <row r="53" spans="1:80" x14ac:dyDescent="0.2">
      <c r="A53" s="293">
        <v>18</v>
      </c>
      <c r="B53" s="294" t="s">
        <v>539</v>
      </c>
      <c r="C53" s="295" t="s">
        <v>540</v>
      </c>
      <c r="D53" s="296" t="s">
        <v>116</v>
      </c>
      <c r="E53" s="297">
        <v>1941.8081999999999</v>
      </c>
      <c r="F53" s="297">
        <v>0</v>
      </c>
      <c r="G53" s="298">
        <f>E53*F53</f>
        <v>0</v>
      </c>
      <c r="H53" s="299">
        <v>3.5E-4</v>
      </c>
      <c r="I53" s="300">
        <f>E53*H53</f>
        <v>0.67963286999999994</v>
      </c>
      <c r="J53" s="299">
        <v>0</v>
      </c>
      <c r="K53" s="300">
        <f>E53*J53</f>
        <v>0</v>
      </c>
      <c r="O53" s="292">
        <v>2</v>
      </c>
      <c r="AA53" s="261">
        <v>1</v>
      </c>
      <c r="AB53" s="261">
        <v>7</v>
      </c>
      <c r="AC53" s="261">
        <v>7</v>
      </c>
      <c r="AZ53" s="261">
        <v>2</v>
      </c>
      <c r="BA53" s="261">
        <f>IF(AZ53=1,G53,0)</f>
        <v>0</v>
      </c>
      <c r="BB53" s="261">
        <f>IF(AZ53=2,G53,0)</f>
        <v>0</v>
      </c>
      <c r="BC53" s="261">
        <f>IF(AZ53=3,G53,0)</f>
        <v>0</v>
      </c>
      <c r="BD53" s="261">
        <f>IF(AZ53=4,G53,0)</f>
        <v>0</v>
      </c>
      <c r="BE53" s="261">
        <f>IF(AZ53=5,G53,0)</f>
        <v>0</v>
      </c>
      <c r="CA53" s="292">
        <v>1</v>
      </c>
      <c r="CB53" s="292">
        <v>7</v>
      </c>
    </row>
    <row r="54" spans="1:80" x14ac:dyDescent="0.2">
      <c r="A54" s="301"/>
      <c r="B54" s="304"/>
      <c r="C54" s="305" t="s">
        <v>2140</v>
      </c>
      <c r="D54" s="306"/>
      <c r="E54" s="307">
        <v>0</v>
      </c>
      <c r="F54" s="308"/>
      <c r="G54" s="309"/>
      <c r="H54" s="310"/>
      <c r="I54" s="302"/>
      <c r="J54" s="311"/>
      <c r="K54" s="302"/>
      <c r="M54" s="303" t="s">
        <v>2140</v>
      </c>
      <c r="O54" s="292"/>
    </row>
    <row r="55" spans="1:80" x14ac:dyDescent="0.2">
      <c r="A55" s="301"/>
      <c r="B55" s="304"/>
      <c r="C55" s="305" t="s">
        <v>2141</v>
      </c>
      <c r="D55" s="306"/>
      <c r="E55" s="307">
        <v>854.62</v>
      </c>
      <c r="F55" s="308"/>
      <c r="G55" s="309"/>
      <c r="H55" s="310"/>
      <c r="I55" s="302"/>
      <c r="J55" s="311"/>
      <c r="K55" s="302"/>
      <c r="M55" s="303" t="s">
        <v>2141</v>
      </c>
      <c r="O55" s="292"/>
    </row>
    <row r="56" spans="1:80" ht="22.5" x14ac:dyDescent="0.2">
      <c r="A56" s="301"/>
      <c r="B56" s="304"/>
      <c r="C56" s="305" t="s">
        <v>2142</v>
      </c>
      <c r="D56" s="306"/>
      <c r="E56" s="307">
        <v>3.7919999999999998</v>
      </c>
      <c r="F56" s="308"/>
      <c r="G56" s="309"/>
      <c r="H56" s="310"/>
      <c r="I56" s="302"/>
      <c r="J56" s="311"/>
      <c r="K56" s="302"/>
      <c r="M56" s="303" t="s">
        <v>2142</v>
      </c>
      <c r="O56" s="292"/>
    </row>
    <row r="57" spans="1:80" x14ac:dyDescent="0.2">
      <c r="A57" s="301"/>
      <c r="B57" s="304"/>
      <c r="C57" s="305" t="s">
        <v>544</v>
      </c>
      <c r="D57" s="306"/>
      <c r="E57" s="307">
        <v>0</v>
      </c>
      <c r="F57" s="308"/>
      <c r="G57" s="309"/>
      <c r="H57" s="310"/>
      <c r="I57" s="302"/>
      <c r="J57" s="311"/>
      <c r="K57" s="302"/>
      <c r="M57" s="303" t="s">
        <v>544</v>
      </c>
      <c r="O57" s="292"/>
    </row>
    <row r="58" spans="1:80" x14ac:dyDescent="0.2">
      <c r="A58" s="301"/>
      <c r="B58" s="304"/>
      <c r="C58" s="305" t="s">
        <v>2143</v>
      </c>
      <c r="D58" s="306"/>
      <c r="E58" s="307">
        <v>37.117600000000003</v>
      </c>
      <c r="F58" s="308"/>
      <c r="G58" s="309"/>
      <c r="H58" s="310"/>
      <c r="I58" s="302"/>
      <c r="J58" s="311"/>
      <c r="K58" s="302"/>
      <c r="M58" s="303" t="s">
        <v>2143</v>
      </c>
      <c r="O58" s="292"/>
    </row>
    <row r="59" spans="1:80" x14ac:dyDescent="0.2">
      <c r="A59" s="301"/>
      <c r="B59" s="304"/>
      <c r="C59" s="305" t="s">
        <v>2144</v>
      </c>
      <c r="D59" s="306"/>
      <c r="E59" s="307">
        <v>32.946599999999997</v>
      </c>
      <c r="F59" s="308"/>
      <c r="G59" s="309"/>
      <c r="H59" s="310"/>
      <c r="I59" s="302"/>
      <c r="J59" s="311"/>
      <c r="K59" s="302"/>
      <c r="M59" s="303" t="s">
        <v>2144</v>
      </c>
      <c r="O59" s="292"/>
    </row>
    <row r="60" spans="1:80" ht="22.5" x14ac:dyDescent="0.2">
      <c r="A60" s="301"/>
      <c r="B60" s="304"/>
      <c r="C60" s="305" t="s">
        <v>2145</v>
      </c>
      <c r="D60" s="306"/>
      <c r="E60" s="307">
        <v>71.16</v>
      </c>
      <c r="F60" s="308"/>
      <c r="G60" s="309"/>
      <c r="H60" s="310"/>
      <c r="I60" s="302"/>
      <c r="J60" s="311"/>
      <c r="K60" s="302"/>
      <c r="M60" s="303" t="s">
        <v>2145</v>
      </c>
      <c r="O60" s="292"/>
    </row>
    <row r="61" spans="1:80" x14ac:dyDescent="0.2">
      <c r="A61" s="301"/>
      <c r="B61" s="304"/>
      <c r="C61" s="305" t="s">
        <v>2146</v>
      </c>
      <c r="D61" s="306"/>
      <c r="E61" s="307">
        <v>38.76</v>
      </c>
      <c r="F61" s="308"/>
      <c r="G61" s="309"/>
      <c r="H61" s="310"/>
      <c r="I61" s="302"/>
      <c r="J61" s="311"/>
      <c r="K61" s="302"/>
      <c r="M61" s="303" t="s">
        <v>2146</v>
      </c>
      <c r="O61" s="292"/>
    </row>
    <row r="62" spans="1:80" x14ac:dyDescent="0.2">
      <c r="A62" s="301"/>
      <c r="B62" s="304"/>
      <c r="C62" s="305" t="s">
        <v>2147</v>
      </c>
      <c r="D62" s="306"/>
      <c r="E62" s="307">
        <v>0</v>
      </c>
      <c r="F62" s="308"/>
      <c r="G62" s="309"/>
      <c r="H62" s="310"/>
      <c r="I62" s="302"/>
      <c r="J62" s="311"/>
      <c r="K62" s="302"/>
      <c r="M62" s="303" t="s">
        <v>2147</v>
      </c>
      <c r="O62" s="292"/>
    </row>
    <row r="63" spans="1:80" ht="22.5" x14ac:dyDescent="0.2">
      <c r="A63" s="301"/>
      <c r="B63" s="304"/>
      <c r="C63" s="305" t="s">
        <v>2148</v>
      </c>
      <c r="D63" s="306"/>
      <c r="E63" s="307">
        <v>10.406000000000001</v>
      </c>
      <c r="F63" s="308"/>
      <c r="G63" s="309"/>
      <c r="H63" s="310"/>
      <c r="I63" s="302"/>
      <c r="J63" s="311"/>
      <c r="K63" s="302"/>
      <c r="M63" s="303" t="s">
        <v>2148</v>
      </c>
      <c r="O63" s="292"/>
    </row>
    <row r="64" spans="1:80" x14ac:dyDescent="0.2">
      <c r="A64" s="301"/>
      <c r="B64" s="304"/>
      <c r="C64" s="305" t="s">
        <v>2149</v>
      </c>
      <c r="D64" s="306"/>
      <c r="E64" s="307">
        <v>1.216</v>
      </c>
      <c r="F64" s="308"/>
      <c r="G64" s="309"/>
      <c r="H64" s="310"/>
      <c r="I64" s="302"/>
      <c r="J64" s="311"/>
      <c r="K64" s="302"/>
      <c r="M64" s="303" t="s">
        <v>2149</v>
      </c>
      <c r="O64" s="292"/>
    </row>
    <row r="65" spans="1:80" x14ac:dyDescent="0.2">
      <c r="A65" s="301"/>
      <c r="B65" s="304"/>
      <c r="C65" s="333" t="s">
        <v>174</v>
      </c>
      <c r="D65" s="306"/>
      <c r="E65" s="332">
        <v>1050.0182</v>
      </c>
      <c r="F65" s="308"/>
      <c r="G65" s="309"/>
      <c r="H65" s="310"/>
      <c r="I65" s="302"/>
      <c r="J65" s="311"/>
      <c r="K65" s="302"/>
      <c r="M65" s="303" t="s">
        <v>174</v>
      </c>
      <c r="O65" s="292"/>
    </row>
    <row r="66" spans="1:80" ht="22.5" x14ac:dyDescent="0.2">
      <c r="A66" s="301"/>
      <c r="B66" s="304"/>
      <c r="C66" s="305" t="s">
        <v>2150</v>
      </c>
      <c r="D66" s="306"/>
      <c r="E66" s="307">
        <v>854.62</v>
      </c>
      <c r="F66" s="308"/>
      <c r="G66" s="309"/>
      <c r="H66" s="310"/>
      <c r="I66" s="302"/>
      <c r="J66" s="311"/>
      <c r="K66" s="302"/>
      <c r="M66" s="303" t="s">
        <v>2150</v>
      </c>
      <c r="O66" s="292"/>
    </row>
    <row r="67" spans="1:80" x14ac:dyDescent="0.2">
      <c r="A67" s="301"/>
      <c r="B67" s="304"/>
      <c r="C67" s="305" t="s">
        <v>2151</v>
      </c>
      <c r="D67" s="306"/>
      <c r="E67" s="307">
        <v>17.79</v>
      </c>
      <c r="F67" s="308"/>
      <c r="G67" s="309"/>
      <c r="H67" s="310"/>
      <c r="I67" s="302"/>
      <c r="J67" s="311"/>
      <c r="K67" s="302"/>
      <c r="M67" s="303" t="s">
        <v>2151</v>
      </c>
      <c r="O67" s="292"/>
    </row>
    <row r="68" spans="1:80" x14ac:dyDescent="0.2">
      <c r="A68" s="301"/>
      <c r="B68" s="304"/>
      <c r="C68" s="305" t="s">
        <v>130</v>
      </c>
      <c r="D68" s="306"/>
      <c r="E68" s="307">
        <v>0</v>
      </c>
      <c r="F68" s="308"/>
      <c r="G68" s="309"/>
      <c r="H68" s="310"/>
      <c r="I68" s="302"/>
      <c r="J68" s="311"/>
      <c r="K68" s="302"/>
      <c r="M68" s="303">
        <v>0</v>
      </c>
      <c r="O68" s="292"/>
    </row>
    <row r="69" spans="1:80" x14ac:dyDescent="0.2">
      <c r="A69" s="301"/>
      <c r="B69" s="304"/>
      <c r="C69" s="305" t="s">
        <v>2152</v>
      </c>
      <c r="D69" s="306"/>
      <c r="E69" s="307">
        <v>19.38</v>
      </c>
      <c r="F69" s="308"/>
      <c r="G69" s="309"/>
      <c r="H69" s="310"/>
      <c r="I69" s="302"/>
      <c r="J69" s="311"/>
      <c r="K69" s="302"/>
      <c r="M69" s="303" t="s">
        <v>2152</v>
      </c>
      <c r="O69" s="292"/>
    </row>
    <row r="70" spans="1:80" x14ac:dyDescent="0.2">
      <c r="A70" s="293">
        <v>19</v>
      </c>
      <c r="B70" s="294" t="s">
        <v>554</v>
      </c>
      <c r="C70" s="295" t="s">
        <v>555</v>
      </c>
      <c r="D70" s="296" t="s">
        <v>116</v>
      </c>
      <c r="E70" s="297">
        <v>178.8082</v>
      </c>
      <c r="F70" s="297">
        <v>0</v>
      </c>
      <c r="G70" s="298">
        <f>E70*F70</f>
        <v>0</v>
      </c>
      <c r="H70" s="299">
        <v>0</v>
      </c>
      <c r="I70" s="300">
        <f>E70*H70</f>
        <v>0</v>
      </c>
      <c r="J70" s="299"/>
      <c r="K70" s="300">
        <f>E70*J70</f>
        <v>0</v>
      </c>
      <c r="O70" s="292">
        <v>2</v>
      </c>
      <c r="AA70" s="261">
        <v>12</v>
      </c>
      <c r="AB70" s="261">
        <v>0</v>
      </c>
      <c r="AC70" s="261">
        <v>20</v>
      </c>
      <c r="AZ70" s="261">
        <v>2</v>
      </c>
      <c r="BA70" s="261">
        <f>IF(AZ70=1,G70,0)</f>
        <v>0</v>
      </c>
      <c r="BB70" s="261">
        <f>IF(AZ70=2,G70,0)</f>
        <v>0</v>
      </c>
      <c r="BC70" s="261">
        <f>IF(AZ70=3,G70,0)</f>
        <v>0</v>
      </c>
      <c r="BD70" s="261">
        <f>IF(AZ70=4,G70,0)</f>
        <v>0</v>
      </c>
      <c r="BE70" s="261">
        <f>IF(AZ70=5,G70,0)</f>
        <v>0</v>
      </c>
      <c r="CA70" s="292">
        <v>12</v>
      </c>
      <c r="CB70" s="292">
        <v>0</v>
      </c>
    </row>
    <row r="71" spans="1:80" x14ac:dyDescent="0.2">
      <c r="A71" s="301"/>
      <c r="B71" s="304"/>
      <c r="C71" s="305" t="s">
        <v>1957</v>
      </c>
      <c r="D71" s="306"/>
      <c r="E71" s="307">
        <v>0</v>
      </c>
      <c r="F71" s="308"/>
      <c r="G71" s="309"/>
      <c r="H71" s="310"/>
      <c r="I71" s="302"/>
      <c r="J71" s="311"/>
      <c r="K71" s="302"/>
      <c r="M71" s="303" t="s">
        <v>1957</v>
      </c>
      <c r="O71" s="292"/>
    </row>
    <row r="72" spans="1:80" x14ac:dyDescent="0.2">
      <c r="A72" s="301"/>
      <c r="B72" s="304"/>
      <c r="C72" s="305" t="s">
        <v>2153</v>
      </c>
      <c r="D72" s="306"/>
      <c r="E72" s="307">
        <v>0</v>
      </c>
      <c r="F72" s="308"/>
      <c r="G72" s="309"/>
      <c r="H72" s="310"/>
      <c r="I72" s="302"/>
      <c r="J72" s="311"/>
      <c r="K72" s="302"/>
      <c r="M72" s="303" t="s">
        <v>2153</v>
      </c>
      <c r="O72" s="292"/>
    </row>
    <row r="73" spans="1:80" x14ac:dyDescent="0.2">
      <c r="A73" s="301"/>
      <c r="B73" s="304"/>
      <c r="C73" s="305" t="s">
        <v>544</v>
      </c>
      <c r="D73" s="306"/>
      <c r="E73" s="307">
        <v>0</v>
      </c>
      <c r="F73" s="308"/>
      <c r="G73" s="309"/>
      <c r="H73" s="310"/>
      <c r="I73" s="302"/>
      <c r="J73" s="311"/>
      <c r="K73" s="302"/>
      <c r="M73" s="303" t="s">
        <v>544</v>
      </c>
      <c r="O73" s="292"/>
    </row>
    <row r="74" spans="1:80" x14ac:dyDescent="0.2">
      <c r="A74" s="301"/>
      <c r="B74" s="304"/>
      <c r="C74" s="305" t="s">
        <v>2143</v>
      </c>
      <c r="D74" s="306"/>
      <c r="E74" s="307">
        <v>37.117600000000003</v>
      </c>
      <c r="F74" s="308"/>
      <c r="G74" s="309"/>
      <c r="H74" s="310"/>
      <c r="I74" s="302"/>
      <c r="J74" s="311"/>
      <c r="K74" s="302"/>
      <c r="M74" s="303" t="s">
        <v>2143</v>
      </c>
      <c r="O74" s="292"/>
    </row>
    <row r="75" spans="1:80" x14ac:dyDescent="0.2">
      <c r="A75" s="301"/>
      <c r="B75" s="304"/>
      <c r="C75" s="305" t="s">
        <v>2144</v>
      </c>
      <c r="D75" s="306"/>
      <c r="E75" s="307">
        <v>32.946599999999997</v>
      </c>
      <c r="F75" s="308"/>
      <c r="G75" s="309"/>
      <c r="H75" s="310"/>
      <c r="I75" s="302"/>
      <c r="J75" s="311"/>
      <c r="K75" s="302"/>
      <c r="M75" s="303" t="s">
        <v>2144</v>
      </c>
      <c r="O75" s="292"/>
    </row>
    <row r="76" spans="1:80" ht="22.5" x14ac:dyDescent="0.2">
      <c r="A76" s="301"/>
      <c r="B76" s="304"/>
      <c r="C76" s="305" t="s">
        <v>2154</v>
      </c>
      <c r="D76" s="306"/>
      <c r="E76" s="307">
        <v>88.95</v>
      </c>
      <c r="F76" s="308"/>
      <c r="G76" s="309"/>
      <c r="H76" s="310"/>
      <c r="I76" s="302"/>
      <c r="J76" s="311"/>
      <c r="K76" s="302"/>
      <c r="M76" s="303" t="s">
        <v>2154</v>
      </c>
      <c r="O76" s="292"/>
    </row>
    <row r="77" spans="1:80" ht="22.5" x14ac:dyDescent="0.2">
      <c r="A77" s="301"/>
      <c r="B77" s="304"/>
      <c r="C77" s="305" t="s">
        <v>2155</v>
      </c>
      <c r="D77" s="306"/>
      <c r="E77" s="307">
        <v>3.7919999999999998</v>
      </c>
      <c r="F77" s="308"/>
      <c r="G77" s="309"/>
      <c r="H77" s="310"/>
      <c r="I77" s="302"/>
      <c r="J77" s="311"/>
      <c r="K77" s="302"/>
      <c r="M77" s="303" t="s">
        <v>2155</v>
      </c>
      <c r="O77" s="292"/>
    </row>
    <row r="78" spans="1:80" x14ac:dyDescent="0.2">
      <c r="A78" s="301"/>
      <c r="B78" s="304"/>
      <c r="C78" s="305" t="s">
        <v>2156</v>
      </c>
      <c r="D78" s="306"/>
      <c r="E78" s="307">
        <v>0.75</v>
      </c>
      <c r="F78" s="308"/>
      <c r="G78" s="309"/>
      <c r="H78" s="310"/>
      <c r="I78" s="302"/>
      <c r="J78" s="311"/>
      <c r="K78" s="302"/>
      <c r="M78" s="303" t="s">
        <v>2156</v>
      </c>
      <c r="O78" s="292"/>
    </row>
    <row r="79" spans="1:80" x14ac:dyDescent="0.2">
      <c r="A79" s="301"/>
      <c r="B79" s="304"/>
      <c r="C79" s="305" t="s">
        <v>130</v>
      </c>
      <c r="D79" s="306"/>
      <c r="E79" s="307">
        <v>0</v>
      </c>
      <c r="F79" s="308"/>
      <c r="G79" s="309"/>
      <c r="H79" s="310"/>
      <c r="I79" s="302"/>
      <c r="J79" s="311"/>
      <c r="K79" s="302"/>
      <c r="M79" s="303">
        <v>0</v>
      </c>
      <c r="O79" s="292"/>
    </row>
    <row r="80" spans="1:80" x14ac:dyDescent="0.2">
      <c r="A80" s="301"/>
      <c r="B80" s="304"/>
      <c r="C80" s="305" t="s">
        <v>2157</v>
      </c>
      <c r="D80" s="306"/>
      <c r="E80" s="307">
        <v>0</v>
      </c>
      <c r="F80" s="308"/>
      <c r="G80" s="309"/>
      <c r="H80" s="310"/>
      <c r="I80" s="302"/>
      <c r="J80" s="311"/>
      <c r="K80" s="302"/>
      <c r="M80" s="303" t="s">
        <v>2157</v>
      </c>
      <c r="O80" s="292"/>
    </row>
    <row r="81" spans="1:80" ht="22.5" x14ac:dyDescent="0.2">
      <c r="A81" s="301"/>
      <c r="B81" s="304"/>
      <c r="C81" s="305" t="s">
        <v>2158</v>
      </c>
      <c r="D81" s="306"/>
      <c r="E81" s="307">
        <v>14.036</v>
      </c>
      <c r="F81" s="308"/>
      <c r="G81" s="309"/>
      <c r="H81" s="310"/>
      <c r="I81" s="302"/>
      <c r="J81" s="311"/>
      <c r="K81" s="302"/>
      <c r="M81" s="303" t="s">
        <v>2158</v>
      </c>
      <c r="O81" s="292"/>
    </row>
    <row r="82" spans="1:80" x14ac:dyDescent="0.2">
      <c r="A82" s="301"/>
      <c r="B82" s="304"/>
      <c r="C82" s="305" t="s">
        <v>2149</v>
      </c>
      <c r="D82" s="306"/>
      <c r="E82" s="307">
        <v>1.216</v>
      </c>
      <c r="F82" s="308"/>
      <c r="G82" s="309"/>
      <c r="H82" s="310"/>
      <c r="I82" s="302"/>
      <c r="J82" s="311"/>
      <c r="K82" s="302"/>
      <c r="M82" s="303" t="s">
        <v>2149</v>
      </c>
      <c r="O82" s="292"/>
    </row>
    <row r="83" spans="1:80" x14ac:dyDescent="0.2">
      <c r="A83" s="293">
        <v>20</v>
      </c>
      <c r="B83" s="294" t="s">
        <v>560</v>
      </c>
      <c r="C83" s="295" t="s">
        <v>561</v>
      </c>
      <c r="D83" s="296" t="s">
        <v>116</v>
      </c>
      <c r="E83" s="297">
        <v>19.38</v>
      </c>
      <c r="F83" s="297">
        <v>0</v>
      </c>
      <c r="G83" s="298">
        <f>E83*F83</f>
        <v>0</v>
      </c>
      <c r="H83" s="299">
        <v>0</v>
      </c>
      <c r="I83" s="300">
        <f>E83*H83</f>
        <v>0</v>
      </c>
      <c r="J83" s="299"/>
      <c r="K83" s="300">
        <f>E83*J83</f>
        <v>0</v>
      </c>
      <c r="O83" s="292">
        <v>2</v>
      </c>
      <c r="AA83" s="261">
        <v>12</v>
      </c>
      <c r="AB83" s="261">
        <v>0</v>
      </c>
      <c r="AC83" s="261">
        <v>157</v>
      </c>
      <c r="AZ83" s="261">
        <v>2</v>
      </c>
      <c r="BA83" s="261">
        <f>IF(AZ83=1,G83,0)</f>
        <v>0</v>
      </c>
      <c r="BB83" s="261">
        <f>IF(AZ83=2,G83,0)</f>
        <v>0</v>
      </c>
      <c r="BC83" s="261">
        <f>IF(AZ83=3,G83,0)</f>
        <v>0</v>
      </c>
      <c r="BD83" s="261">
        <f>IF(AZ83=4,G83,0)</f>
        <v>0</v>
      </c>
      <c r="BE83" s="261">
        <f>IF(AZ83=5,G83,0)</f>
        <v>0</v>
      </c>
      <c r="CA83" s="292">
        <v>12</v>
      </c>
      <c r="CB83" s="292">
        <v>0</v>
      </c>
    </row>
    <row r="84" spans="1:80" x14ac:dyDescent="0.2">
      <c r="A84" s="301"/>
      <c r="B84" s="304"/>
      <c r="C84" s="305" t="s">
        <v>2159</v>
      </c>
      <c r="D84" s="306"/>
      <c r="E84" s="307">
        <v>0</v>
      </c>
      <c r="F84" s="308"/>
      <c r="G84" s="309"/>
      <c r="H84" s="310"/>
      <c r="I84" s="302"/>
      <c r="J84" s="311"/>
      <c r="K84" s="302"/>
      <c r="M84" s="303" t="s">
        <v>2159</v>
      </c>
      <c r="O84" s="292"/>
    </row>
    <row r="85" spans="1:80" x14ac:dyDescent="0.2">
      <c r="A85" s="301"/>
      <c r="B85" s="304"/>
      <c r="C85" s="305" t="s">
        <v>2160</v>
      </c>
      <c r="D85" s="306"/>
      <c r="E85" s="307">
        <v>19.38</v>
      </c>
      <c r="F85" s="308"/>
      <c r="G85" s="309"/>
      <c r="H85" s="310"/>
      <c r="I85" s="302"/>
      <c r="J85" s="311"/>
      <c r="K85" s="302"/>
      <c r="M85" s="303" t="s">
        <v>2160</v>
      </c>
      <c r="O85" s="292"/>
    </row>
    <row r="86" spans="1:80" x14ac:dyDescent="0.2">
      <c r="A86" s="293">
        <v>21</v>
      </c>
      <c r="B86" s="294" t="s">
        <v>562</v>
      </c>
      <c r="C86" s="295" t="s">
        <v>563</v>
      </c>
      <c r="D86" s="296" t="s">
        <v>456</v>
      </c>
      <c r="E86" s="297">
        <v>221.173</v>
      </c>
      <c r="F86" s="297">
        <v>0</v>
      </c>
      <c r="G86" s="298">
        <f>E86*F86</f>
        <v>0</v>
      </c>
      <c r="H86" s="299">
        <v>8.0710000000000004E-2</v>
      </c>
      <c r="I86" s="300">
        <f>E86*H86</f>
        <v>17.85087283</v>
      </c>
      <c r="J86" s="299"/>
      <c r="K86" s="300">
        <f>E86*J86</f>
        <v>0</v>
      </c>
      <c r="O86" s="292">
        <v>2</v>
      </c>
      <c r="AA86" s="261">
        <v>3</v>
      </c>
      <c r="AB86" s="261">
        <v>7</v>
      </c>
      <c r="AC86" s="261">
        <v>11163150</v>
      </c>
      <c r="AZ86" s="261">
        <v>2</v>
      </c>
      <c r="BA86" s="261">
        <f>IF(AZ86=1,G86,0)</f>
        <v>0</v>
      </c>
      <c r="BB86" s="261">
        <f>IF(AZ86=2,G86,0)</f>
        <v>0</v>
      </c>
      <c r="BC86" s="261">
        <f>IF(AZ86=3,G86,0)</f>
        <v>0</v>
      </c>
      <c r="BD86" s="261">
        <f>IF(AZ86=4,G86,0)</f>
        <v>0</v>
      </c>
      <c r="BE86" s="261">
        <f>IF(AZ86=5,G86,0)</f>
        <v>0</v>
      </c>
      <c r="CA86" s="292">
        <v>3</v>
      </c>
      <c r="CB86" s="292">
        <v>7</v>
      </c>
    </row>
    <row r="87" spans="1:80" x14ac:dyDescent="0.2">
      <c r="A87" s="301"/>
      <c r="B87" s="304"/>
      <c r="C87" s="305" t="s">
        <v>2161</v>
      </c>
      <c r="D87" s="306"/>
      <c r="E87" s="307">
        <v>221.173</v>
      </c>
      <c r="F87" s="308"/>
      <c r="G87" s="309"/>
      <c r="H87" s="310"/>
      <c r="I87" s="302"/>
      <c r="J87" s="311"/>
      <c r="K87" s="302"/>
      <c r="M87" s="303" t="s">
        <v>2161</v>
      </c>
      <c r="O87" s="292"/>
    </row>
    <row r="88" spans="1:80" ht="22.5" x14ac:dyDescent="0.2">
      <c r="A88" s="293">
        <v>22</v>
      </c>
      <c r="B88" s="294" t="s">
        <v>565</v>
      </c>
      <c r="C88" s="295" t="s">
        <v>566</v>
      </c>
      <c r="D88" s="296" t="s">
        <v>116</v>
      </c>
      <c r="E88" s="297">
        <v>21.318000000000001</v>
      </c>
      <c r="F88" s="297">
        <v>0</v>
      </c>
      <c r="G88" s="298">
        <f>E88*F88</f>
        <v>0</v>
      </c>
      <c r="H88" s="299">
        <v>4.4999999999999997E-3</v>
      </c>
      <c r="I88" s="300">
        <f>E88*H88</f>
        <v>9.5931000000000002E-2</v>
      </c>
      <c r="J88" s="299"/>
      <c r="K88" s="300">
        <f>E88*J88</f>
        <v>0</v>
      </c>
      <c r="O88" s="292">
        <v>2</v>
      </c>
      <c r="AA88" s="261">
        <v>3</v>
      </c>
      <c r="AB88" s="261">
        <v>7</v>
      </c>
      <c r="AC88" s="261">
        <v>62833159</v>
      </c>
      <c r="AZ88" s="261">
        <v>2</v>
      </c>
      <c r="BA88" s="261">
        <f>IF(AZ88=1,G88,0)</f>
        <v>0</v>
      </c>
      <c r="BB88" s="261">
        <f>IF(AZ88=2,G88,0)</f>
        <v>0</v>
      </c>
      <c r="BC88" s="261">
        <f>IF(AZ88=3,G88,0)</f>
        <v>0</v>
      </c>
      <c r="BD88" s="261">
        <f>IF(AZ88=4,G88,0)</f>
        <v>0</v>
      </c>
      <c r="BE88" s="261">
        <f>IF(AZ88=5,G88,0)</f>
        <v>0</v>
      </c>
      <c r="CA88" s="292">
        <v>3</v>
      </c>
      <c r="CB88" s="292">
        <v>7</v>
      </c>
    </row>
    <row r="89" spans="1:80" x14ac:dyDescent="0.2">
      <c r="A89" s="301"/>
      <c r="B89" s="304"/>
      <c r="C89" s="305" t="s">
        <v>2159</v>
      </c>
      <c r="D89" s="306"/>
      <c r="E89" s="307">
        <v>0</v>
      </c>
      <c r="F89" s="308"/>
      <c r="G89" s="309"/>
      <c r="H89" s="310"/>
      <c r="I89" s="302"/>
      <c r="J89" s="311"/>
      <c r="K89" s="302"/>
      <c r="M89" s="303" t="s">
        <v>2159</v>
      </c>
      <c r="O89" s="292"/>
    </row>
    <row r="90" spans="1:80" x14ac:dyDescent="0.2">
      <c r="A90" s="301"/>
      <c r="B90" s="304"/>
      <c r="C90" s="305" t="s">
        <v>2162</v>
      </c>
      <c r="D90" s="306"/>
      <c r="E90" s="307">
        <v>21.318000000000001</v>
      </c>
      <c r="F90" s="308"/>
      <c r="G90" s="309"/>
      <c r="H90" s="310"/>
      <c r="I90" s="302"/>
      <c r="J90" s="311"/>
      <c r="K90" s="302"/>
      <c r="M90" s="303" t="s">
        <v>2162</v>
      </c>
      <c r="O90" s="292"/>
    </row>
    <row r="91" spans="1:80" ht="22.5" x14ac:dyDescent="0.2">
      <c r="A91" s="293">
        <v>23</v>
      </c>
      <c r="B91" s="294" t="s">
        <v>569</v>
      </c>
      <c r="C91" s="295" t="s">
        <v>570</v>
      </c>
      <c r="D91" s="296" t="s">
        <v>116</v>
      </c>
      <c r="E91" s="297">
        <v>1260.0218</v>
      </c>
      <c r="F91" s="297">
        <v>0</v>
      </c>
      <c r="G91" s="298">
        <f>E91*F91</f>
        <v>0</v>
      </c>
      <c r="H91" s="299">
        <v>6.0000000000000001E-3</v>
      </c>
      <c r="I91" s="300">
        <f>E91*H91</f>
        <v>7.5601308000000005</v>
      </c>
      <c r="J91" s="299"/>
      <c r="K91" s="300">
        <f>E91*J91</f>
        <v>0</v>
      </c>
      <c r="O91" s="292">
        <v>2</v>
      </c>
      <c r="AA91" s="261">
        <v>3</v>
      </c>
      <c r="AB91" s="261">
        <v>7</v>
      </c>
      <c r="AC91" s="261">
        <v>628522581</v>
      </c>
      <c r="AZ91" s="261">
        <v>2</v>
      </c>
      <c r="BA91" s="261">
        <f>IF(AZ91=1,G91,0)</f>
        <v>0</v>
      </c>
      <c r="BB91" s="261">
        <f>IF(AZ91=2,G91,0)</f>
        <v>0</v>
      </c>
      <c r="BC91" s="261">
        <f>IF(AZ91=3,G91,0)</f>
        <v>0</v>
      </c>
      <c r="BD91" s="261">
        <f>IF(AZ91=4,G91,0)</f>
        <v>0</v>
      </c>
      <c r="BE91" s="261">
        <f>IF(AZ91=5,G91,0)</f>
        <v>0</v>
      </c>
      <c r="CA91" s="292">
        <v>3</v>
      </c>
      <c r="CB91" s="292">
        <v>7</v>
      </c>
    </row>
    <row r="92" spans="1:80" x14ac:dyDescent="0.2">
      <c r="A92" s="301"/>
      <c r="B92" s="304"/>
      <c r="C92" s="335" t="s">
        <v>385</v>
      </c>
      <c r="D92" s="306"/>
      <c r="E92" s="334">
        <v>0</v>
      </c>
      <c r="F92" s="308"/>
      <c r="G92" s="309"/>
      <c r="H92" s="310"/>
      <c r="I92" s="302"/>
      <c r="J92" s="311"/>
      <c r="K92" s="302"/>
      <c r="M92" s="303" t="s">
        <v>385</v>
      </c>
      <c r="O92" s="292"/>
    </row>
    <row r="93" spans="1:80" x14ac:dyDescent="0.2">
      <c r="A93" s="301"/>
      <c r="B93" s="304"/>
      <c r="C93" s="335" t="s">
        <v>2140</v>
      </c>
      <c r="D93" s="306"/>
      <c r="E93" s="334">
        <v>0</v>
      </c>
      <c r="F93" s="308"/>
      <c r="G93" s="309"/>
      <c r="H93" s="310"/>
      <c r="I93" s="302"/>
      <c r="J93" s="311"/>
      <c r="K93" s="302"/>
      <c r="M93" s="303" t="s">
        <v>2140</v>
      </c>
      <c r="O93" s="292"/>
    </row>
    <row r="94" spans="1:80" x14ac:dyDescent="0.2">
      <c r="A94" s="301"/>
      <c r="B94" s="304"/>
      <c r="C94" s="335" t="s">
        <v>2141</v>
      </c>
      <c r="D94" s="306"/>
      <c r="E94" s="334">
        <v>854.62</v>
      </c>
      <c r="F94" s="308"/>
      <c r="G94" s="309"/>
      <c r="H94" s="310"/>
      <c r="I94" s="302"/>
      <c r="J94" s="311"/>
      <c r="K94" s="302"/>
      <c r="M94" s="303" t="s">
        <v>2141</v>
      </c>
      <c r="O94" s="292"/>
    </row>
    <row r="95" spans="1:80" ht="22.5" x14ac:dyDescent="0.2">
      <c r="A95" s="301"/>
      <c r="B95" s="304"/>
      <c r="C95" s="335" t="s">
        <v>2142</v>
      </c>
      <c r="D95" s="306"/>
      <c r="E95" s="334">
        <v>3.7919999999999998</v>
      </c>
      <c r="F95" s="308"/>
      <c r="G95" s="309"/>
      <c r="H95" s="310"/>
      <c r="I95" s="302"/>
      <c r="J95" s="311"/>
      <c r="K95" s="302"/>
      <c r="M95" s="303" t="s">
        <v>2142</v>
      </c>
      <c r="O95" s="292"/>
    </row>
    <row r="96" spans="1:80" x14ac:dyDescent="0.2">
      <c r="A96" s="301"/>
      <c r="B96" s="304"/>
      <c r="C96" s="335" t="s">
        <v>544</v>
      </c>
      <c r="D96" s="306"/>
      <c r="E96" s="334">
        <v>0</v>
      </c>
      <c r="F96" s="308"/>
      <c r="G96" s="309"/>
      <c r="H96" s="310"/>
      <c r="I96" s="302"/>
      <c r="J96" s="311"/>
      <c r="K96" s="302"/>
      <c r="M96" s="303" t="s">
        <v>544</v>
      </c>
      <c r="O96" s="292"/>
    </row>
    <row r="97" spans="1:15" x14ac:dyDescent="0.2">
      <c r="A97" s="301"/>
      <c r="B97" s="304"/>
      <c r="C97" s="335" t="s">
        <v>2143</v>
      </c>
      <c r="D97" s="306"/>
      <c r="E97" s="334">
        <v>37.117600000000003</v>
      </c>
      <c r="F97" s="308"/>
      <c r="G97" s="309"/>
      <c r="H97" s="310"/>
      <c r="I97" s="302"/>
      <c r="J97" s="311"/>
      <c r="K97" s="302"/>
      <c r="M97" s="303" t="s">
        <v>2143</v>
      </c>
      <c r="O97" s="292"/>
    </row>
    <row r="98" spans="1:15" x14ac:dyDescent="0.2">
      <c r="A98" s="301"/>
      <c r="B98" s="304"/>
      <c r="C98" s="335" t="s">
        <v>2144</v>
      </c>
      <c r="D98" s="306"/>
      <c r="E98" s="334">
        <v>32.946599999999997</v>
      </c>
      <c r="F98" s="308"/>
      <c r="G98" s="309"/>
      <c r="H98" s="310"/>
      <c r="I98" s="302"/>
      <c r="J98" s="311"/>
      <c r="K98" s="302"/>
      <c r="M98" s="303" t="s">
        <v>2144</v>
      </c>
      <c r="O98" s="292"/>
    </row>
    <row r="99" spans="1:15" ht="22.5" x14ac:dyDescent="0.2">
      <c r="A99" s="301"/>
      <c r="B99" s="304"/>
      <c r="C99" s="335" t="s">
        <v>2145</v>
      </c>
      <c r="D99" s="306"/>
      <c r="E99" s="334">
        <v>71.16</v>
      </c>
      <c r="F99" s="308"/>
      <c r="G99" s="309"/>
      <c r="H99" s="310"/>
      <c r="I99" s="302"/>
      <c r="J99" s="311"/>
      <c r="K99" s="302"/>
      <c r="M99" s="303" t="s">
        <v>2145</v>
      </c>
      <c r="O99" s="292"/>
    </row>
    <row r="100" spans="1:15" x14ac:dyDescent="0.2">
      <c r="A100" s="301"/>
      <c r="B100" s="304"/>
      <c r="C100" s="335" t="s">
        <v>130</v>
      </c>
      <c r="D100" s="306"/>
      <c r="E100" s="334">
        <v>0</v>
      </c>
      <c r="F100" s="308"/>
      <c r="G100" s="309"/>
      <c r="H100" s="310"/>
      <c r="I100" s="302"/>
      <c r="J100" s="311"/>
      <c r="K100" s="302"/>
      <c r="M100" s="303">
        <v>0</v>
      </c>
      <c r="O100" s="292"/>
    </row>
    <row r="101" spans="1:15" x14ac:dyDescent="0.2">
      <c r="A101" s="301"/>
      <c r="B101" s="304"/>
      <c r="C101" s="335" t="s">
        <v>2146</v>
      </c>
      <c r="D101" s="306"/>
      <c r="E101" s="334">
        <v>38.76</v>
      </c>
      <c r="F101" s="308"/>
      <c r="G101" s="309"/>
      <c r="H101" s="310"/>
      <c r="I101" s="302"/>
      <c r="J101" s="311"/>
      <c r="K101" s="302"/>
      <c r="M101" s="303" t="s">
        <v>2146</v>
      </c>
      <c r="O101" s="292"/>
    </row>
    <row r="102" spans="1:15" x14ac:dyDescent="0.2">
      <c r="A102" s="301"/>
      <c r="B102" s="304"/>
      <c r="C102" s="335" t="s">
        <v>2147</v>
      </c>
      <c r="D102" s="306"/>
      <c r="E102" s="334">
        <v>0</v>
      </c>
      <c r="F102" s="308"/>
      <c r="G102" s="309"/>
      <c r="H102" s="310"/>
      <c r="I102" s="302"/>
      <c r="J102" s="311"/>
      <c r="K102" s="302"/>
      <c r="M102" s="303" t="s">
        <v>2147</v>
      </c>
      <c r="O102" s="292"/>
    </row>
    <row r="103" spans="1:15" ht="22.5" x14ac:dyDescent="0.2">
      <c r="A103" s="301"/>
      <c r="B103" s="304"/>
      <c r="C103" s="335" t="s">
        <v>2148</v>
      </c>
      <c r="D103" s="306"/>
      <c r="E103" s="334">
        <v>10.406000000000001</v>
      </c>
      <c r="F103" s="308"/>
      <c r="G103" s="309"/>
      <c r="H103" s="310"/>
      <c r="I103" s="302"/>
      <c r="J103" s="311"/>
      <c r="K103" s="302"/>
      <c r="M103" s="303" t="s">
        <v>2148</v>
      </c>
      <c r="O103" s="292"/>
    </row>
    <row r="104" spans="1:15" x14ac:dyDescent="0.2">
      <c r="A104" s="301"/>
      <c r="B104" s="304"/>
      <c r="C104" s="335" t="s">
        <v>2149</v>
      </c>
      <c r="D104" s="306"/>
      <c r="E104" s="334">
        <v>1.216</v>
      </c>
      <c r="F104" s="308"/>
      <c r="G104" s="309"/>
      <c r="H104" s="310"/>
      <c r="I104" s="302"/>
      <c r="J104" s="311"/>
      <c r="K104" s="302"/>
      <c r="M104" s="303" t="s">
        <v>2149</v>
      </c>
      <c r="O104" s="292"/>
    </row>
    <row r="105" spans="1:15" x14ac:dyDescent="0.2">
      <c r="A105" s="301"/>
      <c r="B105" s="304"/>
      <c r="C105" s="333" t="s">
        <v>174</v>
      </c>
      <c r="D105" s="306"/>
      <c r="E105" s="332">
        <v>0</v>
      </c>
      <c r="F105" s="308"/>
      <c r="G105" s="309"/>
      <c r="H105" s="310"/>
      <c r="I105" s="302"/>
      <c r="J105" s="311"/>
      <c r="K105" s="302"/>
      <c r="M105" s="303" t="s">
        <v>174</v>
      </c>
      <c r="O105" s="292"/>
    </row>
    <row r="106" spans="1:15" x14ac:dyDescent="0.2">
      <c r="A106" s="301"/>
      <c r="B106" s="304"/>
      <c r="C106" s="335" t="s">
        <v>391</v>
      </c>
      <c r="D106" s="306"/>
      <c r="E106" s="334">
        <v>1050.0182</v>
      </c>
      <c r="F106" s="308"/>
      <c r="G106" s="309"/>
      <c r="H106" s="310"/>
      <c r="I106" s="302"/>
      <c r="J106" s="311"/>
      <c r="K106" s="302"/>
      <c r="M106" s="303" t="s">
        <v>391</v>
      </c>
      <c r="O106" s="292"/>
    </row>
    <row r="107" spans="1:15" x14ac:dyDescent="0.2">
      <c r="A107" s="301"/>
      <c r="B107" s="304"/>
      <c r="C107" s="305" t="s">
        <v>2163</v>
      </c>
      <c r="D107" s="306"/>
      <c r="E107" s="307">
        <v>1260.0218</v>
      </c>
      <c r="F107" s="308"/>
      <c r="G107" s="309"/>
      <c r="H107" s="310"/>
      <c r="I107" s="302"/>
      <c r="J107" s="311"/>
      <c r="K107" s="302"/>
      <c r="M107" s="303" t="s">
        <v>2163</v>
      </c>
      <c r="O107" s="292"/>
    </row>
    <row r="108" spans="1:15" x14ac:dyDescent="0.2">
      <c r="A108" s="301"/>
      <c r="B108" s="304"/>
      <c r="C108" s="305" t="s">
        <v>130</v>
      </c>
      <c r="D108" s="306"/>
      <c r="E108" s="307">
        <v>0</v>
      </c>
      <c r="F108" s="308"/>
      <c r="G108" s="309"/>
      <c r="H108" s="310"/>
      <c r="I108" s="302"/>
      <c r="J108" s="311"/>
      <c r="K108" s="302"/>
      <c r="M108" s="303">
        <v>0</v>
      </c>
      <c r="O108" s="292"/>
    </row>
    <row r="109" spans="1:15" x14ac:dyDescent="0.2">
      <c r="A109" s="301"/>
      <c r="B109" s="304"/>
      <c r="C109" s="305" t="s">
        <v>130</v>
      </c>
      <c r="D109" s="306"/>
      <c r="E109" s="307">
        <v>0</v>
      </c>
      <c r="F109" s="308"/>
      <c r="G109" s="309"/>
      <c r="H109" s="310"/>
      <c r="I109" s="302"/>
      <c r="J109" s="311"/>
      <c r="K109" s="302"/>
      <c r="M109" s="303">
        <v>0</v>
      </c>
      <c r="O109" s="292"/>
    </row>
    <row r="110" spans="1:15" x14ac:dyDescent="0.2">
      <c r="A110" s="301"/>
      <c r="B110" s="304"/>
      <c r="C110" s="335" t="s">
        <v>385</v>
      </c>
      <c r="D110" s="306"/>
      <c r="E110" s="334">
        <v>0</v>
      </c>
      <c r="F110" s="308"/>
      <c r="G110" s="309"/>
      <c r="H110" s="310"/>
      <c r="I110" s="302"/>
      <c r="J110" s="311"/>
      <c r="K110" s="302"/>
      <c r="M110" s="303" t="s">
        <v>385</v>
      </c>
      <c r="O110" s="292"/>
    </row>
    <row r="111" spans="1:15" x14ac:dyDescent="0.2">
      <c r="A111" s="301"/>
      <c r="B111" s="304"/>
      <c r="C111" s="335" t="s">
        <v>130</v>
      </c>
      <c r="D111" s="306"/>
      <c r="E111" s="334">
        <v>0</v>
      </c>
      <c r="F111" s="308"/>
      <c r="G111" s="309"/>
      <c r="H111" s="310"/>
      <c r="I111" s="302"/>
      <c r="J111" s="311"/>
      <c r="K111" s="302"/>
      <c r="M111" s="303">
        <v>0</v>
      </c>
      <c r="O111" s="292"/>
    </row>
    <row r="112" spans="1:15" x14ac:dyDescent="0.2">
      <c r="A112" s="301"/>
      <c r="B112" s="304"/>
      <c r="C112" s="335" t="s">
        <v>130</v>
      </c>
      <c r="D112" s="306"/>
      <c r="E112" s="334">
        <v>0</v>
      </c>
      <c r="F112" s="308"/>
      <c r="G112" s="309"/>
      <c r="H112" s="310"/>
      <c r="I112" s="302"/>
      <c r="J112" s="311"/>
      <c r="K112" s="302"/>
      <c r="M112" s="303">
        <v>0</v>
      </c>
      <c r="O112" s="292"/>
    </row>
    <row r="113" spans="1:80" x14ac:dyDescent="0.2">
      <c r="A113" s="301"/>
      <c r="B113" s="304"/>
      <c r="C113" s="335" t="s">
        <v>391</v>
      </c>
      <c r="D113" s="306"/>
      <c r="E113" s="334">
        <v>0</v>
      </c>
      <c r="F113" s="308"/>
      <c r="G113" s="309"/>
      <c r="H113" s="310"/>
      <c r="I113" s="302"/>
      <c r="J113" s="311"/>
      <c r="K113" s="302"/>
      <c r="M113" s="303" t="s">
        <v>391</v>
      </c>
      <c r="O113" s="292"/>
    </row>
    <row r="114" spans="1:80" ht="22.5" x14ac:dyDescent="0.2">
      <c r="A114" s="293">
        <v>24</v>
      </c>
      <c r="B114" s="294" t="s">
        <v>2164</v>
      </c>
      <c r="C114" s="295" t="s">
        <v>2165</v>
      </c>
      <c r="D114" s="296" t="s">
        <v>116</v>
      </c>
      <c r="E114" s="297">
        <v>959.65099999999995</v>
      </c>
      <c r="F114" s="297">
        <v>0</v>
      </c>
      <c r="G114" s="298">
        <f>E114*F114</f>
        <v>0</v>
      </c>
      <c r="H114" s="299">
        <v>4.0000000000000001E-3</v>
      </c>
      <c r="I114" s="300">
        <f>E114*H114</f>
        <v>3.8386039999999997</v>
      </c>
      <c r="J114" s="299"/>
      <c r="K114" s="300">
        <f>E114*J114</f>
        <v>0</v>
      </c>
      <c r="O114" s="292">
        <v>2</v>
      </c>
      <c r="AA114" s="261">
        <v>3</v>
      </c>
      <c r="AB114" s="261">
        <v>7</v>
      </c>
      <c r="AC114" s="261">
        <v>62852265</v>
      </c>
      <c r="AZ114" s="261">
        <v>2</v>
      </c>
      <c r="BA114" s="261">
        <f>IF(AZ114=1,G114,0)</f>
        <v>0</v>
      </c>
      <c r="BB114" s="261">
        <f>IF(AZ114=2,G114,0)</f>
        <v>0</v>
      </c>
      <c r="BC114" s="261">
        <f>IF(AZ114=3,G114,0)</f>
        <v>0</v>
      </c>
      <c r="BD114" s="261">
        <f>IF(AZ114=4,G114,0)</f>
        <v>0</v>
      </c>
      <c r="BE114" s="261">
        <f>IF(AZ114=5,G114,0)</f>
        <v>0</v>
      </c>
      <c r="CA114" s="292">
        <v>3</v>
      </c>
      <c r="CB114" s="292">
        <v>7</v>
      </c>
    </row>
    <row r="115" spans="1:80" x14ac:dyDescent="0.2">
      <c r="A115" s="301"/>
      <c r="B115" s="304"/>
      <c r="C115" s="305" t="s">
        <v>2166</v>
      </c>
      <c r="D115" s="306"/>
      <c r="E115" s="307">
        <v>940.08199999999999</v>
      </c>
      <c r="F115" s="308"/>
      <c r="G115" s="309"/>
      <c r="H115" s="310"/>
      <c r="I115" s="302"/>
      <c r="J115" s="311"/>
      <c r="K115" s="302"/>
      <c r="M115" s="303" t="s">
        <v>2166</v>
      </c>
      <c r="O115" s="292"/>
    </row>
    <row r="116" spans="1:80" x14ac:dyDescent="0.2">
      <c r="A116" s="301"/>
      <c r="B116" s="304"/>
      <c r="C116" s="305" t="s">
        <v>2167</v>
      </c>
      <c r="D116" s="306"/>
      <c r="E116" s="307">
        <v>19.568999999999999</v>
      </c>
      <c r="F116" s="308"/>
      <c r="G116" s="309"/>
      <c r="H116" s="310"/>
      <c r="I116" s="302"/>
      <c r="J116" s="311"/>
      <c r="K116" s="302"/>
      <c r="M116" s="303" t="s">
        <v>2167</v>
      </c>
      <c r="O116" s="292"/>
    </row>
    <row r="117" spans="1:80" x14ac:dyDescent="0.2">
      <c r="A117" s="293">
        <v>25</v>
      </c>
      <c r="B117" s="294" t="s">
        <v>572</v>
      </c>
      <c r="C117" s="295" t="s">
        <v>573</v>
      </c>
      <c r="D117" s="296" t="s">
        <v>116</v>
      </c>
      <c r="E117" s="297">
        <v>192.696</v>
      </c>
      <c r="F117" s="297">
        <v>0</v>
      </c>
      <c r="G117" s="298">
        <f>E117*F117</f>
        <v>0</v>
      </c>
      <c r="H117" s="299">
        <v>3.8E-3</v>
      </c>
      <c r="I117" s="300">
        <f>E117*H117</f>
        <v>0.73224480000000003</v>
      </c>
      <c r="J117" s="299"/>
      <c r="K117" s="300">
        <f>E117*J117</f>
        <v>0</v>
      </c>
      <c r="O117" s="292">
        <v>2</v>
      </c>
      <c r="AA117" s="261">
        <v>3</v>
      </c>
      <c r="AB117" s="261">
        <v>7</v>
      </c>
      <c r="AC117" s="261">
        <v>62852268</v>
      </c>
      <c r="AZ117" s="261">
        <v>2</v>
      </c>
      <c r="BA117" s="261">
        <f>IF(AZ117=1,G117,0)</f>
        <v>0</v>
      </c>
      <c r="BB117" s="261">
        <f>IF(AZ117=2,G117,0)</f>
        <v>0</v>
      </c>
      <c r="BC117" s="261">
        <f>IF(AZ117=3,G117,0)</f>
        <v>0</v>
      </c>
      <c r="BD117" s="261">
        <f>IF(AZ117=4,G117,0)</f>
        <v>0</v>
      </c>
      <c r="BE117" s="261">
        <f>IF(AZ117=5,G117,0)</f>
        <v>0</v>
      </c>
      <c r="CA117" s="292">
        <v>3</v>
      </c>
      <c r="CB117" s="292">
        <v>7</v>
      </c>
    </row>
    <row r="118" spans="1:80" x14ac:dyDescent="0.2">
      <c r="A118" s="301"/>
      <c r="B118" s="304"/>
      <c r="C118" s="305" t="s">
        <v>1957</v>
      </c>
      <c r="D118" s="306"/>
      <c r="E118" s="307">
        <v>0</v>
      </c>
      <c r="F118" s="308"/>
      <c r="G118" s="309"/>
      <c r="H118" s="310"/>
      <c r="I118" s="302"/>
      <c r="J118" s="311"/>
      <c r="K118" s="302"/>
      <c r="M118" s="303" t="s">
        <v>1957</v>
      </c>
      <c r="O118" s="292"/>
    </row>
    <row r="119" spans="1:80" x14ac:dyDescent="0.2">
      <c r="A119" s="301"/>
      <c r="B119" s="304"/>
      <c r="C119" s="335" t="s">
        <v>385</v>
      </c>
      <c r="D119" s="306"/>
      <c r="E119" s="334">
        <v>0</v>
      </c>
      <c r="F119" s="308"/>
      <c r="G119" s="309"/>
      <c r="H119" s="310"/>
      <c r="I119" s="302"/>
      <c r="J119" s="311"/>
      <c r="K119" s="302"/>
      <c r="M119" s="303" t="s">
        <v>385</v>
      </c>
      <c r="O119" s="292"/>
    </row>
    <row r="120" spans="1:80" x14ac:dyDescent="0.2">
      <c r="A120" s="301"/>
      <c r="B120" s="304"/>
      <c r="C120" s="335" t="s">
        <v>2153</v>
      </c>
      <c r="D120" s="306"/>
      <c r="E120" s="334">
        <v>0</v>
      </c>
      <c r="F120" s="308"/>
      <c r="G120" s="309"/>
      <c r="H120" s="310"/>
      <c r="I120" s="302"/>
      <c r="J120" s="311"/>
      <c r="K120" s="302"/>
      <c r="M120" s="303" t="s">
        <v>2153</v>
      </c>
      <c r="O120" s="292"/>
    </row>
    <row r="121" spans="1:80" x14ac:dyDescent="0.2">
      <c r="A121" s="301"/>
      <c r="B121" s="304"/>
      <c r="C121" s="335" t="s">
        <v>544</v>
      </c>
      <c r="D121" s="306"/>
      <c r="E121" s="334">
        <v>0</v>
      </c>
      <c r="F121" s="308"/>
      <c r="G121" s="309"/>
      <c r="H121" s="310"/>
      <c r="I121" s="302"/>
      <c r="J121" s="311"/>
      <c r="K121" s="302"/>
      <c r="M121" s="303" t="s">
        <v>544</v>
      </c>
      <c r="O121" s="292"/>
    </row>
    <row r="122" spans="1:80" x14ac:dyDescent="0.2">
      <c r="A122" s="301"/>
      <c r="B122" s="304"/>
      <c r="C122" s="335" t="s">
        <v>2143</v>
      </c>
      <c r="D122" s="306"/>
      <c r="E122" s="334">
        <v>37.117600000000003</v>
      </c>
      <c r="F122" s="308"/>
      <c r="G122" s="309"/>
      <c r="H122" s="310"/>
      <c r="I122" s="302"/>
      <c r="J122" s="311"/>
      <c r="K122" s="302"/>
      <c r="M122" s="303" t="s">
        <v>2143</v>
      </c>
      <c r="O122" s="292"/>
    </row>
    <row r="123" spans="1:80" x14ac:dyDescent="0.2">
      <c r="A123" s="301"/>
      <c r="B123" s="304"/>
      <c r="C123" s="335" t="s">
        <v>2144</v>
      </c>
      <c r="D123" s="306"/>
      <c r="E123" s="334">
        <v>32.946599999999997</v>
      </c>
      <c r="F123" s="308"/>
      <c r="G123" s="309"/>
      <c r="H123" s="310"/>
      <c r="I123" s="302"/>
      <c r="J123" s="311"/>
      <c r="K123" s="302"/>
      <c r="M123" s="303" t="s">
        <v>2144</v>
      </c>
      <c r="O123" s="292"/>
    </row>
    <row r="124" spans="1:80" ht="22.5" x14ac:dyDescent="0.2">
      <c r="A124" s="301"/>
      <c r="B124" s="304"/>
      <c r="C124" s="335" t="s">
        <v>2154</v>
      </c>
      <c r="D124" s="306"/>
      <c r="E124" s="334">
        <v>88.95</v>
      </c>
      <c r="F124" s="308"/>
      <c r="G124" s="309"/>
      <c r="H124" s="310"/>
      <c r="I124" s="302"/>
      <c r="J124" s="311"/>
      <c r="K124" s="302"/>
      <c r="M124" s="303" t="s">
        <v>2154</v>
      </c>
      <c r="O124" s="292"/>
    </row>
    <row r="125" spans="1:80" ht="22.5" x14ac:dyDescent="0.2">
      <c r="A125" s="301"/>
      <c r="B125" s="304"/>
      <c r="C125" s="335" t="s">
        <v>2155</v>
      </c>
      <c r="D125" s="306"/>
      <c r="E125" s="334">
        <v>3.7919999999999998</v>
      </c>
      <c r="F125" s="308"/>
      <c r="G125" s="309"/>
      <c r="H125" s="310"/>
      <c r="I125" s="302"/>
      <c r="J125" s="311"/>
      <c r="K125" s="302"/>
      <c r="M125" s="303" t="s">
        <v>2155</v>
      </c>
      <c r="O125" s="292"/>
    </row>
    <row r="126" spans="1:80" x14ac:dyDescent="0.2">
      <c r="A126" s="301"/>
      <c r="B126" s="304"/>
      <c r="C126" s="335" t="s">
        <v>2156</v>
      </c>
      <c r="D126" s="306"/>
      <c r="E126" s="334">
        <v>0.75</v>
      </c>
      <c r="F126" s="308"/>
      <c r="G126" s="309"/>
      <c r="H126" s="310"/>
      <c r="I126" s="302"/>
      <c r="J126" s="311"/>
      <c r="K126" s="302"/>
      <c r="M126" s="303" t="s">
        <v>2156</v>
      </c>
      <c r="O126" s="292"/>
    </row>
    <row r="127" spans="1:80" x14ac:dyDescent="0.2">
      <c r="A127" s="301"/>
      <c r="B127" s="304"/>
      <c r="C127" s="335" t="s">
        <v>130</v>
      </c>
      <c r="D127" s="306"/>
      <c r="E127" s="334">
        <v>0</v>
      </c>
      <c r="F127" s="308"/>
      <c r="G127" s="309"/>
      <c r="H127" s="310"/>
      <c r="I127" s="302"/>
      <c r="J127" s="311"/>
      <c r="K127" s="302"/>
      <c r="M127" s="303">
        <v>0</v>
      </c>
      <c r="O127" s="292"/>
    </row>
    <row r="128" spans="1:80" x14ac:dyDescent="0.2">
      <c r="A128" s="301"/>
      <c r="B128" s="304"/>
      <c r="C128" s="335" t="s">
        <v>2168</v>
      </c>
      <c r="D128" s="306"/>
      <c r="E128" s="334">
        <v>0</v>
      </c>
      <c r="F128" s="308"/>
      <c r="G128" s="309"/>
      <c r="H128" s="310"/>
      <c r="I128" s="302"/>
      <c r="J128" s="311"/>
      <c r="K128" s="302"/>
      <c r="M128" s="303" t="s">
        <v>2168</v>
      </c>
      <c r="O128" s="292"/>
    </row>
    <row r="129" spans="1:80" ht="22.5" x14ac:dyDescent="0.2">
      <c r="A129" s="301"/>
      <c r="B129" s="304"/>
      <c r="C129" s="335" t="s">
        <v>2158</v>
      </c>
      <c r="D129" s="306"/>
      <c r="E129" s="334">
        <v>14.036</v>
      </c>
      <c r="F129" s="308"/>
      <c r="G129" s="309"/>
      <c r="H129" s="310"/>
      <c r="I129" s="302"/>
      <c r="J129" s="311"/>
      <c r="K129" s="302"/>
      <c r="M129" s="303" t="s">
        <v>2158</v>
      </c>
      <c r="O129" s="292"/>
    </row>
    <row r="130" spans="1:80" x14ac:dyDescent="0.2">
      <c r="A130" s="301"/>
      <c r="B130" s="304"/>
      <c r="C130" s="335" t="s">
        <v>2149</v>
      </c>
      <c r="D130" s="306"/>
      <c r="E130" s="334">
        <v>1.216</v>
      </c>
      <c r="F130" s="308"/>
      <c r="G130" s="309"/>
      <c r="H130" s="310"/>
      <c r="I130" s="302"/>
      <c r="J130" s="311"/>
      <c r="K130" s="302"/>
      <c r="M130" s="303" t="s">
        <v>2149</v>
      </c>
      <c r="O130" s="292"/>
    </row>
    <row r="131" spans="1:80" x14ac:dyDescent="0.2">
      <c r="A131" s="301"/>
      <c r="B131" s="304"/>
      <c r="C131" s="335" t="s">
        <v>391</v>
      </c>
      <c r="D131" s="306"/>
      <c r="E131" s="334">
        <v>178.80820000000003</v>
      </c>
      <c r="F131" s="308"/>
      <c r="G131" s="309"/>
      <c r="H131" s="310"/>
      <c r="I131" s="302"/>
      <c r="J131" s="311"/>
      <c r="K131" s="302"/>
      <c r="M131" s="303" t="s">
        <v>391</v>
      </c>
      <c r="O131" s="292"/>
    </row>
    <row r="132" spans="1:80" x14ac:dyDescent="0.2">
      <c r="A132" s="301"/>
      <c r="B132" s="304"/>
      <c r="C132" s="305" t="s">
        <v>2169</v>
      </c>
      <c r="D132" s="306"/>
      <c r="E132" s="307">
        <v>192.696</v>
      </c>
      <c r="F132" s="308"/>
      <c r="G132" s="309"/>
      <c r="H132" s="310"/>
      <c r="I132" s="302"/>
      <c r="J132" s="311"/>
      <c r="K132" s="302"/>
      <c r="M132" s="303" t="s">
        <v>2169</v>
      </c>
      <c r="O132" s="292"/>
    </row>
    <row r="133" spans="1:80" x14ac:dyDescent="0.2">
      <c r="A133" s="293">
        <v>26</v>
      </c>
      <c r="B133" s="294" t="s">
        <v>575</v>
      </c>
      <c r="C133" s="295" t="s">
        <v>576</v>
      </c>
      <c r="D133" s="296" t="s">
        <v>12</v>
      </c>
      <c r="E133" s="297"/>
      <c r="F133" s="297">
        <v>0</v>
      </c>
      <c r="G133" s="298">
        <f>E133*F133</f>
        <v>0</v>
      </c>
      <c r="H133" s="299">
        <v>0</v>
      </c>
      <c r="I133" s="300">
        <f>E133*H133</f>
        <v>0</v>
      </c>
      <c r="J133" s="299"/>
      <c r="K133" s="300">
        <f>E133*J133</f>
        <v>0</v>
      </c>
      <c r="O133" s="292">
        <v>2</v>
      </c>
      <c r="AA133" s="261">
        <v>7</v>
      </c>
      <c r="AB133" s="261">
        <v>1002</v>
      </c>
      <c r="AC133" s="261">
        <v>5</v>
      </c>
      <c r="AZ133" s="261">
        <v>2</v>
      </c>
      <c r="BA133" s="261">
        <f>IF(AZ133=1,G133,0)</f>
        <v>0</v>
      </c>
      <c r="BB133" s="261">
        <f>IF(AZ133=2,G133,0)</f>
        <v>0</v>
      </c>
      <c r="BC133" s="261">
        <f>IF(AZ133=3,G133,0)</f>
        <v>0</v>
      </c>
      <c r="BD133" s="261">
        <f>IF(AZ133=4,G133,0)</f>
        <v>0</v>
      </c>
      <c r="BE133" s="261">
        <f>IF(AZ133=5,G133,0)</f>
        <v>0</v>
      </c>
      <c r="CA133" s="292">
        <v>7</v>
      </c>
      <c r="CB133" s="292">
        <v>1002</v>
      </c>
    </row>
    <row r="134" spans="1:80" x14ac:dyDescent="0.2">
      <c r="A134" s="293">
        <v>27</v>
      </c>
      <c r="B134" s="294" t="s">
        <v>367</v>
      </c>
      <c r="C134" s="295" t="s">
        <v>368</v>
      </c>
      <c r="D134" s="296" t="s">
        <v>369</v>
      </c>
      <c r="E134" s="297">
        <v>22.682659999999998</v>
      </c>
      <c r="F134" s="297">
        <v>0</v>
      </c>
      <c r="G134" s="298">
        <f>E134*F134</f>
        <v>0</v>
      </c>
      <c r="H134" s="299">
        <v>0</v>
      </c>
      <c r="I134" s="300">
        <f>E134*H134</f>
        <v>0</v>
      </c>
      <c r="J134" s="299"/>
      <c r="K134" s="300">
        <f>E134*J134</f>
        <v>0</v>
      </c>
      <c r="O134" s="292">
        <v>2</v>
      </c>
      <c r="AA134" s="261">
        <v>8</v>
      </c>
      <c r="AB134" s="261">
        <v>0</v>
      </c>
      <c r="AC134" s="261">
        <v>3</v>
      </c>
      <c r="AZ134" s="261">
        <v>2</v>
      </c>
      <c r="BA134" s="261">
        <f>IF(AZ134=1,G134,0)</f>
        <v>0</v>
      </c>
      <c r="BB134" s="261">
        <f>IF(AZ134=2,G134,0)</f>
        <v>0</v>
      </c>
      <c r="BC134" s="261">
        <f>IF(AZ134=3,G134,0)</f>
        <v>0</v>
      </c>
      <c r="BD134" s="261">
        <f>IF(AZ134=4,G134,0)</f>
        <v>0</v>
      </c>
      <c r="BE134" s="261">
        <f>IF(AZ134=5,G134,0)</f>
        <v>0</v>
      </c>
      <c r="CA134" s="292">
        <v>8</v>
      </c>
      <c r="CB134" s="292">
        <v>0</v>
      </c>
    </row>
    <row r="135" spans="1:80" x14ac:dyDescent="0.2">
      <c r="A135" s="293">
        <v>28</v>
      </c>
      <c r="B135" s="294" t="s">
        <v>370</v>
      </c>
      <c r="C135" s="295" t="s">
        <v>371</v>
      </c>
      <c r="D135" s="296" t="s">
        <v>369</v>
      </c>
      <c r="E135" s="297">
        <v>22.682659999999998</v>
      </c>
      <c r="F135" s="297">
        <v>0</v>
      </c>
      <c r="G135" s="298">
        <f>E135*F135</f>
        <v>0</v>
      </c>
      <c r="H135" s="299">
        <v>0</v>
      </c>
      <c r="I135" s="300">
        <f>E135*H135</f>
        <v>0</v>
      </c>
      <c r="J135" s="299"/>
      <c r="K135" s="300">
        <f>E135*J135</f>
        <v>0</v>
      </c>
      <c r="O135" s="292">
        <v>2</v>
      </c>
      <c r="AA135" s="261">
        <v>8</v>
      </c>
      <c r="AB135" s="261">
        <v>1</v>
      </c>
      <c r="AC135" s="261">
        <v>3</v>
      </c>
      <c r="AZ135" s="261">
        <v>2</v>
      </c>
      <c r="BA135" s="261">
        <f>IF(AZ135=1,G135,0)</f>
        <v>0</v>
      </c>
      <c r="BB135" s="261">
        <f>IF(AZ135=2,G135,0)</f>
        <v>0</v>
      </c>
      <c r="BC135" s="261">
        <f>IF(AZ135=3,G135,0)</f>
        <v>0</v>
      </c>
      <c r="BD135" s="261">
        <f>IF(AZ135=4,G135,0)</f>
        <v>0</v>
      </c>
      <c r="BE135" s="261">
        <f>IF(AZ135=5,G135,0)</f>
        <v>0</v>
      </c>
      <c r="CA135" s="292">
        <v>8</v>
      </c>
      <c r="CB135" s="292">
        <v>1</v>
      </c>
    </row>
    <row r="136" spans="1:80" x14ac:dyDescent="0.2">
      <c r="A136" s="293">
        <v>29</v>
      </c>
      <c r="B136" s="294" t="s">
        <v>372</v>
      </c>
      <c r="C136" s="295" t="s">
        <v>373</v>
      </c>
      <c r="D136" s="296" t="s">
        <v>369</v>
      </c>
      <c r="E136" s="297">
        <v>226.82660000000001</v>
      </c>
      <c r="F136" s="297">
        <v>0</v>
      </c>
      <c r="G136" s="298">
        <f>E136*F136</f>
        <v>0</v>
      </c>
      <c r="H136" s="299">
        <v>0</v>
      </c>
      <c r="I136" s="300">
        <f>E136*H136</f>
        <v>0</v>
      </c>
      <c r="J136" s="299"/>
      <c r="K136" s="300">
        <f>E136*J136</f>
        <v>0</v>
      </c>
      <c r="O136" s="292">
        <v>2</v>
      </c>
      <c r="AA136" s="261">
        <v>8</v>
      </c>
      <c r="AB136" s="261">
        <v>1</v>
      </c>
      <c r="AC136" s="261">
        <v>3</v>
      </c>
      <c r="AZ136" s="261">
        <v>2</v>
      </c>
      <c r="BA136" s="261">
        <f>IF(AZ136=1,G136,0)</f>
        <v>0</v>
      </c>
      <c r="BB136" s="261">
        <f>IF(AZ136=2,G136,0)</f>
        <v>0</v>
      </c>
      <c r="BC136" s="261">
        <f>IF(AZ136=3,G136,0)</f>
        <v>0</v>
      </c>
      <c r="BD136" s="261">
        <f>IF(AZ136=4,G136,0)</f>
        <v>0</v>
      </c>
      <c r="BE136" s="261">
        <f>IF(AZ136=5,G136,0)</f>
        <v>0</v>
      </c>
      <c r="CA136" s="292">
        <v>8</v>
      </c>
      <c r="CB136" s="292">
        <v>1</v>
      </c>
    </row>
    <row r="137" spans="1:80" x14ac:dyDescent="0.2">
      <c r="A137" s="293">
        <v>30</v>
      </c>
      <c r="B137" s="294" t="s">
        <v>374</v>
      </c>
      <c r="C137" s="295" t="s">
        <v>375</v>
      </c>
      <c r="D137" s="296" t="s">
        <v>369</v>
      </c>
      <c r="E137" s="297">
        <v>22.682659999999998</v>
      </c>
      <c r="F137" s="297">
        <v>0</v>
      </c>
      <c r="G137" s="298">
        <f>E137*F137</f>
        <v>0</v>
      </c>
      <c r="H137" s="299">
        <v>0</v>
      </c>
      <c r="I137" s="300">
        <f>E137*H137</f>
        <v>0</v>
      </c>
      <c r="J137" s="299"/>
      <c r="K137" s="300">
        <f>E137*J137</f>
        <v>0</v>
      </c>
      <c r="O137" s="292">
        <v>2</v>
      </c>
      <c r="AA137" s="261">
        <v>8</v>
      </c>
      <c r="AB137" s="261">
        <v>1</v>
      </c>
      <c r="AC137" s="261">
        <v>3</v>
      </c>
      <c r="AZ137" s="261">
        <v>2</v>
      </c>
      <c r="BA137" s="261">
        <f>IF(AZ137=1,G137,0)</f>
        <v>0</v>
      </c>
      <c r="BB137" s="261">
        <f>IF(AZ137=2,G137,0)</f>
        <v>0</v>
      </c>
      <c r="BC137" s="261">
        <f>IF(AZ137=3,G137,0)</f>
        <v>0</v>
      </c>
      <c r="BD137" s="261">
        <f>IF(AZ137=4,G137,0)</f>
        <v>0</v>
      </c>
      <c r="BE137" s="261">
        <f>IF(AZ137=5,G137,0)</f>
        <v>0</v>
      </c>
      <c r="CA137" s="292">
        <v>8</v>
      </c>
      <c r="CB137" s="292">
        <v>1</v>
      </c>
    </row>
    <row r="138" spans="1:80" x14ac:dyDescent="0.2">
      <c r="A138" s="293">
        <v>31</v>
      </c>
      <c r="B138" s="294" t="s">
        <v>376</v>
      </c>
      <c r="C138" s="295" t="s">
        <v>377</v>
      </c>
      <c r="D138" s="296" t="s">
        <v>369</v>
      </c>
      <c r="E138" s="297">
        <v>68.047979999999995</v>
      </c>
      <c r="F138" s="297">
        <v>0</v>
      </c>
      <c r="G138" s="298">
        <f>E138*F138</f>
        <v>0</v>
      </c>
      <c r="H138" s="299">
        <v>0</v>
      </c>
      <c r="I138" s="300">
        <f>E138*H138</f>
        <v>0</v>
      </c>
      <c r="J138" s="299"/>
      <c r="K138" s="300">
        <f>E138*J138</f>
        <v>0</v>
      </c>
      <c r="O138" s="292">
        <v>2</v>
      </c>
      <c r="AA138" s="261">
        <v>8</v>
      </c>
      <c r="AB138" s="261">
        <v>1</v>
      </c>
      <c r="AC138" s="261">
        <v>3</v>
      </c>
      <c r="AZ138" s="261">
        <v>2</v>
      </c>
      <c r="BA138" s="261">
        <f>IF(AZ138=1,G138,0)</f>
        <v>0</v>
      </c>
      <c r="BB138" s="261">
        <f>IF(AZ138=2,G138,0)</f>
        <v>0</v>
      </c>
      <c r="BC138" s="261">
        <f>IF(AZ138=3,G138,0)</f>
        <v>0</v>
      </c>
      <c r="BD138" s="261">
        <f>IF(AZ138=4,G138,0)</f>
        <v>0</v>
      </c>
      <c r="BE138" s="261">
        <f>IF(AZ138=5,G138,0)</f>
        <v>0</v>
      </c>
      <c r="CA138" s="292">
        <v>8</v>
      </c>
      <c r="CB138" s="292">
        <v>1</v>
      </c>
    </row>
    <row r="139" spans="1:80" x14ac:dyDescent="0.2">
      <c r="A139" s="293">
        <v>32</v>
      </c>
      <c r="B139" s="294" t="s">
        <v>378</v>
      </c>
      <c r="C139" s="295" t="s">
        <v>379</v>
      </c>
      <c r="D139" s="296" t="s">
        <v>369</v>
      </c>
      <c r="E139" s="297">
        <v>22.682659999999998</v>
      </c>
      <c r="F139" s="297">
        <v>0</v>
      </c>
      <c r="G139" s="298">
        <f>E139*F139</f>
        <v>0</v>
      </c>
      <c r="H139" s="299">
        <v>0</v>
      </c>
      <c r="I139" s="300">
        <f>E139*H139</f>
        <v>0</v>
      </c>
      <c r="J139" s="299"/>
      <c r="K139" s="300">
        <f>E139*J139</f>
        <v>0</v>
      </c>
      <c r="O139" s="292">
        <v>2</v>
      </c>
      <c r="AA139" s="261">
        <v>8</v>
      </c>
      <c r="AB139" s="261">
        <v>0</v>
      </c>
      <c r="AC139" s="261">
        <v>3</v>
      </c>
      <c r="AZ139" s="261">
        <v>2</v>
      </c>
      <c r="BA139" s="261">
        <f>IF(AZ139=1,G139,0)</f>
        <v>0</v>
      </c>
      <c r="BB139" s="261">
        <f>IF(AZ139=2,G139,0)</f>
        <v>0</v>
      </c>
      <c r="BC139" s="261">
        <f>IF(AZ139=3,G139,0)</f>
        <v>0</v>
      </c>
      <c r="BD139" s="261">
        <f>IF(AZ139=4,G139,0)</f>
        <v>0</v>
      </c>
      <c r="BE139" s="261">
        <f>IF(AZ139=5,G139,0)</f>
        <v>0</v>
      </c>
      <c r="CA139" s="292">
        <v>8</v>
      </c>
      <c r="CB139" s="292">
        <v>0</v>
      </c>
    </row>
    <row r="140" spans="1:80" x14ac:dyDescent="0.2">
      <c r="A140" s="312"/>
      <c r="B140" s="313" t="s">
        <v>101</v>
      </c>
      <c r="C140" s="314" t="s">
        <v>529</v>
      </c>
      <c r="D140" s="315"/>
      <c r="E140" s="316"/>
      <c r="F140" s="317"/>
      <c r="G140" s="318">
        <f>SUM(G37:G139)</f>
        <v>0</v>
      </c>
      <c r="H140" s="319"/>
      <c r="I140" s="320">
        <f>SUM(I37:I139)</f>
        <v>30.757416299999999</v>
      </c>
      <c r="J140" s="319"/>
      <c r="K140" s="320">
        <f>SUM(K37:K139)</f>
        <v>-22.682659999999998</v>
      </c>
      <c r="O140" s="292">
        <v>4</v>
      </c>
      <c r="BA140" s="321">
        <f>SUM(BA37:BA139)</f>
        <v>0</v>
      </c>
      <c r="BB140" s="321">
        <f>SUM(BB37:BB139)</f>
        <v>0</v>
      </c>
      <c r="BC140" s="321">
        <f>SUM(BC37:BC139)</f>
        <v>0</v>
      </c>
      <c r="BD140" s="321">
        <f>SUM(BD37:BD139)</f>
        <v>0</v>
      </c>
      <c r="BE140" s="321">
        <f>SUM(BE37:BE139)</f>
        <v>0</v>
      </c>
    </row>
    <row r="141" spans="1:80" x14ac:dyDescent="0.2">
      <c r="A141" s="282" t="s">
        <v>97</v>
      </c>
      <c r="B141" s="283" t="s">
        <v>577</v>
      </c>
      <c r="C141" s="284" t="s">
        <v>578</v>
      </c>
      <c r="D141" s="285"/>
      <c r="E141" s="286"/>
      <c r="F141" s="286"/>
      <c r="G141" s="287"/>
      <c r="H141" s="288"/>
      <c r="I141" s="289"/>
      <c r="J141" s="290"/>
      <c r="K141" s="291"/>
      <c r="O141" s="292">
        <v>1</v>
      </c>
    </row>
    <row r="142" spans="1:80" x14ac:dyDescent="0.2">
      <c r="A142" s="293">
        <v>33</v>
      </c>
      <c r="B142" s="294" t="s">
        <v>1173</v>
      </c>
      <c r="C142" s="295" t="s">
        <v>1174</v>
      </c>
      <c r="D142" s="296" t="s">
        <v>116</v>
      </c>
      <c r="E142" s="297">
        <v>854.62</v>
      </c>
      <c r="F142" s="297">
        <v>0</v>
      </c>
      <c r="G142" s="298">
        <f>E142*F142</f>
        <v>0</v>
      </c>
      <c r="H142" s="299">
        <v>0</v>
      </c>
      <c r="I142" s="300">
        <f>E142*H142</f>
        <v>0</v>
      </c>
      <c r="J142" s="299">
        <v>-1.1000000000000001E-3</v>
      </c>
      <c r="K142" s="300">
        <f>E142*J142</f>
        <v>-0.94008200000000008</v>
      </c>
      <c r="O142" s="292">
        <v>2</v>
      </c>
      <c r="AA142" s="261">
        <v>1</v>
      </c>
      <c r="AB142" s="261">
        <v>7</v>
      </c>
      <c r="AC142" s="261">
        <v>7</v>
      </c>
      <c r="AZ142" s="261">
        <v>2</v>
      </c>
      <c r="BA142" s="261">
        <f>IF(AZ142=1,G142,0)</f>
        <v>0</v>
      </c>
      <c r="BB142" s="261">
        <f>IF(AZ142=2,G142,0)</f>
        <v>0</v>
      </c>
      <c r="BC142" s="261">
        <f>IF(AZ142=3,G142,0)</f>
        <v>0</v>
      </c>
      <c r="BD142" s="261">
        <f>IF(AZ142=4,G142,0)</f>
        <v>0</v>
      </c>
      <c r="BE142" s="261">
        <f>IF(AZ142=5,G142,0)</f>
        <v>0</v>
      </c>
      <c r="CA142" s="292">
        <v>1</v>
      </c>
      <c r="CB142" s="292">
        <v>7</v>
      </c>
    </row>
    <row r="143" spans="1:80" x14ac:dyDescent="0.2">
      <c r="A143" s="301"/>
      <c r="B143" s="304"/>
      <c r="C143" s="305" t="s">
        <v>2170</v>
      </c>
      <c r="D143" s="306"/>
      <c r="E143" s="307">
        <v>854.62</v>
      </c>
      <c r="F143" s="308"/>
      <c r="G143" s="309"/>
      <c r="H143" s="310"/>
      <c r="I143" s="302"/>
      <c r="J143" s="311"/>
      <c r="K143" s="302"/>
      <c r="M143" s="303" t="s">
        <v>2170</v>
      </c>
      <c r="O143" s="292"/>
    </row>
    <row r="144" spans="1:80" ht="22.5" x14ac:dyDescent="0.2">
      <c r="A144" s="293">
        <v>34</v>
      </c>
      <c r="B144" s="294" t="s">
        <v>580</v>
      </c>
      <c r="C144" s="295" t="s">
        <v>581</v>
      </c>
      <c r="D144" s="296" t="s">
        <v>116</v>
      </c>
      <c r="E144" s="297">
        <v>893.38</v>
      </c>
      <c r="F144" s="297">
        <v>0</v>
      </c>
      <c r="G144" s="298">
        <f>E144*F144</f>
        <v>0</v>
      </c>
      <c r="H144" s="299">
        <v>3.1E-4</v>
      </c>
      <c r="I144" s="300">
        <f>E144*H144</f>
        <v>0.27694780000000002</v>
      </c>
      <c r="J144" s="299">
        <v>0</v>
      </c>
      <c r="K144" s="300">
        <f>E144*J144</f>
        <v>0</v>
      </c>
      <c r="O144" s="292">
        <v>2</v>
      </c>
      <c r="AA144" s="261">
        <v>1</v>
      </c>
      <c r="AB144" s="261">
        <v>0</v>
      </c>
      <c r="AC144" s="261">
        <v>0</v>
      </c>
      <c r="AZ144" s="261">
        <v>2</v>
      </c>
      <c r="BA144" s="261">
        <f>IF(AZ144=1,G144,0)</f>
        <v>0</v>
      </c>
      <c r="BB144" s="261">
        <f>IF(AZ144=2,G144,0)</f>
        <v>0</v>
      </c>
      <c r="BC144" s="261">
        <f>IF(AZ144=3,G144,0)</f>
        <v>0</v>
      </c>
      <c r="BD144" s="261">
        <f>IF(AZ144=4,G144,0)</f>
        <v>0</v>
      </c>
      <c r="BE144" s="261">
        <f>IF(AZ144=5,G144,0)</f>
        <v>0</v>
      </c>
      <c r="CA144" s="292">
        <v>1</v>
      </c>
      <c r="CB144" s="292">
        <v>0</v>
      </c>
    </row>
    <row r="145" spans="1:80" x14ac:dyDescent="0.2">
      <c r="A145" s="301"/>
      <c r="B145" s="304"/>
      <c r="C145" s="305" t="s">
        <v>897</v>
      </c>
      <c r="D145" s="306"/>
      <c r="E145" s="307">
        <v>854.62</v>
      </c>
      <c r="F145" s="308"/>
      <c r="G145" s="309"/>
      <c r="H145" s="310"/>
      <c r="I145" s="302"/>
      <c r="J145" s="311"/>
      <c r="K145" s="302"/>
      <c r="M145" s="303" t="s">
        <v>897</v>
      </c>
      <c r="O145" s="292"/>
    </row>
    <row r="146" spans="1:80" x14ac:dyDescent="0.2">
      <c r="A146" s="301"/>
      <c r="B146" s="304"/>
      <c r="C146" s="305" t="s">
        <v>2171</v>
      </c>
      <c r="D146" s="306"/>
      <c r="E146" s="307">
        <v>38.76</v>
      </c>
      <c r="F146" s="308"/>
      <c r="G146" s="309"/>
      <c r="H146" s="310"/>
      <c r="I146" s="302"/>
      <c r="J146" s="311"/>
      <c r="K146" s="302"/>
      <c r="M146" s="303" t="s">
        <v>2171</v>
      </c>
      <c r="O146" s="292"/>
    </row>
    <row r="147" spans="1:80" x14ac:dyDescent="0.2">
      <c r="A147" s="293">
        <v>35</v>
      </c>
      <c r="B147" s="294" t="s">
        <v>583</v>
      </c>
      <c r="C147" s="295" t="s">
        <v>584</v>
      </c>
      <c r="D147" s="296" t="s">
        <v>116</v>
      </c>
      <c r="E147" s="297">
        <v>1057.0219999999999</v>
      </c>
      <c r="F147" s="297">
        <v>0</v>
      </c>
      <c r="G147" s="298">
        <f>E147*F147</f>
        <v>0</v>
      </c>
      <c r="H147" s="299">
        <v>1.16E-3</v>
      </c>
      <c r="I147" s="300">
        <f>E147*H147</f>
        <v>1.22614552</v>
      </c>
      <c r="J147" s="299">
        <v>0</v>
      </c>
      <c r="K147" s="300">
        <f>E147*J147</f>
        <v>0</v>
      </c>
      <c r="O147" s="292">
        <v>2</v>
      </c>
      <c r="AA147" s="261">
        <v>1</v>
      </c>
      <c r="AB147" s="261">
        <v>7</v>
      </c>
      <c r="AC147" s="261">
        <v>7</v>
      </c>
      <c r="AZ147" s="261">
        <v>2</v>
      </c>
      <c r="BA147" s="261">
        <f>IF(AZ147=1,G147,0)</f>
        <v>0</v>
      </c>
      <c r="BB147" s="261">
        <f>IF(AZ147=2,G147,0)</f>
        <v>0</v>
      </c>
      <c r="BC147" s="261">
        <f>IF(AZ147=3,G147,0)</f>
        <v>0</v>
      </c>
      <c r="BD147" s="261">
        <f>IF(AZ147=4,G147,0)</f>
        <v>0</v>
      </c>
      <c r="BE147" s="261">
        <f>IF(AZ147=5,G147,0)</f>
        <v>0</v>
      </c>
      <c r="CA147" s="292">
        <v>1</v>
      </c>
      <c r="CB147" s="292">
        <v>7</v>
      </c>
    </row>
    <row r="148" spans="1:80" x14ac:dyDescent="0.2">
      <c r="A148" s="301"/>
      <c r="B148" s="304"/>
      <c r="C148" s="305" t="s">
        <v>2153</v>
      </c>
      <c r="D148" s="306"/>
      <c r="E148" s="307">
        <v>0</v>
      </c>
      <c r="F148" s="308"/>
      <c r="G148" s="309"/>
      <c r="H148" s="310"/>
      <c r="I148" s="302"/>
      <c r="J148" s="311"/>
      <c r="K148" s="302"/>
      <c r="M148" s="303" t="s">
        <v>2153</v>
      </c>
      <c r="O148" s="292"/>
    </row>
    <row r="149" spans="1:80" x14ac:dyDescent="0.2">
      <c r="A149" s="301"/>
      <c r="B149" s="304"/>
      <c r="C149" s="305" t="s">
        <v>1564</v>
      </c>
      <c r="D149" s="306"/>
      <c r="E149" s="307">
        <v>37</v>
      </c>
      <c r="F149" s="308"/>
      <c r="G149" s="309"/>
      <c r="H149" s="310"/>
      <c r="I149" s="302"/>
      <c r="J149" s="311"/>
      <c r="K149" s="302"/>
      <c r="M149" s="303" t="s">
        <v>1564</v>
      </c>
      <c r="O149" s="292"/>
    </row>
    <row r="150" spans="1:80" x14ac:dyDescent="0.2">
      <c r="A150" s="301"/>
      <c r="B150" s="304"/>
      <c r="C150" s="305" t="s">
        <v>2157</v>
      </c>
      <c r="D150" s="306"/>
      <c r="E150" s="307">
        <v>0</v>
      </c>
      <c r="F150" s="308"/>
      <c r="G150" s="309"/>
      <c r="H150" s="310"/>
      <c r="I150" s="302"/>
      <c r="J150" s="311"/>
      <c r="K150" s="302"/>
      <c r="M150" s="303" t="s">
        <v>2157</v>
      </c>
      <c r="O150" s="292"/>
    </row>
    <row r="151" spans="1:80" x14ac:dyDescent="0.2">
      <c r="A151" s="301"/>
      <c r="B151" s="304"/>
      <c r="C151" s="305" t="s">
        <v>2172</v>
      </c>
      <c r="D151" s="306"/>
      <c r="E151" s="307">
        <v>4.8460000000000001</v>
      </c>
      <c r="F151" s="308"/>
      <c r="G151" s="309"/>
      <c r="H151" s="310"/>
      <c r="I151" s="302"/>
      <c r="J151" s="311"/>
      <c r="K151" s="302"/>
      <c r="M151" s="303" t="s">
        <v>2172</v>
      </c>
      <c r="O151" s="292"/>
    </row>
    <row r="152" spans="1:80" x14ac:dyDescent="0.2">
      <c r="A152" s="301"/>
      <c r="B152" s="304"/>
      <c r="C152" s="335" t="s">
        <v>385</v>
      </c>
      <c r="D152" s="306"/>
      <c r="E152" s="334">
        <v>0</v>
      </c>
      <c r="F152" s="308"/>
      <c r="G152" s="309"/>
      <c r="H152" s="310"/>
      <c r="I152" s="302"/>
      <c r="J152" s="311"/>
      <c r="K152" s="302"/>
      <c r="M152" s="303" t="s">
        <v>385</v>
      </c>
      <c r="O152" s="292"/>
    </row>
    <row r="153" spans="1:80" x14ac:dyDescent="0.2">
      <c r="A153" s="301"/>
      <c r="B153" s="304"/>
      <c r="C153" s="335" t="s">
        <v>130</v>
      </c>
      <c r="D153" s="306"/>
      <c r="E153" s="334">
        <v>0</v>
      </c>
      <c r="F153" s="308"/>
      <c r="G153" s="309"/>
      <c r="H153" s="310"/>
      <c r="I153" s="302"/>
      <c r="J153" s="311"/>
      <c r="K153" s="302"/>
      <c r="M153" s="303">
        <v>0</v>
      </c>
      <c r="O153" s="292"/>
    </row>
    <row r="154" spans="1:80" x14ac:dyDescent="0.2">
      <c r="A154" s="301"/>
      <c r="B154" s="304"/>
      <c r="C154" s="335" t="s">
        <v>391</v>
      </c>
      <c r="D154" s="306"/>
      <c r="E154" s="334">
        <v>0</v>
      </c>
      <c r="F154" s="308"/>
      <c r="G154" s="309"/>
      <c r="H154" s="310"/>
      <c r="I154" s="302"/>
      <c r="J154" s="311"/>
      <c r="K154" s="302"/>
      <c r="M154" s="303" t="s">
        <v>391</v>
      </c>
      <c r="O154" s="292"/>
    </row>
    <row r="155" spans="1:80" x14ac:dyDescent="0.2">
      <c r="A155" s="301"/>
      <c r="B155" s="304"/>
      <c r="C155" s="333" t="s">
        <v>174</v>
      </c>
      <c r="D155" s="306"/>
      <c r="E155" s="332">
        <v>41.846000000000004</v>
      </c>
      <c r="F155" s="308"/>
      <c r="G155" s="309"/>
      <c r="H155" s="310"/>
      <c r="I155" s="302"/>
      <c r="J155" s="311"/>
      <c r="K155" s="302"/>
      <c r="M155" s="303" t="s">
        <v>174</v>
      </c>
      <c r="O155" s="292"/>
    </row>
    <row r="156" spans="1:80" x14ac:dyDescent="0.2">
      <c r="A156" s="301"/>
      <c r="B156" s="304"/>
      <c r="C156" s="305" t="s">
        <v>2173</v>
      </c>
      <c r="D156" s="306"/>
      <c r="E156" s="307">
        <v>854.62</v>
      </c>
      <c r="F156" s="308"/>
      <c r="G156" s="309"/>
      <c r="H156" s="310"/>
      <c r="I156" s="302"/>
      <c r="J156" s="311"/>
      <c r="K156" s="302"/>
      <c r="M156" s="303" t="s">
        <v>2173</v>
      </c>
      <c r="O156" s="292"/>
    </row>
    <row r="157" spans="1:80" ht="22.5" x14ac:dyDescent="0.2">
      <c r="A157" s="301"/>
      <c r="B157" s="304"/>
      <c r="C157" s="305" t="s">
        <v>2174</v>
      </c>
      <c r="D157" s="306"/>
      <c r="E157" s="307">
        <v>42.636000000000003</v>
      </c>
      <c r="F157" s="308"/>
      <c r="G157" s="309"/>
      <c r="H157" s="310"/>
      <c r="I157" s="302"/>
      <c r="J157" s="311"/>
      <c r="K157" s="302"/>
      <c r="M157" s="303" t="s">
        <v>2174</v>
      </c>
      <c r="O157" s="292"/>
    </row>
    <row r="158" spans="1:80" x14ac:dyDescent="0.2">
      <c r="A158" s="301"/>
      <c r="B158" s="304"/>
      <c r="C158" s="333" t="s">
        <v>174</v>
      </c>
      <c r="D158" s="306"/>
      <c r="E158" s="332">
        <v>897.25599999999997</v>
      </c>
      <c r="F158" s="308"/>
      <c r="G158" s="309"/>
      <c r="H158" s="310"/>
      <c r="I158" s="302"/>
      <c r="J158" s="311"/>
      <c r="K158" s="302"/>
      <c r="M158" s="303" t="s">
        <v>174</v>
      </c>
      <c r="O158" s="292"/>
    </row>
    <row r="159" spans="1:80" ht="22.5" x14ac:dyDescent="0.2">
      <c r="A159" s="301"/>
      <c r="B159" s="304"/>
      <c r="C159" s="305" t="s">
        <v>2175</v>
      </c>
      <c r="D159" s="306"/>
      <c r="E159" s="307">
        <v>38.76</v>
      </c>
      <c r="F159" s="308"/>
      <c r="G159" s="309"/>
      <c r="H159" s="310"/>
      <c r="I159" s="302"/>
      <c r="J159" s="311"/>
      <c r="K159" s="302"/>
      <c r="M159" s="303" t="s">
        <v>2175</v>
      </c>
      <c r="O159" s="292"/>
    </row>
    <row r="160" spans="1:80" x14ac:dyDescent="0.2">
      <c r="A160" s="301"/>
      <c r="B160" s="304"/>
      <c r="C160" s="333" t="s">
        <v>174</v>
      </c>
      <c r="D160" s="306"/>
      <c r="E160" s="332">
        <v>38.76</v>
      </c>
      <c r="F160" s="308"/>
      <c r="G160" s="309"/>
      <c r="H160" s="310"/>
      <c r="I160" s="302"/>
      <c r="J160" s="311"/>
      <c r="K160" s="302"/>
      <c r="M160" s="303" t="s">
        <v>174</v>
      </c>
      <c r="O160" s="292"/>
    </row>
    <row r="161" spans="1:80" x14ac:dyDescent="0.2">
      <c r="A161" s="301"/>
      <c r="B161" s="304"/>
      <c r="C161" s="305" t="s">
        <v>2176</v>
      </c>
      <c r="D161" s="306"/>
      <c r="E161" s="307">
        <v>71.16</v>
      </c>
      <c r="F161" s="308"/>
      <c r="G161" s="309"/>
      <c r="H161" s="310"/>
      <c r="I161" s="302"/>
      <c r="J161" s="311"/>
      <c r="K161" s="302"/>
      <c r="M161" s="303" t="s">
        <v>2176</v>
      </c>
      <c r="O161" s="292"/>
    </row>
    <row r="162" spans="1:80" x14ac:dyDescent="0.2">
      <c r="A162" s="301"/>
      <c r="B162" s="304"/>
      <c r="C162" s="305" t="s">
        <v>2177</v>
      </c>
      <c r="D162" s="306"/>
      <c r="E162" s="307">
        <v>7</v>
      </c>
      <c r="F162" s="308"/>
      <c r="G162" s="309"/>
      <c r="H162" s="310"/>
      <c r="I162" s="302"/>
      <c r="J162" s="311"/>
      <c r="K162" s="302"/>
      <c r="M162" s="303" t="s">
        <v>2177</v>
      </c>
      <c r="O162" s="292"/>
    </row>
    <row r="163" spans="1:80" x14ac:dyDescent="0.2">
      <c r="A163" s="301"/>
      <c r="B163" s="304"/>
      <c r="C163" s="333" t="s">
        <v>174</v>
      </c>
      <c r="D163" s="306"/>
      <c r="E163" s="332">
        <v>78.16</v>
      </c>
      <c r="F163" s="308"/>
      <c r="G163" s="309"/>
      <c r="H163" s="310"/>
      <c r="I163" s="302"/>
      <c r="J163" s="311"/>
      <c r="K163" s="302"/>
      <c r="M163" s="303" t="s">
        <v>174</v>
      </c>
      <c r="O163" s="292"/>
    </row>
    <row r="164" spans="1:80" x14ac:dyDescent="0.2">
      <c r="A164" s="301"/>
      <c r="B164" s="304"/>
      <c r="C164" s="305" t="s">
        <v>1897</v>
      </c>
      <c r="D164" s="306"/>
      <c r="E164" s="307">
        <v>1</v>
      </c>
      <c r="F164" s="308"/>
      <c r="G164" s="309"/>
      <c r="H164" s="310"/>
      <c r="I164" s="302"/>
      <c r="J164" s="311"/>
      <c r="K164" s="302"/>
      <c r="M164" s="303" t="s">
        <v>1897</v>
      </c>
      <c r="O164" s="292"/>
    </row>
    <row r="165" spans="1:80" x14ac:dyDescent="0.2">
      <c r="A165" s="301"/>
      <c r="B165" s="304"/>
      <c r="C165" s="333" t="s">
        <v>174</v>
      </c>
      <c r="D165" s="306"/>
      <c r="E165" s="332">
        <v>1</v>
      </c>
      <c r="F165" s="308"/>
      <c r="G165" s="309"/>
      <c r="H165" s="310"/>
      <c r="I165" s="302"/>
      <c r="J165" s="311"/>
      <c r="K165" s="302"/>
      <c r="M165" s="303" t="s">
        <v>174</v>
      </c>
      <c r="O165" s="292"/>
    </row>
    <row r="166" spans="1:80" ht="22.5" x14ac:dyDescent="0.2">
      <c r="A166" s="293">
        <v>36</v>
      </c>
      <c r="B166" s="294" t="s">
        <v>592</v>
      </c>
      <c r="C166" s="295" t="s">
        <v>593</v>
      </c>
      <c r="D166" s="296" t="s">
        <v>170</v>
      </c>
      <c r="E166" s="297">
        <v>159.24</v>
      </c>
      <c r="F166" s="297">
        <v>0</v>
      </c>
      <c r="G166" s="298">
        <f>E166*F166</f>
        <v>0</v>
      </c>
      <c r="H166" s="299">
        <v>4.0000000000000003E-5</v>
      </c>
      <c r="I166" s="300">
        <f>E166*H166</f>
        <v>6.3696000000000013E-3</v>
      </c>
      <c r="J166" s="299">
        <v>0</v>
      </c>
      <c r="K166" s="300">
        <f>E166*J166</f>
        <v>0</v>
      </c>
      <c r="O166" s="292">
        <v>2</v>
      </c>
      <c r="AA166" s="261">
        <v>1</v>
      </c>
      <c r="AB166" s="261">
        <v>7</v>
      </c>
      <c r="AC166" s="261">
        <v>7</v>
      </c>
      <c r="AZ166" s="261">
        <v>2</v>
      </c>
      <c r="BA166" s="261">
        <f>IF(AZ166=1,G166,0)</f>
        <v>0</v>
      </c>
      <c r="BB166" s="261">
        <f>IF(AZ166=2,G166,0)</f>
        <v>0</v>
      </c>
      <c r="BC166" s="261">
        <f>IF(AZ166=3,G166,0)</f>
        <v>0</v>
      </c>
      <c r="BD166" s="261">
        <f>IF(AZ166=4,G166,0)</f>
        <v>0</v>
      </c>
      <c r="BE166" s="261">
        <f>IF(AZ166=5,G166,0)</f>
        <v>0</v>
      </c>
      <c r="CA166" s="292">
        <v>1</v>
      </c>
      <c r="CB166" s="292">
        <v>7</v>
      </c>
    </row>
    <row r="167" spans="1:80" x14ac:dyDescent="0.2">
      <c r="A167" s="301"/>
      <c r="B167" s="304"/>
      <c r="C167" s="305" t="s">
        <v>2153</v>
      </c>
      <c r="D167" s="306"/>
      <c r="E167" s="307">
        <v>0</v>
      </c>
      <c r="F167" s="308"/>
      <c r="G167" s="309"/>
      <c r="H167" s="310"/>
      <c r="I167" s="302"/>
      <c r="J167" s="311"/>
      <c r="K167" s="302"/>
      <c r="M167" s="303" t="s">
        <v>2153</v>
      </c>
      <c r="O167" s="292"/>
    </row>
    <row r="168" spans="1:80" x14ac:dyDescent="0.2">
      <c r="A168" s="301"/>
      <c r="B168" s="304"/>
      <c r="C168" s="305" t="s">
        <v>2178</v>
      </c>
      <c r="D168" s="306"/>
      <c r="E168" s="307">
        <v>118.6</v>
      </c>
      <c r="F168" s="308"/>
      <c r="G168" s="309"/>
      <c r="H168" s="310"/>
      <c r="I168" s="302"/>
      <c r="J168" s="311"/>
      <c r="K168" s="302"/>
      <c r="M168" s="303" t="s">
        <v>2178</v>
      </c>
      <c r="O168" s="292"/>
    </row>
    <row r="169" spans="1:80" x14ac:dyDescent="0.2">
      <c r="A169" s="301"/>
      <c r="B169" s="304"/>
      <c r="C169" s="305" t="s">
        <v>2179</v>
      </c>
      <c r="D169" s="306"/>
      <c r="E169" s="307">
        <v>12.64</v>
      </c>
      <c r="F169" s="308"/>
      <c r="G169" s="309"/>
      <c r="H169" s="310"/>
      <c r="I169" s="302"/>
      <c r="J169" s="311"/>
      <c r="K169" s="302"/>
      <c r="M169" s="303" t="s">
        <v>2179</v>
      </c>
      <c r="O169" s="292"/>
    </row>
    <row r="170" spans="1:80" x14ac:dyDescent="0.2">
      <c r="A170" s="301"/>
      <c r="B170" s="304"/>
      <c r="C170" s="305" t="s">
        <v>2157</v>
      </c>
      <c r="D170" s="306"/>
      <c r="E170" s="307">
        <v>0</v>
      </c>
      <c r="F170" s="308"/>
      <c r="G170" s="309"/>
      <c r="H170" s="310"/>
      <c r="I170" s="302"/>
      <c r="J170" s="311"/>
      <c r="K170" s="302"/>
      <c r="M170" s="303" t="s">
        <v>2157</v>
      </c>
      <c r="O170" s="292"/>
    </row>
    <row r="171" spans="1:80" x14ac:dyDescent="0.2">
      <c r="A171" s="301"/>
      <c r="B171" s="304"/>
      <c r="C171" s="305" t="s">
        <v>2180</v>
      </c>
      <c r="D171" s="306"/>
      <c r="E171" s="307">
        <v>28</v>
      </c>
      <c r="F171" s="308"/>
      <c r="G171" s="309"/>
      <c r="H171" s="310"/>
      <c r="I171" s="302"/>
      <c r="J171" s="311"/>
      <c r="K171" s="302"/>
      <c r="M171" s="303" t="s">
        <v>2180</v>
      </c>
      <c r="O171" s="292"/>
    </row>
    <row r="172" spans="1:80" x14ac:dyDescent="0.2">
      <c r="A172" s="293">
        <v>37</v>
      </c>
      <c r="B172" s="294" t="s">
        <v>598</v>
      </c>
      <c r="C172" s="295" t="s">
        <v>599</v>
      </c>
      <c r="D172" s="296" t="s">
        <v>116</v>
      </c>
      <c r="E172" s="297">
        <v>0.82499999999999996</v>
      </c>
      <c r="F172" s="297">
        <v>0</v>
      </c>
      <c r="G172" s="298">
        <f>E172*F172</f>
        <v>0</v>
      </c>
      <c r="H172" s="299">
        <v>4.2900000000000004E-3</v>
      </c>
      <c r="I172" s="300">
        <f>E172*H172</f>
        <v>3.5392500000000003E-3</v>
      </c>
      <c r="J172" s="299"/>
      <c r="K172" s="300">
        <f>E172*J172</f>
        <v>0</v>
      </c>
      <c r="O172" s="292">
        <v>2</v>
      </c>
      <c r="AA172" s="261">
        <v>12</v>
      </c>
      <c r="AB172" s="261">
        <v>0</v>
      </c>
      <c r="AC172" s="261">
        <v>68</v>
      </c>
      <c r="AZ172" s="261">
        <v>2</v>
      </c>
      <c r="BA172" s="261">
        <f>IF(AZ172=1,G172,0)</f>
        <v>0</v>
      </c>
      <c r="BB172" s="261">
        <f>IF(AZ172=2,G172,0)</f>
        <v>0</v>
      </c>
      <c r="BC172" s="261">
        <f>IF(AZ172=3,G172,0)</f>
        <v>0</v>
      </c>
      <c r="BD172" s="261">
        <f>IF(AZ172=4,G172,0)</f>
        <v>0</v>
      </c>
      <c r="BE172" s="261">
        <f>IF(AZ172=5,G172,0)</f>
        <v>0</v>
      </c>
      <c r="CA172" s="292">
        <v>12</v>
      </c>
      <c r="CB172" s="292">
        <v>0</v>
      </c>
    </row>
    <row r="173" spans="1:80" x14ac:dyDescent="0.2">
      <c r="A173" s="301"/>
      <c r="B173" s="304"/>
      <c r="C173" s="305" t="s">
        <v>600</v>
      </c>
      <c r="D173" s="306"/>
      <c r="E173" s="307">
        <v>0.82499999999999996</v>
      </c>
      <c r="F173" s="308"/>
      <c r="G173" s="309"/>
      <c r="H173" s="310"/>
      <c r="I173" s="302"/>
      <c r="J173" s="311"/>
      <c r="K173" s="302"/>
      <c r="M173" s="303" t="s">
        <v>600</v>
      </c>
      <c r="O173" s="292"/>
    </row>
    <row r="174" spans="1:80" ht="22.5" x14ac:dyDescent="0.2">
      <c r="A174" s="293">
        <v>38</v>
      </c>
      <c r="B174" s="294" t="s">
        <v>601</v>
      </c>
      <c r="C174" s="295" t="s">
        <v>602</v>
      </c>
      <c r="D174" s="296" t="s">
        <v>116</v>
      </c>
      <c r="E174" s="297">
        <v>982.71799999999996</v>
      </c>
      <c r="F174" s="297">
        <v>0</v>
      </c>
      <c r="G174" s="298">
        <f>E174*F174</f>
        <v>0</v>
      </c>
      <c r="H174" s="299">
        <v>7.7999999999999996E-3</v>
      </c>
      <c r="I174" s="300">
        <f>E174*H174</f>
        <v>7.6652003999999989</v>
      </c>
      <c r="J174" s="299"/>
      <c r="K174" s="300">
        <f>E174*J174</f>
        <v>0</v>
      </c>
      <c r="O174" s="292">
        <v>2</v>
      </c>
      <c r="AA174" s="261">
        <v>12</v>
      </c>
      <c r="AB174" s="261">
        <v>0</v>
      </c>
      <c r="AC174" s="261">
        <v>24</v>
      </c>
      <c r="AZ174" s="261">
        <v>2</v>
      </c>
      <c r="BA174" s="261">
        <f>IF(AZ174=1,G174,0)</f>
        <v>0</v>
      </c>
      <c r="BB174" s="261">
        <f>IF(AZ174=2,G174,0)</f>
        <v>0</v>
      </c>
      <c r="BC174" s="261">
        <f>IF(AZ174=3,G174,0)</f>
        <v>0</v>
      </c>
      <c r="BD174" s="261">
        <f>IF(AZ174=4,G174,0)</f>
        <v>0</v>
      </c>
      <c r="BE174" s="261">
        <f>IF(AZ174=5,G174,0)</f>
        <v>0</v>
      </c>
      <c r="CA174" s="292">
        <v>12</v>
      </c>
      <c r="CB174" s="292">
        <v>0</v>
      </c>
    </row>
    <row r="175" spans="1:80" x14ac:dyDescent="0.2">
      <c r="A175" s="301"/>
      <c r="B175" s="304"/>
      <c r="C175" s="305" t="s">
        <v>2181</v>
      </c>
      <c r="D175" s="306"/>
      <c r="E175" s="307">
        <v>940.08199999999999</v>
      </c>
      <c r="F175" s="308"/>
      <c r="G175" s="309"/>
      <c r="H175" s="310"/>
      <c r="I175" s="302"/>
      <c r="J175" s="311"/>
      <c r="K175" s="302"/>
      <c r="M175" s="303" t="s">
        <v>2181</v>
      </c>
      <c r="O175" s="292"/>
    </row>
    <row r="176" spans="1:80" x14ac:dyDescent="0.2">
      <c r="A176" s="301"/>
      <c r="B176" s="304"/>
      <c r="C176" s="305" t="s">
        <v>2182</v>
      </c>
      <c r="D176" s="306"/>
      <c r="E176" s="307">
        <v>42.636000000000003</v>
      </c>
      <c r="F176" s="308"/>
      <c r="G176" s="309"/>
      <c r="H176" s="310"/>
      <c r="I176" s="302"/>
      <c r="J176" s="311"/>
      <c r="K176" s="302"/>
      <c r="M176" s="303" t="s">
        <v>2182</v>
      </c>
      <c r="O176" s="292"/>
    </row>
    <row r="177" spans="1:80" x14ac:dyDescent="0.2">
      <c r="A177" s="293">
        <v>39</v>
      </c>
      <c r="B177" s="294" t="s">
        <v>604</v>
      </c>
      <c r="C177" s="295" t="s">
        <v>605</v>
      </c>
      <c r="D177" s="296" t="s">
        <v>116</v>
      </c>
      <c r="E177" s="297">
        <v>46.0306</v>
      </c>
      <c r="F177" s="297">
        <v>0</v>
      </c>
      <c r="G177" s="298">
        <f>E177*F177</f>
        <v>0</v>
      </c>
      <c r="H177" s="299">
        <v>2.14E-3</v>
      </c>
      <c r="I177" s="300">
        <f>E177*H177</f>
        <v>9.8505484000000004E-2</v>
      </c>
      <c r="J177" s="299"/>
      <c r="K177" s="300">
        <f>E177*J177</f>
        <v>0</v>
      </c>
      <c r="O177" s="292">
        <v>2</v>
      </c>
      <c r="AA177" s="261">
        <v>12</v>
      </c>
      <c r="AB177" s="261">
        <v>0</v>
      </c>
      <c r="AC177" s="261">
        <v>25</v>
      </c>
      <c r="AZ177" s="261">
        <v>2</v>
      </c>
      <c r="BA177" s="261">
        <f>IF(AZ177=1,G177,0)</f>
        <v>0</v>
      </c>
      <c r="BB177" s="261">
        <f>IF(AZ177=2,G177,0)</f>
        <v>0</v>
      </c>
      <c r="BC177" s="261">
        <f>IF(AZ177=3,G177,0)</f>
        <v>0</v>
      </c>
      <c r="BD177" s="261">
        <f>IF(AZ177=4,G177,0)</f>
        <v>0</v>
      </c>
      <c r="BE177" s="261">
        <f>IF(AZ177=5,G177,0)</f>
        <v>0</v>
      </c>
      <c r="CA177" s="292">
        <v>12</v>
      </c>
      <c r="CB177" s="292">
        <v>0</v>
      </c>
    </row>
    <row r="178" spans="1:80" x14ac:dyDescent="0.2">
      <c r="A178" s="301"/>
      <c r="B178" s="304"/>
      <c r="C178" s="305" t="s">
        <v>2183</v>
      </c>
      <c r="D178" s="306"/>
      <c r="E178" s="307">
        <v>0</v>
      </c>
      <c r="F178" s="308"/>
      <c r="G178" s="309"/>
      <c r="H178" s="310"/>
      <c r="I178" s="302"/>
      <c r="J178" s="311"/>
      <c r="K178" s="302"/>
      <c r="M178" s="303" t="s">
        <v>2183</v>
      </c>
      <c r="O178" s="292"/>
    </row>
    <row r="179" spans="1:80" x14ac:dyDescent="0.2">
      <c r="A179" s="301"/>
      <c r="B179" s="304"/>
      <c r="C179" s="305" t="s">
        <v>2153</v>
      </c>
      <c r="D179" s="306"/>
      <c r="E179" s="307">
        <v>0</v>
      </c>
      <c r="F179" s="308"/>
      <c r="G179" s="309"/>
      <c r="H179" s="310"/>
      <c r="I179" s="302"/>
      <c r="J179" s="311"/>
      <c r="K179" s="302"/>
      <c r="M179" s="303" t="s">
        <v>2153</v>
      </c>
      <c r="O179" s="292"/>
    </row>
    <row r="180" spans="1:80" x14ac:dyDescent="0.2">
      <c r="A180" s="301"/>
      <c r="B180" s="304"/>
      <c r="C180" s="335" t="s">
        <v>385</v>
      </c>
      <c r="D180" s="306"/>
      <c r="E180" s="334">
        <v>0</v>
      </c>
      <c r="F180" s="308"/>
      <c r="G180" s="309"/>
      <c r="H180" s="310"/>
      <c r="I180" s="302"/>
      <c r="J180" s="311"/>
      <c r="K180" s="302"/>
      <c r="M180" s="303" t="s">
        <v>385</v>
      </c>
      <c r="O180" s="292"/>
    </row>
    <row r="181" spans="1:80" x14ac:dyDescent="0.2">
      <c r="A181" s="301"/>
      <c r="B181" s="304"/>
      <c r="C181" s="335" t="s">
        <v>2184</v>
      </c>
      <c r="D181" s="306"/>
      <c r="E181" s="334">
        <v>17.844999999999999</v>
      </c>
      <c r="F181" s="308"/>
      <c r="G181" s="309"/>
      <c r="H181" s="310"/>
      <c r="I181" s="302"/>
      <c r="J181" s="311"/>
      <c r="K181" s="302"/>
      <c r="M181" s="303" t="s">
        <v>2184</v>
      </c>
      <c r="O181" s="292"/>
    </row>
    <row r="182" spans="1:80" x14ac:dyDescent="0.2">
      <c r="A182" s="301"/>
      <c r="B182" s="304"/>
      <c r="C182" s="335" t="s">
        <v>2185</v>
      </c>
      <c r="D182" s="306"/>
      <c r="E182" s="334">
        <v>19.155000000000001</v>
      </c>
      <c r="F182" s="308"/>
      <c r="G182" s="309"/>
      <c r="H182" s="310"/>
      <c r="I182" s="302"/>
      <c r="J182" s="311"/>
      <c r="K182" s="302"/>
      <c r="M182" s="303" t="s">
        <v>2185</v>
      </c>
      <c r="O182" s="292"/>
    </row>
    <row r="183" spans="1:80" x14ac:dyDescent="0.2">
      <c r="A183" s="301"/>
      <c r="B183" s="304"/>
      <c r="C183" s="335" t="s">
        <v>2157</v>
      </c>
      <c r="D183" s="306"/>
      <c r="E183" s="334">
        <v>0</v>
      </c>
      <c r="F183" s="308"/>
      <c r="G183" s="309"/>
      <c r="H183" s="310"/>
      <c r="I183" s="302"/>
      <c r="J183" s="311"/>
      <c r="K183" s="302"/>
      <c r="M183" s="303" t="s">
        <v>2157</v>
      </c>
      <c r="O183" s="292"/>
    </row>
    <row r="184" spans="1:80" x14ac:dyDescent="0.2">
      <c r="A184" s="301"/>
      <c r="B184" s="304"/>
      <c r="C184" s="335" t="s">
        <v>2135</v>
      </c>
      <c r="D184" s="306"/>
      <c r="E184" s="334">
        <v>4.8460000000000001</v>
      </c>
      <c r="F184" s="308"/>
      <c r="G184" s="309"/>
      <c r="H184" s="310"/>
      <c r="I184" s="302"/>
      <c r="J184" s="311"/>
      <c r="K184" s="302"/>
      <c r="M184" s="303" t="s">
        <v>2135</v>
      </c>
      <c r="O184" s="292"/>
    </row>
    <row r="185" spans="1:80" x14ac:dyDescent="0.2">
      <c r="A185" s="301"/>
      <c r="B185" s="304"/>
      <c r="C185" s="335" t="s">
        <v>130</v>
      </c>
      <c r="D185" s="306"/>
      <c r="E185" s="334">
        <v>0</v>
      </c>
      <c r="F185" s="308"/>
      <c r="G185" s="309"/>
      <c r="H185" s="310"/>
      <c r="I185" s="302"/>
      <c r="J185" s="311"/>
      <c r="K185" s="302"/>
      <c r="M185" s="303">
        <v>0</v>
      </c>
      <c r="O185" s="292"/>
    </row>
    <row r="186" spans="1:80" x14ac:dyDescent="0.2">
      <c r="A186" s="301"/>
      <c r="B186" s="304"/>
      <c r="C186" s="333" t="s">
        <v>174</v>
      </c>
      <c r="D186" s="306"/>
      <c r="E186" s="332">
        <v>0</v>
      </c>
      <c r="F186" s="308"/>
      <c r="G186" s="309"/>
      <c r="H186" s="310"/>
      <c r="I186" s="302"/>
      <c r="J186" s="311"/>
      <c r="K186" s="302"/>
      <c r="M186" s="303" t="s">
        <v>174</v>
      </c>
      <c r="O186" s="292"/>
    </row>
    <row r="187" spans="1:80" x14ac:dyDescent="0.2">
      <c r="A187" s="301"/>
      <c r="B187" s="304"/>
      <c r="C187" s="335" t="s">
        <v>391</v>
      </c>
      <c r="D187" s="306"/>
      <c r="E187" s="334">
        <v>41.846000000000004</v>
      </c>
      <c r="F187" s="308"/>
      <c r="G187" s="309"/>
      <c r="H187" s="310"/>
      <c r="I187" s="302"/>
      <c r="J187" s="311"/>
      <c r="K187" s="302"/>
      <c r="M187" s="303" t="s">
        <v>391</v>
      </c>
      <c r="O187" s="292"/>
    </row>
    <row r="188" spans="1:80" x14ac:dyDescent="0.2">
      <c r="A188" s="301"/>
      <c r="B188" s="304"/>
      <c r="C188" s="305" t="s">
        <v>2186</v>
      </c>
      <c r="D188" s="306"/>
      <c r="E188" s="307">
        <v>46.0306</v>
      </c>
      <c r="F188" s="308"/>
      <c r="G188" s="309"/>
      <c r="H188" s="310"/>
      <c r="I188" s="302"/>
      <c r="J188" s="311"/>
      <c r="K188" s="302"/>
      <c r="M188" s="303" t="s">
        <v>2186</v>
      </c>
      <c r="O188" s="292"/>
    </row>
    <row r="189" spans="1:80" x14ac:dyDescent="0.2">
      <c r="A189" s="293">
        <v>40</v>
      </c>
      <c r="B189" s="294" t="s">
        <v>609</v>
      </c>
      <c r="C189" s="295" t="s">
        <v>610</v>
      </c>
      <c r="D189" s="296" t="s">
        <v>170</v>
      </c>
      <c r="E189" s="297">
        <v>175.16399999999999</v>
      </c>
      <c r="F189" s="297">
        <v>0</v>
      </c>
      <c r="G189" s="298">
        <f>E189*F189</f>
        <v>0</v>
      </c>
      <c r="H189" s="299">
        <v>5.9999999999999995E-4</v>
      </c>
      <c r="I189" s="300">
        <f>E189*H189</f>
        <v>0.10509839999999998</v>
      </c>
      <c r="J189" s="299"/>
      <c r="K189" s="300">
        <f>E189*J189</f>
        <v>0</v>
      </c>
      <c r="O189" s="292">
        <v>2</v>
      </c>
      <c r="AA189" s="261">
        <v>12</v>
      </c>
      <c r="AB189" s="261">
        <v>0</v>
      </c>
      <c r="AC189" s="261">
        <v>26</v>
      </c>
      <c r="AZ189" s="261">
        <v>2</v>
      </c>
      <c r="BA189" s="261">
        <f>IF(AZ189=1,G189,0)</f>
        <v>0</v>
      </c>
      <c r="BB189" s="261">
        <f>IF(AZ189=2,G189,0)</f>
        <v>0</v>
      </c>
      <c r="BC189" s="261">
        <f>IF(AZ189=3,G189,0)</f>
        <v>0</v>
      </c>
      <c r="BD189" s="261">
        <f>IF(AZ189=4,G189,0)</f>
        <v>0</v>
      </c>
      <c r="BE189" s="261">
        <f>IF(AZ189=5,G189,0)</f>
        <v>0</v>
      </c>
      <c r="CA189" s="292">
        <v>12</v>
      </c>
      <c r="CB189" s="292">
        <v>0</v>
      </c>
    </row>
    <row r="190" spans="1:80" x14ac:dyDescent="0.2">
      <c r="A190" s="301"/>
      <c r="B190" s="304"/>
      <c r="C190" s="335" t="s">
        <v>385</v>
      </c>
      <c r="D190" s="306"/>
      <c r="E190" s="334">
        <v>0</v>
      </c>
      <c r="F190" s="308"/>
      <c r="G190" s="309"/>
      <c r="H190" s="310"/>
      <c r="I190" s="302"/>
      <c r="J190" s="311"/>
      <c r="K190" s="302"/>
      <c r="M190" s="303" t="s">
        <v>385</v>
      </c>
      <c r="O190" s="292"/>
    </row>
    <row r="191" spans="1:80" x14ac:dyDescent="0.2">
      <c r="A191" s="301"/>
      <c r="B191" s="304"/>
      <c r="C191" s="335" t="s">
        <v>2153</v>
      </c>
      <c r="D191" s="306"/>
      <c r="E191" s="334">
        <v>0</v>
      </c>
      <c r="F191" s="308"/>
      <c r="G191" s="309"/>
      <c r="H191" s="310"/>
      <c r="I191" s="302"/>
      <c r="J191" s="311"/>
      <c r="K191" s="302"/>
      <c r="M191" s="303" t="s">
        <v>2153</v>
      </c>
      <c r="O191" s="292"/>
    </row>
    <row r="192" spans="1:80" x14ac:dyDescent="0.2">
      <c r="A192" s="301"/>
      <c r="B192" s="304"/>
      <c r="C192" s="335" t="s">
        <v>2178</v>
      </c>
      <c r="D192" s="306"/>
      <c r="E192" s="334">
        <v>118.6</v>
      </c>
      <c r="F192" s="308"/>
      <c r="G192" s="309"/>
      <c r="H192" s="310"/>
      <c r="I192" s="302"/>
      <c r="J192" s="311"/>
      <c r="K192" s="302"/>
      <c r="M192" s="303" t="s">
        <v>2178</v>
      </c>
      <c r="O192" s="292"/>
    </row>
    <row r="193" spans="1:80" x14ac:dyDescent="0.2">
      <c r="A193" s="301"/>
      <c r="B193" s="304"/>
      <c r="C193" s="335" t="s">
        <v>2179</v>
      </c>
      <c r="D193" s="306"/>
      <c r="E193" s="334">
        <v>12.64</v>
      </c>
      <c r="F193" s="308"/>
      <c r="G193" s="309"/>
      <c r="H193" s="310"/>
      <c r="I193" s="302"/>
      <c r="J193" s="311"/>
      <c r="K193" s="302"/>
      <c r="M193" s="303" t="s">
        <v>2179</v>
      </c>
      <c r="O193" s="292"/>
    </row>
    <row r="194" spans="1:80" x14ac:dyDescent="0.2">
      <c r="A194" s="301"/>
      <c r="B194" s="304"/>
      <c r="C194" s="335" t="s">
        <v>2157</v>
      </c>
      <c r="D194" s="306"/>
      <c r="E194" s="334">
        <v>0</v>
      </c>
      <c r="F194" s="308"/>
      <c r="G194" s="309"/>
      <c r="H194" s="310"/>
      <c r="I194" s="302"/>
      <c r="J194" s="311"/>
      <c r="K194" s="302"/>
      <c r="M194" s="303" t="s">
        <v>2157</v>
      </c>
      <c r="O194" s="292"/>
    </row>
    <row r="195" spans="1:80" x14ac:dyDescent="0.2">
      <c r="A195" s="301"/>
      <c r="B195" s="304"/>
      <c r="C195" s="335" t="s">
        <v>2180</v>
      </c>
      <c r="D195" s="306"/>
      <c r="E195" s="334">
        <v>28</v>
      </c>
      <c r="F195" s="308"/>
      <c r="G195" s="309"/>
      <c r="H195" s="310"/>
      <c r="I195" s="302"/>
      <c r="J195" s="311"/>
      <c r="K195" s="302"/>
      <c r="M195" s="303" t="s">
        <v>2180</v>
      </c>
      <c r="O195" s="292"/>
    </row>
    <row r="196" spans="1:80" x14ac:dyDescent="0.2">
      <c r="A196" s="301"/>
      <c r="B196" s="304"/>
      <c r="C196" s="335" t="s">
        <v>130</v>
      </c>
      <c r="D196" s="306"/>
      <c r="E196" s="334">
        <v>0</v>
      </c>
      <c r="F196" s="308"/>
      <c r="G196" s="309"/>
      <c r="H196" s="310"/>
      <c r="I196" s="302"/>
      <c r="J196" s="311"/>
      <c r="K196" s="302"/>
      <c r="M196" s="303">
        <v>0</v>
      </c>
      <c r="O196" s="292"/>
    </row>
    <row r="197" spans="1:80" x14ac:dyDescent="0.2">
      <c r="A197" s="301"/>
      <c r="B197" s="304"/>
      <c r="C197" s="333" t="s">
        <v>174</v>
      </c>
      <c r="D197" s="306"/>
      <c r="E197" s="332">
        <v>0</v>
      </c>
      <c r="F197" s="308"/>
      <c r="G197" s="309"/>
      <c r="H197" s="310"/>
      <c r="I197" s="302"/>
      <c r="J197" s="311"/>
      <c r="K197" s="302"/>
      <c r="M197" s="303" t="s">
        <v>174</v>
      </c>
      <c r="O197" s="292"/>
    </row>
    <row r="198" spans="1:80" x14ac:dyDescent="0.2">
      <c r="A198" s="301"/>
      <c r="B198" s="304"/>
      <c r="C198" s="335" t="s">
        <v>391</v>
      </c>
      <c r="D198" s="306"/>
      <c r="E198" s="334">
        <v>159.24</v>
      </c>
      <c r="F198" s="308"/>
      <c r="G198" s="309"/>
      <c r="H198" s="310"/>
      <c r="I198" s="302"/>
      <c r="J198" s="311"/>
      <c r="K198" s="302"/>
      <c r="M198" s="303" t="s">
        <v>391</v>
      </c>
      <c r="O198" s="292"/>
    </row>
    <row r="199" spans="1:80" x14ac:dyDescent="0.2">
      <c r="A199" s="301"/>
      <c r="B199" s="304"/>
      <c r="C199" s="305" t="s">
        <v>2187</v>
      </c>
      <c r="D199" s="306"/>
      <c r="E199" s="307">
        <v>175.16399999999999</v>
      </c>
      <c r="F199" s="308"/>
      <c r="G199" s="309"/>
      <c r="H199" s="310"/>
      <c r="I199" s="302"/>
      <c r="J199" s="311"/>
      <c r="K199" s="302"/>
      <c r="M199" s="303" t="s">
        <v>2187</v>
      </c>
      <c r="O199" s="292"/>
    </row>
    <row r="200" spans="1:80" x14ac:dyDescent="0.2">
      <c r="A200" s="293">
        <v>41</v>
      </c>
      <c r="B200" s="294" t="s">
        <v>612</v>
      </c>
      <c r="C200" s="295" t="s">
        <v>613</v>
      </c>
      <c r="D200" s="296" t="s">
        <v>116</v>
      </c>
      <c r="E200" s="297">
        <v>42.636000000000003</v>
      </c>
      <c r="F200" s="297">
        <v>0</v>
      </c>
      <c r="G200" s="298">
        <f>E200*F200</f>
        <v>0</v>
      </c>
      <c r="H200" s="299">
        <v>0</v>
      </c>
      <c r="I200" s="300">
        <f>E200*H200</f>
        <v>0</v>
      </c>
      <c r="J200" s="299"/>
      <c r="K200" s="300">
        <f>E200*J200</f>
        <v>0</v>
      </c>
      <c r="O200" s="292">
        <v>2</v>
      </c>
      <c r="AA200" s="261">
        <v>12</v>
      </c>
      <c r="AB200" s="261">
        <v>1</v>
      </c>
      <c r="AC200" s="261">
        <v>159</v>
      </c>
      <c r="AZ200" s="261">
        <v>2</v>
      </c>
      <c r="BA200" s="261">
        <f>IF(AZ200=1,G200,0)</f>
        <v>0</v>
      </c>
      <c r="BB200" s="261">
        <f>IF(AZ200=2,G200,0)</f>
        <v>0</v>
      </c>
      <c r="BC200" s="261">
        <f>IF(AZ200=3,G200,0)</f>
        <v>0</v>
      </c>
      <c r="BD200" s="261">
        <f>IF(AZ200=4,G200,0)</f>
        <v>0</v>
      </c>
      <c r="BE200" s="261">
        <f>IF(AZ200=5,G200,0)</f>
        <v>0</v>
      </c>
      <c r="CA200" s="292">
        <v>12</v>
      </c>
      <c r="CB200" s="292">
        <v>1</v>
      </c>
    </row>
    <row r="201" spans="1:80" x14ac:dyDescent="0.2">
      <c r="A201" s="301"/>
      <c r="B201" s="304"/>
      <c r="C201" s="305" t="s">
        <v>2188</v>
      </c>
      <c r="D201" s="306"/>
      <c r="E201" s="307">
        <v>42.636000000000003</v>
      </c>
      <c r="F201" s="308"/>
      <c r="G201" s="309"/>
      <c r="H201" s="310"/>
      <c r="I201" s="302"/>
      <c r="J201" s="311"/>
      <c r="K201" s="302"/>
      <c r="M201" s="303" t="s">
        <v>2188</v>
      </c>
      <c r="O201" s="292"/>
    </row>
    <row r="202" spans="1:80" x14ac:dyDescent="0.2">
      <c r="A202" s="293">
        <v>42</v>
      </c>
      <c r="B202" s="294" t="s">
        <v>615</v>
      </c>
      <c r="C202" s="295" t="s">
        <v>616</v>
      </c>
      <c r="D202" s="296" t="s">
        <v>116</v>
      </c>
      <c r="E202" s="297">
        <v>85.975999999999999</v>
      </c>
      <c r="F202" s="297">
        <v>0</v>
      </c>
      <c r="G202" s="298">
        <f>E202*F202</f>
        <v>0</v>
      </c>
      <c r="H202" s="299">
        <v>0</v>
      </c>
      <c r="I202" s="300">
        <f>E202*H202</f>
        <v>0</v>
      </c>
      <c r="J202" s="299"/>
      <c r="K202" s="300">
        <f>E202*J202</f>
        <v>0</v>
      </c>
      <c r="O202" s="292">
        <v>2</v>
      </c>
      <c r="AA202" s="261">
        <v>12</v>
      </c>
      <c r="AB202" s="261">
        <v>1</v>
      </c>
      <c r="AC202" s="261">
        <v>63</v>
      </c>
      <c r="AZ202" s="261">
        <v>2</v>
      </c>
      <c r="BA202" s="261">
        <f>IF(AZ202=1,G202,0)</f>
        <v>0</v>
      </c>
      <c r="BB202" s="261">
        <f>IF(AZ202=2,G202,0)</f>
        <v>0</v>
      </c>
      <c r="BC202" s="261">
        <f>IF(AZ202=3,G202,0)</f>
        <v>0</v>
      </c>
      <c r="BD202" s="261">
        <f>IF(AZ202=4,G202,0)</f>
        <v>0</v>
      </c>
      <c r="BE202" s="261">
        <f>IF(AZ202=5,G202,0)</f>
        <v>0</v>
      </c>
      <c r="CA202" s="292">
        <v>12</v>
      </c>
      <c r="CB202" s="292">
        <v>1</v>
      </c>
    </row>
    <row r="203" spans="1:80" x14ac:dyDescent="0.2">
      <c r="A203" s="301"/>
      <c r="B203" s="304"/>
      <c r="C203" s="305" t="s">
        <v>2189</v>
      </c>
      <c r="D203" s="306"/>
      <c r="E203" s="307">
        <v>78.275999999999996</v>
      </c>
      <c r="F203" s="308"/>
      <c r="G203" s="309"/>
      <c r="H203" s="310"/>
      <c r="I203" s="302"/>
      <c r="J203" s="311"/>
      <c r="K203" s="302"/>
      <c r="M203" s="303" t="s">
        <v>2189</v>
      </c>
      <c r="O203" s="292"/>
    </row>
    <row r="204" spans="1:80" x14ac:dyDescent="0.2">
      <c r="A204" s="301"/>
      <c r="B204" s="304"/>
      <c r="C204" s="305" t="s">
        <v>2190</v>
      </c>
      <c r="D204" s="306"/>
      <c r="E204" s="307">
        <v>7.7</v>
      </c>
      <c r="F204" s="308"/>
      <c r="G204" s="309"/>
      <c r="H204" s="310"/>
      <c r="I204" s="302"/>
      <c r="J204" s="311"/>
      <c r="K204" s="302"/>
      <c r="M204" s="303" t="s">
        <v>2190</v>
      </c>
      <c r="O204" s="292"/>
    </row>
    <row r="205" spans="1:80" x14ac:dyDescent="0.2">
      <c r="A205" s="293">
        <v>43</v>
      </c>
      <c r="B205" s="294" t="s">
        <v>618</v>
      </c>
      <c r="C205" s="295" t="s">
        <v>619</v>
      </c>
      <c r="D205" s="296" t="s">
        <v>116</v>
      </c>
      <c r="E205" s="297">
        <v>982.71799999999996</v>
      </c>
      <c r="F205" s="297">
        <v>0</v>
      </c>
      <c r="G205" s="298">
        <f>E205*F205</f>
        <v>0</v>
      </c>
      <c r="H205" s="299">
        <v>0</v>
      </c>
      <c r="I205" s="300">
        <f>E205*H205</f>
        <v>0</v>
      </c>
      <c r="J205" s="299"/>
      <c r="K205" s="300">
        <f>E205*J205</f>
        <v>0</v>
      </c>
      <c r="O205" s="292">
        <v>2</v>
      </c>
      <c r="AA205" s="261">
        <v>12</v>
      </c>
      <c r="AB205" s="261">
        <v>1</v>
      </c>
      <c r="AC205" s="261">
        <v>130</v>
      </c>
      <c r="AZ205" s="261">
        <v>2</v>
      </c>
      <c r="BA205" s="261">
        <f>IF(AZ205=1,G205,0)</f>
        <v>0</v>
      </c>
      <c r="BB205" s="261">
        <f>IF(AZ205=2,G205,0)</f>
        <v>0</v>
      </c>
      <c r="BC205" s="261">
        <f>IF(AZ205=3,G205,0)</f>
        <v>0</v>
      </c>
      <c r="BD205" s="261">
        <f>IF(AZ205=4,G205,0)</f>
        <v>0</v>
      </c>
      <c r="BE205" s="261">
        <f>IF(AZ205=5,G205,0)</f>
        <v>0</v>
      </c>
      <c r="CA205" s="292">
        <v>12</v>
      </c>
      <c r="CB205" s="292">
        <v>1</v>
      </c>
    </row>
    <row r="206" spans="1:80" ht="22.5" x14ac:dyDescent="0.2">
      <c r="A206" s="301"/>
      <c r="B206" s="304"/>
      <c r="C206" s="305" t="s">
        <v>2191</v>
      </c>
      <c r="D206" s="306"/>
      <c r="E206" s="307">
        <v>940.08199999999999</v>
      </c>
      <c r="F206" s="308"/>
      <c r="G206" s="309"/>
      <c r="H206" s="310"/>
      <c r="I206" s="302"/>
      <c r="J206" s="311"/>
      <c r="K206" s="302"/>
      <c r="M206" s="303" t="s">
        <v>2191</v>
      </c>
      <c r="O206" s="292"/>
    </row>
    <row r="207" spans="1:80" x14ac:dyDescent="0.2">
      <c r="A207" s="301"/>
      <c r="B207" s="304"/>
      <c r="C207" s="305" t="s">
        <v>2192</v>
      </c>
      <c r="D207" s="306"/>
      <c r="E207" s="307">
        <v>42.636000000000003</v>
      </c>
      <c r="F207" s="308"/>
      <c r="G207" s="309"/>
      <c r="H207" s="310"/>
      <c r="I207" s="302"/>
      <c r="J207" s="311"/>
      <c r="K207" s="302"/>
      <c r="M207" s="303" t="s">
        <v>2192</v>
      </c>
      <c r="O207" s="292"/>
    </row>
    <row r="208" spans="1:80" x14ac:dyDescent="0.2">
      <c r="A208" s="293">
        <v>44</v>
      </c>
      <c r="B208" s="294" t="s">
        <v>621</v>
      </c>
      <c r="C208" s="295" t="s">
        <v>622</v>
      </c>
      <c r="D208" s="296" t="s">
        <v>12</v>
      </c>
      <c r="E208" s="297"/>
      <c r="F208" s="297">
        <v>0</v>
      </c>
      <c r="G208" s="298">
        <f>E208*F208</f>
        <v>0</v>
      </c>
      <c r="H208" s="299">
        <v>0</v>
      </c>
      <c r="I208" s="300">
        <f>E208*H208</f>
        <v>0</v>
      </c>
      <c r="J208" s="299"/>
      <c r="K208" s="300">
        <f>E208*J208</f>
        <v>0</v>
      </c>
      <c r="O208" s="292">
        <v>2</v>
      </c>
      <c r="AA208" s="261">
        <v>7</v>
      </c>
      <c r="AB208" s="261">
        <v>1002</v>
      </c>
      <c r="AC208" s="261">
        <v>5</v>
      </c>
      <c r="AZ208" s="261">
        <v>2</v>
      </c>
      <c r="BA208" s="261">
        <f>IF(AZ208=1,G208,0)</f>
        <v>0</v>
      </c>
      <c r="BB208" s="261">
        <f>IF(AZ208=2,G208,0)</f>
        <v>0</v>
      </c>
      <c r="BC208" s="261">
        <f>IF(AZ208=3,G208,0)</f>
        <v>0</v>
      </c>
      <c r="BD208" s="261">
        <f>IF(AZ208=4,G208,0)</f>
        <v>0</v>
      </c>
      <c r="BE208" s="261">
        <f>IF(AZ208=5,G208,0)</f>
        <v>0</v>
      </c>
      <c r="CA208" s="292">
        <v>7</v>
      </c>
      <c r="CB208" s="292">
        <v>1002</v>
      </c>
    </row>
    <row r="209" spans="1:80" x14ac:dyDescent="0.2">
      <c r="A209" s="293">
        <v>45</v>
      </c>
      <c r="B209" s="294" t="s">
        <v>367</v>
      </c>
      <c r="C209" s="295" t="s">
        <v>368</v>
      </c>
      <c r="D209" s="296" t="s">
        <v>369</v>
      </c>
      <c r="E209" s="297">
        <v>0.94008199999999997</v>
      </c>
      <c r="F209" s="297">
        <v>0</v>
      </c>
      <c r="G209" s="298">
        <f>E209*F209</f>
        <v>0</v>
      </c>
      <c r="H209" s="299">
        <v>0</v>
      </c>
      <c r="I209" s="300">
        <f>E209*H209</f>
        <v>0</v>
      </c>
      <c r="J209" s="299"/>
      <c r="K209" s="300">
        <f>E209*J209</f>
        <v>0</v>
      </c>
      <c r="O209" s="292">
        <v>2</v>
      </c>
      <c r="AA209" s="261">
        <v>8</v>
      </c>
      <c r="AB209" s="261">
        <v>0</v>
      </c>
      <c r="AC209" s="261">
        <v>3</v>
      </c>
      <c r="AZ209" s="261">
        <v>2</v>
      </c>
      <c r="BA209" s="261">
        <f>IF(AZ209=1,G209,0)</f>
        <v>0</v>
      </c>
      <c r="BB209" s="261">
        <f>IF(AZ209=2,G209,0)</f>
        <v>0</v>
      </c>
      <c r="BC209" s="261">
        <f>IF(AZ209=3,G209,0)</f>
        <v>0</v>
      </c>
      <c r="BD209" s="261">
        <f>IF(AZ209=4,G209,0)</f>
        <v>0</v>
      </c>
      <c r="BE209" s="261">
        <f>IF(AZ209=5,G209,0)</f>
        <v>0</v>
      </c>
      <c r="CA209" s="292">
        <v>8</v>
      </c>
      <c r="CB209" s="292">
        <v>0</v>
      </c>
    </row>
    <row r="210" spans="1:80" x14ac:dyDescent="0.2">
      <c r="A210" s="293">
        <v>46</v>
      </c>
      <c r="B210" s="294" t="s">
        <v>370</v>
      </c>
      <c r="C210" s="295" t="s">
        <v>371</v>
      </c>
      <c r="D210" s="296" t="s">
        <v>369</v>
      </c>
      <c r="E210" s="297">
        <v>0.94008199999999997</v>
      </c>
      <c r="F210" s="297">
        <v>0</v>
      </c>
      <c r="G210" s="298">
        <f>E210*F210</f>
        <v>0</v>
      </c>
      <c r="H210" s="299">
        <v>0</v>
      </c>
      <c r="I210" s="300">
        <f>E210*H210</f>
        <v>0</v>
      </c>
      <c r="J210" s="299"/>
      <c r="K210" s="300">
        <f>E210*J210</f>
        <v>0</v>
      </c>
      <c r="O210" s="292">
        <v>2</v>
      </c>
      <c r="AA210" s="261">
        <v>8</v>
      </c>
      <c r="AB210" s="261">
        <v>1</v>
      </c>
      <c r="AC210" s="261">
        <v>3</v>
      </c>
      <c r="AZ210" s="261">
        <v>2</v>
      </c>
      <c r="BA210" s="261">
        <f>IF(AZ210=1,G210,0)</f>
        <v>0</v>
      </c>
      <c r="BB210" s="261">
        <f>IF(AZ210=2,G210,0)</f>
        <v>0</v>
      </c>
      <c r="BC210" s="261">
        <f>IF(AZ210=3,G210,0)</f>
        <v>0</v>
      </c>
      <c r="BD210" s="261">
        <f>IF(AZ210=4,G210,0)</f>
        <v>0</v>
      </c>
      <c r="BE210" s="261">
        <f>IF(AZ210=5,G210,0)</f>
        <v>0</v>
      </c>
      <c r="CA210" s="292">
        <v>8</v>
      </c>
      <c r="CB210" s="292">
        <v>1</v>
      </c>
    </row>
    <row r="211" spans="1:80" x14ac:dyDescent="0.2">
      <c r="A211" s="293">
        <v>47</v>
      </c>
      <c r="B211" s="294" t="s">
        <v>372</v>
      </c>
      <c r="C211" s="295" t="s">
        <v>373</v>
      </c>
      <c r="D211" s="296" t="s">
        <v>369</v>
      </c>
      <c r="E211" s="297">
        <v>9.4008199999999995</v>
      </c>
      <c r="F211" s="297">
        <v>0</v>
      </c>
      <c r="G211" s="298">
        <f>E211*F211</f>
        <v>0</v>
      </c>
      <c r="H211" s="299">
        <v>0</v>
      </c>
      <c r="I211" s="300">
        <f>E211*H211</f>
        <v>0</v>
      </c>
      <c r="J211" s="299"/>
      <c r="K211" s="300">
        <f>E211*J211</f>
        <v>0</v>
      </c>
      <c r="O211" s="292">
        <v>2</v>
      </c>
      <c r="AA211" s="261">
        <v>8</v>
      </c>
      <c r="AB211" s="261">
        <v>1</v>
      </c>
      <c r="AC211" s="261">
        <v>3</v>
      </c>
      <c r="AZ211" s="261">
        <v>2</v>
      </c>
      <c r="BA211" s="261">
        <f>IF(AZ211=1,G211,0)</f>
        <v>0</v>
      </c>
      <c r="BB211" s="261">
        <f>IF(AZ211=2,G211,0)</f>
        <v>0</v>
      </c>
      <c r="BC211" s="261">
        <f>IF(AZ211=3,G211,0)</f>
        <v>0</v>
      </c>
      <c r="BD211" s="261">
        <f>IF(AZ211=4,G211,0)</f>
        <v>0</v>
      </c>
      <c r="BE211" s="261">
        <f>IF(AZ211=5,G211,0)</f>
        <v>0</v>
      </c>
      <c r="CA211" s="292">
        <v>8</v>
      </c>
      <c r="CB211" s="292">
        <v>1</v>
      </c>
    </row>
    <row r="212" spans="1:80" x14ac:dyDescent="0.2">
      <c r="A212" s="293">
        <v>48</v>
      </c>
      <c r="B212" s="294" t="s">
        <v>374</v>
      </c>
      <c r="C212" s="295" t="s">
        <v>375</v>
      </c>
      <c r="D212" s="296" t="s">
        <v>369</v>
      </c>
      <c r="E212" s="297">
        <v>0.94008199999999997</v>
      </c>
      <c r="F212" s="297">
        <v>0</v>
      </c>
      <c r="G212" s="298">
        <f>E212*F212</f>
        <v>0</v>
      </c>
      <c r="H212" s="299">
        <v>0</v>
      </c>
      <c r="I212" s="300">
        <f>E212*H212</f>
        <v>0</v>
      </c>
      <c r="J212" s="299"/>
      <c r="K212" s="300">
        <f>E212*J212</f>
        <v>0</v>
      </c>
      <c r="O212" s="292">
        <v>2</v>
      </c>
      <c r="AA212" s="261">
        <v>8</v>
      </c>
      <c r="AB212" s="261">
        <v>1</v>
      </c>
      <c r="AC212" s="261">
        <v>3</v>
      </c>
      <c r="AZ212" s="261">
        <v>2</v>
      </c>
      <c r="BA212" s="261">
        <f>IF(AZ212=1,G212,0)</f>
        <v>0</v>
      </c>
      <c r="BB212" s="261">
        <f>IF(AZ212=2,G212,0)</f>
        <v>0</v>
      </c>
      <c r="BC212" s="261">
        <f>IF(AZ212=3,G212,0)</f>
        <v>0</v>
      </c>
      <c r="BD212" s="261">
        <f>IF(AZ212=4,G212,0)</f>
        <v>0</v>
      </c>
      <c r="BE212" s="261">
        <f>IF(AZ212=5,G212,0)</f>
        <v>0</v>
      </c>
      <c r="CA212" s="292">
        <v>8</v>
      </c>
      <c r="CB212" s="292">
        <v>1</v>
      </c>
    </row>
    <row r="213" spans="1:80" x14ac:dyDescent="0.2">
      <c r="A213" s="293">
        <v>49</v>
      </c>
      <c r="B213" s="294" t="s">
        <v>376</v>
      </c>
      <c r="C213" s="295" t="s">
        <v>377</v>
      </c>
      <c r="D213" s="296" t="s">
        <v>369</v>
      </c>
      <c r="E213" s="297">
        <v>2.820246</v>
      </c>
      <c r="F213" s="297">
        <v>0</v>
      </c>
      <c r="G213" s="298">
        <f>E213*F213</f>
        <v>0</v>
      </c>
      <c r="H213" s="299">
        <v>0</v>
      </c>
      <c r="I213" s="300">
        <f>E213*H213</f>
        <v>0</v>
      </c>
      <c r="J213" s="299"/>
      <c r="K213" s="300">
        <f>E213*J213</f>
        <v>0</v>
      </c>
      <c r="O213" s="292">
        <v>2</v>
      </c>
      <c r="AA213" s="261">
        <v>8</v>
      </c>
      <c r="AB213" s="261">
        <v>1</v>
      </c>
      <c r="AC213" s="261">
        <v>3</v>
      </c>
      <c r="AZ213" s="261">
        <v>2</v>
      </c>
      <c r="BA213" s="261">
        <f>IF(AZ213=1,G213,0)</f>
        <v>0</v>
      </c>
      <c r="BB213" s="261">
        <f>IF(AZ213=2,G213,0)</f>
        <v>0</v>
      </c>
      <c r="BC213" s="261">
        <f>IF(AZ213=3,G213,0)</f>
        <v>0</v>
      </c>
      <c r="BD213" s="261">
        <f>IF(AZ213=4,G213,0)</f>
        <v>0</v>
      </c>
      <c r="BE213" s="261">
        <f>IF(AZ213=5,G213,0)</f>
        <v>0</v>
      </c>
      <c r="CA213" s="292">
        <v>8</v>
      </c>
      <c r="CB213" s="292">
        <v>1</v>
      </c>
    </row>
    <row r="214" spans="1:80" x14ac:dyDescent="0.2">
      <c r="A214" s="293">
        <v>50</v>
      </c>
      <c r="B214" s="294" t="s">
        <v>1203</v>
      </c>
      <c r="C214" s="295" t="s">
        <v>1204</v>
      </c>
      <c r="D214" s="296" t="s">
        <v>369</v>
      </c>
      <c r="E214" s="297">
        <v>0.94008199999999997</v>
      </c>
      <c r="F214" s="297">
        <v>0</v>
      </c>
      <c r="G214" s="298">
        <f>E214*F214</f>
        <v>0</v>
      </c>
      <c r="H214" s="299">
        <v>0</v>
      </c>
      <c r="I214" s="300">
        <f>E214*H214</f>
        <v>0</v>
      </c>
      <c r="J214" s="299"/>
      <c r="K214" s="300">
        <f>E214*J214</f>
        <v>0</v>
      </c>
      <c r="O214" s="292">
        <v>2</v>
      </c>
      <c r="AA214" s="261">
        <v>8</v>
      </c>
      <c r="AB214" s="261">
        <v>1</v>
      </c>
      <c r="AC214" s="261">
        <v>3</v>
      </c>
      <c r="AZ214" s="261">
        <v>2</v>
      </c>
      <c r="BA214" s="261">
        <f>IF(AZ214=1,G214,0)</f>
        <v>0</v>
      </c>
      <c r="BB214" s="261">
        <f>IF(AZ214=2,G214,0)</f>
        <v>0</v>
      </c>
      <c r="BC214" s="261">
        <f>IF(AZ214=3,G214,0)</f>
        <v>0</v>
      </c>
      <c r="BD214" s="261">
        <f>IF(AZ214=4,G214,0)</f>
        <v>0</v>
      </c>
      <c r="BE214" s="261">
        <f>IF(AZ214=5,G214,0)</f>
        <v>0</v>
      </c>
      <c r="CA214" s="292">
        <v>8</v>
      </c>
      <c r="CB214" s="292">
        <v>1</v>
      </c>
    </row>
    <row r="215" spans="1:80" x14ac:dyDescent="0.2">
      <c r="A215" s="312"/>
      <c r="B215" s="313" t="s">
        <v>101</v>
      </c>
      <c r="C215" s="314" t="s">
        <v>579</v>
      </c>
      <c r="D215" s="315"/>
      <c r="E215" s="316"/>
      <c r="F215" s="317"/>
      <c r="G215" s="318">
        <f>SUM(G141:G214)</f>
        <v>0</v>
      </c>
      <c r="H215" s="319"/>
      <c r="I215" s="320">
        <f>SUM(I141:I214)</f>
        <v>9.3818064539999995</v>
      </c>
      <c r="J215" s="319"/>
      <c r="K215" s="320">
        <f>SUM(K141:K214)</f>
        <v>-0.94008200000000008</v>
      </c>
      <c r="O215" s="292">
        <v>4</v>
      </c>
      <c r="BA215" s="321">
        <f>SUM(BA141:BA214)</f>
        <v>0</v>
      </c>
      <c r="BB215" s="321">
        <f>SUM(BB141:BB214)</f>
        <v>0</v>
      </c>
      <c r="BC215" s="321">
        <f>SUM(BC141:BC214)</f>
        <v>0</v>
      </c>
      <c r="BD215" s="321">
        <f>SUM(BD141:BD214)</f>
        <v>0</v>
      </c>
      <c r="BE215" s="321">
        <f>SUM(BE141:BE214)</f>
        <v>0</v>
      </c>
    </row>
    <row r="216" spans="1:80" x14ac:dyDescent="0.2">
      <c r="A216" s="282" t="s">
        <v>97</v>
      </c>
      <c r="B216" s="283" t="s">
        <v>623</v>
      </c>
      <c r="C216" s="284" t="s">
        <v>624</v>
      </c>
      <c r="D216" s="285"/>
      <c r="E216" s="286"/>
      <c r="F216" s="286"/>
      <c r="G216" s="287"/>
      <c r="H216" s="288"/>
      <c r="I216" s="289"/>
      <c r="J216" s="290"/>
      <c r="K216" s="291"/>
      <c r="O216" s="292">
        <v>1</v>
      </c>
    </row>
    <row r="217" spans="1:80" x14ac:dyDescent="0.2">
      <c r="A217" s="293">
        <v>51</v>
      </c>
      <c r="B217" s="294" t="s">
        <v>629</v>
      </c>
      <c r="C217" s="295" t="s">
        <v>630</v>
      </c>
      <c r="D217" s="296" t="s">
        <v>347</v>
      </c>
      <c r="E217" s="297">
        <v>3</v>
      </c>
      <c r="F217" s="297">
        <v>0</v>
      </c>
      <c r="G217" s="298">
        <f>E217*F217</f>
        <v>0</v>
      </c>
      <c r="H217" s="299">
        <v>0</v>
      </c>
      <c r="I217" s="300">
        <f>E217*H217</f>
        <v>0</v>
      </c>
      <c r="J217" s="299">
        <v>-2.0109999999999999E-2</v>
      </c>
      <c r="K217" s="300">
        <f>E217*J217</f>
        <v>-6.0329999999999995E-2</v>
      </c>
      <c r="O217" s="292">
        <v>2</v>
      </c>
      <c r="AA217" s="261">
        <v>1</v>
      </c>
      <c r="AB217" s="261">
        <v>7</v>
      </c>
      <c r="AC217" s="261">
        <v>7</v>
      </c>
      <c r="AZ217" s="261">
        <v>2</v>
      </c>
      <c r="BA217" s="261">
        <f>IF(AZ217=1,G217,0)</f>
        <v>0</v>
      </c>
      <c r="BB217" s="261">
        <f>IF(AZ217=2,G217,0)</f>
        <v>0</v>
      </c>
      <c r="BC217" s="261">
        <f>IF(AZ217=3,G217,0)</f>
        <v>0</v>
      </c>
      <c r="BD217" s="261">
        <f>IF(AZ217=4,G217,0)</f>
        <v>0</v>
      </c>
      <c r="BE217" s="261">
        <f>IF(AZ217=5,G217,0)</f>
        <v>0</v>
      </c>
      <c r="CA217" s="292">
        <v>1</v>
      </c>
      <c r="CB217" s="292">
        <v>7</v>
      </c>
    </row>
    <row r="218" spans="1:80" x14ac:dyDescent="0.2">
      <c r="A218" s="301"/>
      <c r="B218" s="304"/>
      <c r="C218" s="305" t="s">
        <v>695</v>
      </c>
      <c r="D218" s="306"/>
      <c r="E218" s="307">
        <v>3</v>
      </c>
      <c r="F218" s="308"/>
      <c r="G218" s="309"/>
      <c r="H218" s="310"/>
      <c r="I218" s="302"/>
      <c r="J218" s="311"/>
      <c r="K218" s="302"/>
      <c r="M218" s="303">
        <v>3</v>
      </c>
      <c r="O218" s="292"/>
    </row>
    <row r="219" spans="1:80" x14ac:dyDescent="0.2">
      <c r="A219" s="293">
        <v>52</v>
      </c>
      <c r="B219" s="294" t="s">
        <v>633</v>
      </c>
      <c r="C219" s="295" t="s">
        <v>634</v>
      </c>
      <c r="D219" s="296" t="s">
        <v>347</v>
      </c>
      <c r="E219" s="297">
        <v>3</v>
      </c>
      <c r="F219" s="297">
        <v>0</v>
      </c>
      <c r="G219" s="298">
        <f>E219*F219</f>
        <v>0</v>
      </c>
      <c r="H219" s="299">
        <v>1.4E-3</v>
      </c>
      <c r="I219" s="300">
        <f>E219*H219</f>
        <v>4.1999999999999997E-3</v>
      </c>
      <c r="J219" s="299">
        <v>0</v>
      </c>
      <c r="K219" s="300">
        <f>E219*J219</f>
        <v>0</v>
      </c>
      <c r="O219" s="292">
        <v>2</v>
      </c>
      <c r="AA219" s="261">
        <v>1</v>
      </c>
      <c r="AB219" s="261">
        <v>7</v>
      </c>
      <c r="AC219" s="261">
        <v>7</v>
      </c>
      <c r="AZ219" s="261">
        <v>2</v>
      </c>
      <c r="BA219" s="261">
        <f>IF(AZ219=1,G219,0)</f>
        <v>0</v>
      </c>
      <c r="BB219" s="261">
        <f>IF(AZ219=2,G219,0)</f>
        <v>0</v>
      </c>
      <c r="BC219" s="261">
        <f>IF(AZ219=3,G219,0)</f>
        <v>0</v>
      </c>
      <c r="BD219" s="261">
        <f>IF(AZ219=4,G219,0)</f>
        <v>0</v>
      </c>
      <c r="BE219" s="261">
        <f>IF(AZ219=5,G219,0)</f>
        <v>0</v>
      </c>
      <c r="CA219" s="292">
        <v>1</v>
      </c>
      <c r="CB219" s="292">
        <v>7</v>
      </c>
    </row>
    <row r="220" spans="1:80" x14ac:dyDescent="0.2">
      <c r="A220" s="301"/>
      <c r="B220" s="304"/>
      <c r="C220" s="305" t="s">
        <v>695</v>
      </c>
      <c r="D220" s="306"/>
      <c r="E220" s="307">
        <v>3</v>
      </c>
      <c r="F220" s="308"/>
      <c r="G220" s="309"/>
      <c r="H220" s="310"/>
      <c r="I220" s="302"/>
      <c r="J220" s="311"/>
      <c r="K220" s="302"/>
      <c r="M220" s="303">
        <v>3</v>
      </c>
      <c r="O220" s="292"/>
    </row>
    <row r="221" spans="1:80" x14ac:dyDescent="0.2">
      <c r="A221" s="293">
        <v>53</v>
      </c>
      <c r="B221" s="294" t="s">
        <v>635</v>
      </c>
      <c r="C221" s="295" t="s">
        <v>636</v>
      </c>
      <c r="D221" s="296" t="s">
        <v>100</v>
      </c>
      <c r="E221" s="297">
        <v>3</v>
      </c>
      <c r="F221" s="297">
        <v>0</v>
      </c>
      <c r="G221" s="298">
        <f>E221*F221</f>
        <v>0</v>
      </c>
      <c r="H221" s="299">
        <v>0</v>
      </c>
      <c r="I221" s="300">
        <f>E221*H221</f>
        <v>0</v>
      </c>
      <c r="J221" s="299"/>
      <c r="K221" s="300">
        <f>E221*J221</f>
        <v>0</v>
      </c>
      <c r="O221" s="292">
        <v>2</v>
      </c>
      <c r="AA221" s="261">
        <v>12</v>
      </c>
      <c r="AB221" s="261">
        <v>0</v>
      </c>
      <c r="AC221" s="261">
        <v>28</v>
      </c>
      <c r="AZ221" s="261">
        <v>2</v>
      </c>
      <c r="BA221" s="261">
        <f>IF(AZ221=1,G221,0)</f>
        <v>0</v>
      </c>
      <c r="BB221" s="261">
        <f>IF(AZ221=2,G221,0)</f>
        <v>0</v>
      </c>
      <c r="BC221" s="261">
        <f>IF(AZ221=3,G221,0)</f>
        <v>0</v>
      </c>
      <c r="BD221" s="261">
        <f>IF(AZ221=4,G221,0)</f>
        <v>0</v>
      </c>
      <c r="BE221" s="261">
        <f>IF(AZ221=5,G221,0)</f>
        <v>0</v>
      </c>
      <c r="CA221" s="292">
        <v>12</v>
      </c>
      <c r="CB221" s="292">
        <v>0</v>
      </c>
    </row>
    <row r="222" spans="1:80" x14ac:dyDescent="0.2">
      <c r="A222" s="301"/>
      <c r="B222" s="304"/>
      <c r="C222" s="305" t="s">
        <v>695</v>
      </c>
      <c r="D222" s="306"/>
      <c r="E222" s="307">
        <v>3</v>
      </c>
      <c r="F222" s="308"/>
      <c r="G222" s="309"/>
      <c r="H222" s="310"/>
      <c r="I222" s="302"/>
      <c r="J222" s="311"/>
      <c r="K222" s="302"/>
      <c r="M222" s="303">
        <v>3</v>
      </c>
      <c r="O222" s="292"/>
    </row>
    <row r="223" spans="1:80" x14ac:dyDescent="0.2">
      <c r="A223" s="293">
        <v>54</v>
      </c>
      <c r="B223" s="294" t="s">
        <v>637</v>
      </c>
      <c r="C223" s="295" t="s">
        <v>638</v>
      </c>
      <c r="D223" s="296" t="s">
        <v>12</v>
      </c>
      <c r="E223" s="297"/>
      <c r="F223" s="297">
        <v>0</v>
      </c>
      <c r="G223" s="298">
        <f>E223*F223</f>
        <v>0</v>
      </c>
      <c r="H223" s="299">
        <v>0</v>
      </c>
      <c r="I223" s="300">
        <f>E223*H223</f>
        <v>0</v>
      </c>
      <c r="J223" s="299"/>
      <c r="K223" s="300">
        <f>E223*J223</f>
        <v>0</v>
      </c>
      <c r="O223" s="292">
        <v>2</v>
      </c>
      <c r="AA223" s="261">
        <v>7</v>
      </c>
      <c r="AB223" s="261">
        <v>1002</v>
      </c>
      <c r="AC223" s="261">
        <v>5</v>
      </c>
      <c r="AZ223" s="261">
        <v>2</v>
      </c>
      <c r="BA223" s="261">
        <f>IF(AZ223=1,G223,0)</f>
        <v>0</v>
      </c>
      <c r="BB223" s="261">
        <f>IF(AZ223=2,G223,0)</f>
        <v>0</v>
      </c>
      <c r="BC223" s="261">
        <f>IF(AZ223=3,G223,0)</f>
        <v>0</v>
      </c>
      <c r="BD223" s="261">
        <f>IF(AZ223=4,G223,0)</f>
        <v>0</v>
      </c>
      <c r="BE223" s="261">
        <f>IF(AZ223=5,G223,0)</f>
        <v>0</v>
      </c>
      <c r="CA223" s="292">
        <v>7</v>
      </c>
      <c r="CB223" s="292">
        <v>1002</v>
      </c>
    </row>
    <row r="224" spans="1:80" x14ac:dyDescent="0.2">
      <c r="A224" s="293">
        <v>55</v>
      </c>
      <c r="B224" s="294" t="s">
        <v>367</v>
      </c>
      <c r="C224" s="295" t="s">
        <v>368</v>
      </c>
      <c r="D224" s="296" t="s">
        <v>369</v>
      </c>
      <c r="E224" s="297">
        <v>6.0330000000000002E-2</v>
      </c>
      <c r="F224" s="297">
        <v>0</v>
      </c>
      <c r="G224" s="298">
        <f>E224*F224</f>
        <v>0</v>
      </c>
      <c r="H224" s="299">
        <v>0</v>
      </c>
      <c r="I224" s="300">
        <f>E224*H224</f>
        <v>0</v>
      </c>
      <c r="J224" s="299"/>
      <c r="K224" s="300">
        <f>E224*J224</f>
        <v>0</v>
      </c>
      <c r="O224" s="292">
        <v>2</v>
      </c>
      <c r="AA224" s="261">
        <v>8</v>
      </c>
      <c r="AB224" s="261">
        <v>0</v>
      </c>
      <c r="AC224" s="261">
        <v>3</v>
      </c>
      <c r="AZ224" s="261">
        <v>2</v>
      </c>
      <c r="BA224" s="261">
        <f>IF(AZ224=1,G224,0)</f>
        <v>0</v>
      </c>
      <c r="BB224" s="261">
        <f>IF(AZ224=2,G224,0)</f>
        <v>0</v>
      </c>
      <c r="BC224" s="261">
        <f>IF(AZ224=3,G224,0)</f>
        <v>0</v>
      </c>
      <c r="BD224" s="261">
        <f>IF(AZ224=4,G224,0)</f>
        <v>0</v>
      </c>
      <c r="BE224" s="261">
        <f>IF(AZ224=5,G224,0)</f>
        <v>0</v>
      </c>
      <c r="CA224" s="292">
        <v>8</v>
      </c>
      <c r="CB224" s="292">
        <v>0</v>
      </c>
    </row>
    <row r="225" spans="1:80" x14ac:dyDescent="0.2">
      <c r="A225" s="293">
        <v>56</v>
      </c>
      <c r="B225" s="294" t="s">
        <v>370</v>
      </c>
      <c r="C225" s="295" t="s">
        <v>371</v>
      </c>
      <c r="D225" s="296" t="s">
        <v>369</v>
      </c>
      <c r="E225" s="297">
        <v>6.0330000000000002E-2</v>
      </c>
      <c r="F225" s="297">
        <v>0</v>
      </c>
      <c r="G225" s="298">
        <f>E225*F225</f>
        <v>0</v>
      </c>
      <c r="H225" s="299">
        <v>0</v>
      </c>
      <c r="I225" s="300">
        <f>E225*H225</f>
        <v>0</v>
      </c>
      <c r="J225" s="299"/>
      <c r="K225" s="300">
        <f>E225*J225</f>
        <v>0</v>
      </c>
      <c r="O225" s="292">
        <v>2</v>
      </c>
      <c r="AA225" s="261">
        <v>8</v>
      </c>
      <c r="AB225" s="261">
        <v>1</v>
      </c>
      <c r="AC225" s="261">
        <v>3</v>
      </c>
      <c r="AZ225" s="261">
        <v>2</v>
      </c>
      <c r="BA225" s="261">
        <f>IF(AZ225=1,G225,0)</f>
        <v>0</v>
      </c>
      <c r="BB225" s="261">
        <f>IF(AZ225=2,G225,0)</f>
        <v>0</v>
      </c>
      <c r="BC225" s="261">
        <f>IF(AZ225=3,G225,0)</f>
        <v>0</v>
      </c>
      <c r="BD225" s="261">
        <f>IF(AZ225=4,G225,0)</f>
        <v>0</v>
      </c>
      <c r="BE225" s="261">
        <f>IF(AZ225=5,G225,0)</f>
        <v>0</v>
      </c>
      <c r="CA225" s="292">
        <v>8</v>
      </c>
      <c r="CB225" s="292">
        <v>1</v>
      </c>
    </row>
    <row r="226" spans="1:80" x14ac:dyDescent="0.2">
      <c r="A226" s="293">
        <v>57</v>
      </c>
      <c r="B226" s="294" t="s">
        <v>372</v>
      </c>
      <c r="C226" s="295" t="s">
        <v>373</v>
      </c>
      <c r="D226" s="296" t="s">
        <v>369</v>
      </c>
      <c r="E226" s="297">
        <v>0.60329999999999995</v>
      </c>
      <c r="F226" s="297">
        <v>0</v>
      </c>
      <c r="G226" s="298">
        <f>E226*F226</f>
        <v>0</v>
      </c>
      <c r="H226" s="299">
        <v>0</v>
      </c>
      <c r="I226" s="300">
        <f>E226*H226</f>
        <v>0</v>
      </c>
      <c r="J226" s="299"/>
      <c r="K226" s="300">
        <f>E226*J226</f>
        <v>0</v>
      </c>
      <c r="O226" s="292">
        <v>2</v>
      </c>
      <c r="AA226" s="261">
        <v>8</v>
      </c>
      <c r="AB226" s="261">
        <v>1</v>
      </c>
      <c r="AC226" s="261">
        <v>3</v>
      </c>
      <c r="AZ226" s="261">
        <v>2</v>
      </c>
      <c r="BA226" s="261">
        <f>IF(AZ226=1,G226,0)</f>
        <v>0</v>
      </c>
      <c r="BB226" s="261">
        <f>IF(AZ226=2,G226,0)</f>
        <v>0</v>
      </c>
      <c r="BC226" s="261">
        <f>IF(AZ226=3,G226,0)</f>
        <v>0</v>
      </c>
      <c r="BD226" s="261">
        <f>IF(AZ226=4,G226,0)</f>
        <v>0</v>
      </c>
      <c r="BE226" s="261">
        <f>IF(AZ226=5,G226,0)</f>
        <v>0</v>
      </c>
      <c r="CA226" s="292">
        <v>8</v>
      </c>
      <c r="CB226" s="292">
        <v>1</v>
      </c>
    </row>
    <row r="227" spans="1:80" x14ac:dyDescent="0.2">
      <c r="A227" s="293">
        <v>58</v>
      </c>
      <c r="B227" s="294" t="s">
        <v>374</v>
      </c>
      <c r="C227" s="295" t="s">
        <v>375</v>
      </c>
      <c r="D227" s="296" t="s">
        <v>369</v>
      </c>
      <c r="E227" s="297">
        <v>6.0330000000000002E-2</v>
      </c>
      <c r="F227" s="297">
        <v>0</v>
      </c>
      <c r="G227" s="298">
        <f>E227*F227</f>
        <v>0</v>
      </c>
      <c r="H227" s="299">
        <v>0</v>
      </c>
      <c r="I227" s="300">
        <f>E227*H227</f>
        <v>0</v>
      </c>
      <c r="J227" s="299"/>
      <c r="K227" s="300">
        <f>E227*J227</f>
        <v>0</v>
      </c>
      <c r="O227" s="292">
        <v>2</v>
      </c>
      <c r="AA227" s="261">
        <v>8</v>
      </c>
      <c r="AB227" s="261">
        <v>1</v>
      </c>
      <c r="AC227" s="261">
        <v>3</v>
      </c>
      <c r="AZ227" s="261">
        <v>2</v>
      </c>
      <c r="BA227" s="261">
        <f>IF(AZ227=1,G227,0)</f>
        <v>0</v>
      </c>
      <c r="BB227" s="261">
        <f>IF(AZ227=2,G227,0)</f>
        <v>0</v>
      </c>
      <c r="BC227" s="261">
        <f>IF(AZ227=3,G227,0)</f>
        <v>0</v>
      </c>
      <c r="BD227" s="261">
        <f>IF(AZ227=4,G227,0)</f>
        <v>0</v>
      </c>
      <c r="BE227" s="261">
        <f>IF(AZ227=5,G227,0)</f>
        <v>0</v>
      </c>
      <c r="CA227" s="292">
        <v>8</v>
      </c>
      <c r="CB227" s="292">
        <v>1</v>
      </c>
    </row>
    <row r="228" spans="1:80" x14ac:dyDescent="0.2">
      <c r="A228" s="293">
        <v>59</v>
      </c>
      <c r="B228" s="294" t="s">
        <v>376</v>
      </c>
      <c r="C228" s="295" t="s">
        <v>377</v>
      </c>
      <c r="D228" s="296" t="s">
        <v>369</v>
      </c>
      <c r="E228" s="297">
        <v>0.18099000000000001</v>
      </c>
      <c r="F228" s="297">
        <v>0</v>
      </c>
      <c r="G228" s="298">
        <f>E228*F228</f>
        <v>0</v>
      </c>
      <c r="H228" s="299">
        <v>0</v>
      </c>
      <c r="I228" s="300">
        <f>E228*H228</f>
        <v>0</v>
      </c>
      <c r="J228" s="299"/>
      <c r="K228" s="300">
        <f>E228*J228</f>
        <v>0</v>
      </c>
      <c r="O228" s="292">
        <v>2</v>
      </c>
      <c r="AA228" s="261">
        <v>8</v>
      </c>
      <c r="AB228" s="261">
        <v>1</v>
      </c>
      <c r="AC228" s="261">
        <v>3</v>
      </c>
      <c r="AZ228" s="261">
        <v>2</v>
      </c>
      <c r="BA228" s="261">
        <f>IF(AZ228=1,G228,0)</f>
        <v>0</v>
      </c>
      <c r="BB228" s="261">
        <f>IF(AZ228=2,G228,0)</f>
        <v>0</v>
      </c>
      <c r="BC228" s="261">
        <f>IF(AZ228=3,G228,0)</f>
        <v>0</v>
      </c>
      <c r="BD228" s="261">
        <f>IF(AZ228=4,G228,0)</f>
        <v>0</v>
      </c>
      <c r="BE228" s="261">
        <f>IF(AZ228=5,G228,0)</f>
        <v>0</v>
      </c>
      <c r="CA228" s="292">
        <v>8</v>
      </c>
      <c r="CB228" s="292">
        <v>1</v>
      </c>
    </row>
    <row r="229" spans="1:80" x14ac:dyDescent="0.2">
      <c r="A229" s="293">
        <v>60</v>
      </c>
      <c r="B229" s="294" t="s">
        <v>378</v>
      </c>
      <c r="C229" s="295" t="s">
        <v>379</v>
      </c>
      <c r="D229" s="296" t="s">
        <v>369</v>
      </c>
      <c r="E229" s="297">
        <v>6.0330000000000002E-2</v>
      </c>
      <c r="F229" s="297">
        <v>0</v>
      </c>
      <c r="G229" s="298">
        <f>E229*F229</f>
        <v>0</v>
      </c>
      <c r="H229" s="299">
        <v>0</v>
      </c>
      <c r="I229" s="300">
        <f>E229*H229</f>
        <v>0</v>
      </c>
      <c r="J229" s="299"/>
      <c r="K229" s="300">
        <f>E229*J229</f>
        <v>0</v>
      </c>
      <c r="O229" s="292">
        <v>2</v>
      </c>
      <c r="AA229" s="261">
        <v>8</v>
      </c>
      <c r="AB229" s="261">
        <v>0</v>
      </c>
      <c r="AC229" s="261">
        <v>3</v>
      </c>
      <c r="AZ229" s="261">
        <v>2</v>
      </c>
      <c r="BA229" s="261">
        <f>IF(AZ229=1,G229,0)</f>
        <v>0</v>
      </c>
      <c r="BB229" s="261">
        <f>IF(AZ229=2,G229,0)</f>
        <v>0</v>
      </c>
      <c r="BC229" s="261">
        <f>IF(AZ229=3,G229,0)</f>
        <v>0</v>
      </c>
      <c r="BD229" s="261">
        <f>IF(AZ229=4,G229,0)</f>
        <v>0</v>
      </c>
      <c r="BE229" s="261">
        <f>IF(AZ229=5,G229,0)</f>
        <v>0</v>
      </c>
      <c r="CA229" s="292">
        <v>8</v>
      </c>
      <c r="CB229" s="292">
        <v>0</v>
      </c>
    </row>
    <row r="230" spans="1:80" x14ac:dyDescent="0.2">
      <c r="A230" s="312"/>
      <c r="B230" s="313" t="s">
        <v>101</v>
      </c>
      <c r="C230" s="314" t="s">
        <v>625</v>
      </c>
      <c r="D230" s="315"/>
      <c r="E230" s="316"/>
      <c r="F230" s="317"/>
      <c r="G230" s="318">
        <f>SUM(G216:G229)</f>
        <v>0</v>
      </c>
      <c r="H230" s="319"/>
      <c r="I230" s="320">
        <f>SUM(I216:I229)</f>
        <v>4.1999999999999997E-3</v>
      </c>
      <c r="J230" s="319"/>
      <c r="K230" s="320">
        <f>SUM(K216:K229)</f>
        <v>-6.0329999999999995E-2</v>
      </c>
      <c r="O230" s="292">
        <v>4</v>
      </c>
      <c r="BA230" s="321">
        <f>SUM(BA216:BA229)</f>
        <v>0</v>
      </c>
      <c r="BB230" s="321">
        <f>SUM(BB216:BB229)</f>
        <v>0</v>
      </c>
      <c r="BC230" s="321">
        <f>SUM(BC216:BC229)</f>
        <v>0</v>
      </c>
      <c r="BD230" s="321">
        <f>SUM(BD216:BD229)</f>
        <v>0</v>
      </c>
      <c r="BE230" s="321">
        <f>SUM(BE216:BE229)</f>
        <v>0</v>
      </c>
    </row>
    <row r="231" spans="1:80" x14ac:dyDescent="0.2">
      <c r="A231" s="282" t="s">
        <v>97</v>
      </c>
      <c r="B231" s="283" t="s">
        <v>639</v>
      </c>
      <c r="C231" s="284" t="s">
        <v>640</v>
      </c>
      <c r="D231" s="285"/>
      <c r="E231" s="286"/>
      <c r="F231" s="286"/>
      <c r="G231" s="287"/>
      <c r="H231" s="288"/>
      <c r="I231" s="289"/>
      <c r="J231" s="290"/>
      <c r="K231" s="291"/>
      <c r="O231" s="292">
        <v>1</v>
      </c>
    </row>
    <row r="232" spans="1:80" x14ac:dyDescent="0.2">
      <c r="A232" s="293">
        <v>61</v>
      </c>
      <c r="B232" s="294" t="s">
        <v>642</v>
      </c>
      <c r="C232" s="295" t="s">
        <v>643</v>
      </c>
      <c r="D232" s="296" t="s">
        <v>170</v>
      </c>
      <c r="E232" s="297">
        <v>1620.6</v>
      </c>
      <c r="F232" s="297">
        <v>0</v>
      </c>
      <c r="G232" s="298">
        <f>E232*F232</f>
        <v>0</v>
      </c>
      <c r="H232" s="299">
        <v>0</v>
      </c>
      <c r="I232" s="300">
        <f>E232*H232</f>
        <v>0</v>
      </c>
      <c r="J232" s="299">
        <v>-1.4E-2</v>
      </c>
      <c r="K232" s="300">
        <f>E232*J232</f>
        <v>-22.688399999999998</v>
      </c>
      <c r="O232" s="292">
        <v>2</v>
      </c>
      <c r="AA232" s="261">
        <v>1</v>
      </c>
      <c r="AB232" s="261">
        <v>7</v>
      </c>
      <c r="AC232" s="261">
        <v>7</v>
      </c>
      <c r="AZ232" s="261">
        <v>2</v>
      </c>
      <c r="BA232" s="261">
        <f>IF(AZ232=1,G232,0)</f>
        <v>0</v>
      </c>
      <c r="BB232" s="261">
        <f>IF(AZ232=2,G232,0)</f>
        <v>0</v>
      </c>
      <c r="BC232" s="261">
        <f>IF(AZ232=3,G232,0)</f>
        <v>0</v>
      </c>
      <c r="BD232" s="261">
        <f>IF(AZ232=4,G232,0)</f>
        <v>0</v>
      </c>
      <c r="BE232" s="261">
        <f>IF(AZ232=5,G232,0)</f>
        <v>0</v>
      </c>
      <c r="CA232" s="292">
        <v>1</v>
      </c>
      <c r="CB232" s="292">
        <v>7</v>
      </c>
    </row>
    <row r="233" spans="1:80" ht="22.5" x14ac:dyDescent="0.2">
      <c r="A233" s="301"/>
      <c r="B233" s="304"/>
      <c r="C233" s="305" t="s">
        <v>644</v>
      </c>
      <c r="D233" s="306"/>
      <c r="E233" s="307">
        <v>0</v>
      </c>
      <c r="F233" s="308"/>
      <c r="G233" s="309"/>
      <c r="H233" s="310"/>
      <c r="I233" s="302"/>
      <c r="J233" s="311"/>
      <c r="K233" s="302"/>
      <c r="M233" s="303" t="s">
        <v>644</v>
      </c>
      <c r="O233" s="292"/>
    </row>
    <row r="234" spans="1:80" x14ac:dyDescent="0.2">
      <c r="A234" s="301"/>
      <c r="B234" s="304"/>
      <c r="C234" s="305" t="s">
        <v>2193</v>
      </c>
      <c r="D234" s="306"/>
      <c r="E234" s="307">
        <v>415.2</v>
      </c>
      <c r="F234" s="308"/>
      <c r="G234" s="309"/>
      <c r="H234" s="310"/>
      <c r="I234" s="302"/>
      <c r="J234" s="311"/>
      <c r="K234" s="302"/>
      <c r="M234" s="303" t="s">
        <v>2193</v>
      </c>
      <c r="O234" s="292"/>
    </row>
    <row r="235" spans="1:80" ht="22.5" x14ac:dyDescent="0.2">
      <c r="A235" s="301"/>
      <c r="B235" s="304"/>
      <c r="C235" s="305" t="s">
        <v>2194</v>
      </c>
      <c r="D235" s="306"/>
      <c r="E235" s="307">
        <v>1037.4000000000001</v>
      </c>
      <c r="F235" s="308"/>
      <c r="G235" s="309"/>
      <c r="H235" s="310"/>
      <c r="I235" s="302"/>
      <c r="J235" s="311"/>
      <c r="K235" s="302"/>
      <c r="M235" s="303" t="s">
        <v>2194</v>
      </c>
      <c r="O235" s="292"/>
    </row>
    <row r="236" spans="1:80" x14ac:dyDescent="0.2">
      <c r="A236" s="301"/>
      <c r="B236" s="304"/>
      <c r="C236" s="335" t="s">
        <v>385</v>
      </c>
      <c r="D236" s="306"/>
      <c r="E236" s="334">
        <v>0</v>
      </c>
      <c r="F236" s="308"/>
      <c r="G236" s="309"/>
      <c r="H236" s="310"/>
      <c r="I236" s="302"/>
      <c r="J236" s="311"/>
      <c r="K236" s="302"/>
      <c r="M236" s="303" t="s">
        <v>385</v>
      </c>
      <c r="O236" s="292"/>
    </row>
    <row r="237" spans="1:80" x14ac:dyDescent="0.2">
      <c r="A237" s="301"/>
      <c r="B237" s="304"/>
      <c r="C237" s="335" t="s">
        <v>2195</v>
      </c>
      <c r="D237" s="306"/>
      <c r="E237" s="334">
        <v>34.6</v>
      </c>
      <c r="F237" s="308"/>
      <c r="G237" s="309"/>
      <c r="H237" s="310"/>
      <c r="I237" s="302"/>
      <c r="J237" s="311"/>
      <c r="K237" s="302"/>
      <c r="M237" s="303" t="s">
        <v>2195</v>
      </c>
      <c r="O237" s="292"/>
    </row>
    <row r="238" spans="1:80" x14ac:dyDescent="0.2">
      <c r="A238" s="301"/>
      <c r="B238" s="304"/>
      <c r="C238" s="335" t="s">
        <v>2196</v>
      </c>
      <c r="D238" s="306"/>
      <c r="E238" s="334">
        <v>35</v>
      </c>
      <c r="F238" s="308"/>
      <c r="G238" s="309"/>
      <c r="H238" s="310"/>
      <c r="I238" s="302"/>
      <c r="J238" s="311"/>
      <c r="K238" s="302"/>
      <c r="M238" s="303" t="s">
        <v>2196</v>
      </c>
      <c r="O238" s="292"/>
    </row>
    <row r="239" spans="1:80" x14ac:dyDescent="0.2">
      <c r="A239" s="301"/>
      <c r="B239" s="304"/>
      <c r="C239" s="335" t="s">
        <v>391</v>
      </c>
      <c r="D239" s="306"/>
      <c r="E239" s="334">
        <v>69.599999999999994</v>
      </c>
      <c r="F239" s="308"/>
      <c r="G239" s="309"/>
      <c r="H239" s="310"/>
      <c r="I239" s="302"/>
      <c r="J239" s="311"/>
      <c r="K239" s="302"/>
      <c r="M239" s="303" t="s">
        <v>391</v>
      </c>
      <c r="O239" s="292"/>
    </row>
    <row r="240" spans="1:80" ht="22.5" x14ac:dyDescent="0.2">
      <c r="A240" s="301"/>
      <c r="B240" s="304"/>
      <c r="C240" s="305" t="s">
        <v>2197</v>
      </c>
      <c r="D240" s="306"/>
      <c r="E240" s="307">
        <v>168</v>
      </c>
      <c r="F240" s="308"/>
      <c r="G240" s="309"/>
      <c r="H240" s="310"/>
      <c r="I240" s="302"/>
      <c r="J240" s="311"/>
      <c r="K240" s="302"/>
      <c r="M240" s="303" t="s">
        <v>2197</v>
      </c>
      <c r="O240" s="292"/>
    </row>
    <row r="241" spans="1:80" x14ac:dyDescent="0.2">
      <c r="A241" s="301"/>
      <c r="B241" s="304"/>
      <c r="C241" s="335" t="s">
        <v>385</v>
      </c>
      <c r="D241" s="306"/>
      <c r="E241" s="334">
        <v>0</v>
      </c>
      <c r="F241" s="308"/>
      <c r="G241" s="309"/>
      <c r="H241" s="310"/>
      <c r="I241" s="302"/>
      <c r="J241" s="311"/>
      <c r="K241" s="302"/>
      <c r="M241" s="303" t="s">
        <v>385</v>
      </c>
      <c r="O241" s="292"/>
    </row>
    <row r="242" spans="1:80" x14ac:dyDescent="0.2">
      <c r="A242" s="301"/>
      <c r="B242" s="304"/>
      <c r="C242" s="335" t="s">
        <v>130</v>
      </c>
      <c r="D242" s="306"/>
      <c r="E242" s="334">
        <v>0</v>
      </c>
      <c r="F242" s="308"/>
      <c r="G242" s="309"/>
      <c r="H242" s="310"/>
      <c r="I242" s="302"/>
      <c r="J242" s="311"/>
      <c r="K242" s="302"/>
      <c r="M242" s="303">
        <v>0</v>
      </c>
      <c r="O242" s="292"/>
    </row>
    <row r="243" spans="1:80" x14ac:dyDescent="0.2">
      <c r="A243" s="301"/>
      <c r="B243" s="304"/>
      <c r="C243" s="335" t="s">
        <v>391</v>
      </c>
      <c r="D243" s="306"/>
      <c r="E243" s="334">
        <v>0</v>
      </c>
      <c r="F243" s="308"/>
      <c r="G243" s="309"/>
      <c r="H243" s="310"/>
      <c r="I243" s="302"/>
      <c r="J243" s="311"/>
      <c r="K243" s="302"/>
      <c r="M243" s="303" t="s">
        <v>391</v>
      </c>
      <c r="O243" s="292"/>
    </row>
    <row r="244" spans="1:80" x14ac:dyDescent="0.2">
      <c r="A244" s="293">
        <v>62</v>
      </c>
      <c r="B244" s="294" t="s">
        <v>650</v>
      </c>
      <c r="C244" s="295" t="s">
        <v>651</v>
      </c>
      <c r="D244" s="296" t="s">
        <v>116</v>
      </c>
      <c r="E244" s="297">
        <v>854.62</v>
      </c>
      <c r="F244" s="297">
        <v>0</v>
      </c>
      <c r="G244" s="298">
        <f>E244*F244</f>
        <v>0</v>
      </c>
      <c r="H244" s="299">
        <v>0</v>
      </c>
      <c r="I244" s="300">
        <f>E244*H244</f>
        <v>0</v>
      </c>
      <c r="J244" s="299">
        <v>-1.4999999999999999E-2</v>
      </c>
      <c r="K244" s="300">
        <f>E244*J244</f>
        <v>-12.8193</v>
      </c>
      <c r="O244" s="292">
        <v>2</v>
      </c>
      <c r="AA244" s="261">
        <v>1</v>
      </c>
      <c r="AB244" s="261">
        <v>7</v>
      </c>
      <c r="AC244" s="261">
        <v>7</v>
      </c>
      <c r="AZ244" s="261">
        <v>2</v>
      </c>
      <c r="BA244" s="261">
        <f>IF(AZ244=1,G244,0)</f>
        <v>0</v>
      </c>
      <c r="BB244" s="261">
        <f>IF(AZ244=2,G244,0)</f>
        <v>0</v>
      </c>
      <c r="BC244" s="261">
        <f>IF(AZ244=3,G244,0)</f>
        <v>0</v>
      </c>
      <c r="BD244" s="261">
        <f>IF(AZ244=4,G244,0)</f>
        <v>0</v>
      </c>
      <c r="BE244" s="261">
        <f>IF(AZ244=5,G244,0)</f>
        <v>0</v>
      </c>
      <c r="CA244" s="292">
        <v>1</v>
      </c>
      <c r="CB244" s="292">
        <v>7</v>
      </c>
    </row>
    <row r="245" spans="1:80" x14ac:dyDescent="0.2">
      <c r="A245" s="301"/>
      <c r="B245" s="304"/>
      <c r="C245" s="305" t="s">
        <v>2198</v>
      </c>
      <c r="D245" s="306"/>
      <c r="E245" s="307">
        <v>854.62</v>
      </c>
      <c r="F245" s="308"/>
      <c r="G245" s="309"/>
      <c r="H245" s="310"/>
      <c r="I245" s="302"/>
      <c r="J245" s="311"/>
      <c r="K245" s="302"/>
      <c r="M245" s="303" t="s">
        <v>2198</v>
      </c>
      <c r="O245" s="292"/>
    </row>
    <row r="246" spans="1:80" x14ac:dyDescent="0.2">
      <c r="A246" s="293">
        <v>63</v>
      </c>
      <c r="B246" s="294" t="s">
        <v>653</v>
      </c>
      <c r="C246" s="295" t="s">
        <v>654</v>
      </c>
      <c r="D246" s="296" t="s">
        <v>116</v>
      </c>
      <c r="E246" s="297">
        <v>74.910200000000003</v>
      </c>
      <c r="F246" s="297">
        <v>0</v>
      </c>
      <c r="G246" s="298">
        <f>E246*F246</f>
        <v>0</v>
      </c>
      <c r="H246" s="299">
        <v>8.0000000000000007E-5</v>
      </c>
      <c r="I246" s="300">
        <f>E246*H246</f>
        <v>5.9928160000000006E-3</v>
      </c>
      <c r="J246" s="299">
        <v>0</v>
      </c>
      <c r="K246" s="300">
        <f>E246*J246</f>
        <v>0</v>
      </c>
      <c r="O246" s="292">
        <v>2</v>
      </c>
      <c r="AA246" s="261">
        <v>1</v>
      </c>
      <c r="AB246" s="261">
        <v>7</v>
      </c>
      <c r="AC246" s="261">
        <v>7</v>
      </c>
      <c r="AZ246" s="261">
        <v>2</v>
      </c>
      <c r="BA246" s="261">
        <f>IF(AZ246=1,G246,0)</f>
        <v>0</v>
      </c>
      <c r="BB246" s="261">
        <f>IF(AZ246=2,G246,0)</f>
        <v>0</v>
      </c>
      <c r="BC246" s="261">
        <f>IF(AZ246=3,G246,0)</f>
        <v>0</v>
      </c>
      <c r="BD246" s="261">
        <f>IF(AZ246=4,G246,0)</f>
        <v>0</v>
      </c>
      <c r="BE246" s="261">
        <f>IF(AZ246=5,G246,0)</f>
        <v>0</v>
      </c>
      <c r="CA246" s="292">
        <v>1</v>
      </c>
      <c r="CB246" s="292">
        <v>7</v>
      </c>
    </row>
    <row r="247" spans="1:80" x14ac:dyDescent="0.2">
      <c r="A247" s="301"/>
      <c r="B247" s="304"/>
      <c r="C247" s="305" t="s">
        <v>2199</v>
      </c>
      <c r="D247" s="306"/>
      <c r="E247" s="307">
        <v>0</v>
      </c>
      <c r="F247" s="308"/>
      <c r="G247" s="309"/>
      <c r="H247" s="310"/>
      <c r="I247" s="302"/>
      <c r="J247" s="311"/>
      <c r="K247" s="302"/>
      <c r="M247" s="303" t="s">
        <v>2199</v>
      </c>
      <c r="O247" s="292"/>
    </row>
    <row r="248" spans="1:80" x14ac:dyDescent="0.2">
      <c r="A248" s="301"/>
      <c r="B248" s="304"/>
      <c r="C248" s="305" t="s">
        <v>2153</v>
      </c>
      <c r="D248" s="306"/>
      <c r="E248" s="307">
        <v>0</v>
      </c>
      <c r="F248" s="308"/>
      <c r="G248" s="309"/>
      <c r="H248" s="310"/>
      <c r="I248" s="302"/>
      <c r="J248" s="311"/>
      <c r="K248" s="302"/>
      <c r="M248" s="303" t="s">
        <v>2153</v>
      </c>
      <c r="O248" s="292"/>
    </row>
    <row r="249" spans="1:80" x14ac:dyDescent="0.2">
      <c r="A249" s="301"/>
      <c r="B249" s="304"/>
      <c r="C249" s="305" t="s">
        <v>2143</v>
      </c>
      <c r="D249" s="306"/>
      <c r="E249" s="307">
        <v>37.117600000000003</v>
      </c>
      <c r="F249" s="308"/>
      <c r="G249" s="309"/>
      <c r="H249" s="310"/>
      <c r="I249" s="302"/>
      <c r="J249" s="311"/>
      <c r="K249" s="302"/>
      <c r="M249" s="303" t="s">
        <v>2143</v>
      </c>
      <c r="O249" s="292"/>
    </row>
    <row r="250" spans="1:80" x14ac:dyDescent="0.2">
      <c r="A250" s="301"/>
      <c r="B250" s="304"/>
      <c r="C250" s="305" t="s">
        <v>2144</v>
      </c>
      <c r="D250" s="306"/>
      <c r="E250" s="307">
        <v>32.946599999999997</v>
      </c>
      <c r="F250" s="308"/>
      <c r="G250" s="309"/>
      <c r="H250" s="310"/>
      <c r="I250" s="302"/>
      <c r="J250" s="311"/>
      <c r="K250" s="302"/>
      <c r="M250" s="303" t="s">
        <v>2144</v>
      </c>
      <c r="O250" s="292"/>
    </row>
    <row r="251" spans="1:80" x14ac:dyDescent="0.2">
      <c r="A251" s="301"/>
      <c r="B251" s="304"/>
      <c r="C251" s="305" t="s">
        <v>2157</v>
      </c>
      <c r="D251" s="306"/>
      <c r="E251" s="307">
        <v>0</v>
      </c>
      <c r="F251" s="308"/>
      <c r="G251" s="309"/>
      <c r="H251" s="310"/>
      <c r="I251" s="302"/>
      <c r="J251" s="311"/>
      <c r="K251" s="302"/>
      <c r="M251" s="303" t="s">
        <v>2157</v>
      </c>
      <c r="O251" s="292"/>
    </row>
    <row r="252" spans="1:80" x14ac:dyDescent="0.2">
      <c r="A252" s="301"/>
      <c r="B252" s="304"/>
      <c r="C252" s="305" t="s">
        <v>2135</v>
      </c>
      <c r="D252" s="306"/>
      <c r="E252" s="307">
        <v>4.8460000000000001</v>
      </c>
      <c r="F252" s="308"/>
      <c r="G252" s="309"/>
      <c r="H252" s="310"/>
      <c r="I252" s="302"/>
      <c r="J252" s="311"/>
      <c r="K252" s="302"/>
      <c r="M252" s="303" t="s">
        <v>2135</v>
      </c>
      <c r="O252" s="292"/>
    </row>
    <row r="253" spans="1:80" x14ac:dyDescent="0.2">
      <c r="A253" s="293">
        <v>64</v>
      </c>
      <c r="B253" s="294" t="s">
        <v>656</v>
      </c>
      <c r="C253" s="295" t="s">
        <v>657</v>
      </c>
      <c r="D253" s="296" t="s">
        <v>116</v>
      </c>
      <c r="E253" s="297">
        <v>82.401200000000003</v>
      </c>
      <c r="F253" s="297">
        <v>0</v>
      </c>
      <c r="G253" s="298">
        <f>E253*F253</f>
        <v>0</v>
      </c>
      <c r="H253" s="299">
        <v>1.2999999999999999E-2</v>
      </c>
      <c r="I253" s="300">
        <f>E253*H253</f>
        <v>1.0712155999999999</v>
      </c>
      <c r="J253" s="299"/>
      <c r="K253" s="300">
        <f>E253*J253</f>
        <v>0</v>
      </c>
      <c r="O253" s="292">
        <v>2</v>
      </c>
      <c r="AA253" s="261">
        <v>3</v>
      </c>
      <c r="AB253" s="261">
        <v>7</v>
      </c>
      <c r="AC253" s="261">
        <v>60725016</v>
      </c>
      <c r="AZ253" s="261">
        <v>2</v>
      </c>
      <c r="BA253" s="261">
        <f>IF(AZ253=1,G253,0)</f>
        <v>0</v>
      </c>
      <c r="BB253" s="261">
        <f>IF(AZ253=2,G253,0)</f>
        <v>0</v>
      </c>
      <c r="BC253" s="261">
        <f>IF(AZ253=3,G253,0)</f>
        <v>0</v>
      </c>
      <c r="BD253" s="261">
        <f>IF(AZ253=4,G253,0)</f>
        <v>0</v>
      </c>
      <c r="BE253" s="261">
        <f>IF(AZ253=5,G253,0)</f>
        <v>0</v>
      </c>
      <c r="CA253" s="292">
        <v>3</v>
      </c>
      <c r="CB253" s="292">
        <v>7</v>
      </c>
    </row>
    <row r="254" spans="1:80" x14ac:dyDescent="0.2">
      <c r="A254" s="301"/>
      <c r="B254" s="304"/>
      <c r="C254" s="305" t="s">
        <v>2199</v>
      </c>
      <c r="D254" s="306"/>
      <c r="E254" s="307">
        <v>0</v>
      </c>
      <c r="F254" s="308"/>
      <c r="G254" s="309"/>
      <c r="H254" s="310"/>
      <c r="I254" s="302"/>
      <c r="J254" s="311"/>
      <c r="K254" s="302"/>
      <c r="M254" s="303" t="s">
        <v>2199</v>
      </c>
      <c r="O254" s="292"/>
    </row>
    <row r="255" spans="1:80" x14ac:dyDescent="0.2">
      <c r="A255" s="301"/>
      <c r="B255" s="304"/>
      <c r="C255" s="335" t="s">
        <v>385</v>
      </c>
      <c r="D255" s="306"/>
      <c r="E255" s="334">
        <v>0</v>
      </c>
      <c r="F255" s="308"/>
      <c r="G255" s="309"/>
      <c r="H255" s="310"/>
      <c r="I255" s="302"/>
      <c r="J255" s="311"/>
      <c r="K255" s="302"/>
      <c r="M255" s="303" t="s">
        <v>385</v>
      </c>
      <c r="O255" s="292"/>
    </row>
    <row r="256" spans="1:80" x14ac:dyDescent="0.2">
      <c r="A256" s="301"/>
      <c r="B256" s="304"/>
      <c r="C256" s="335" t="s">
        <v>2153</v>
      </c>
      <c r="D256" s="306"/>
      <c r="E256" s="334">
        <v>0</v>
      </c>
      <c r="F256" s="308"/>
      <c r="G256" s="309"/>
      <c r="H256" s="310"/>
      <c r="I256" s="302"/>
      <c r="J256" s="311"/>
      <c r="K256" s="302"/>
      <c r="M256" s="303" t="s">
        <v>2153</v>
      </c>
      <c r="O256" s="292"/>
    </row>
    <row r="257" spans="1:80" x14ac:dyDescent="0.2">
      <c r="A257" s="301"/>
      <c r="B257" s="304"/>
      <c r="C257" s="335" t="s">
        <v>544</v>
      </c>
      <c r="D257" s="306"/>
      <c r="E257" s="334">
        <v>0</v>
      </c>
      <c r="F257" s="308"/>
      <c r="G257" s="309"/>
      <c r="H257" s="310"/>
      <c r="I257" s="302"/>
      <c r="J257" s="311"/>
      <c r="K257" s="302"/>
      <c r="M257" s="303" t="s">
        <v>544</v>
      </c>
      <c r="O257" s="292"/>
    </row>
    <row r="258" spans="1:80" x14ac:dyDescent="0.2">
      <c r="A258" s="301"/>
      <c r="B258" s="304"/>
      <c r="C258" s="335" t="s">
        <v>2143</v>
      </c>
      <c r="D258" s="306"/>
      <c r="E258" s="334">
        <v>37.117600000000003</v>
      </c>
      <c r="F258" s="308"/>
      <c r="G258" s="309"/>
      <c r="H258" s="310"/>
      <c r="I258" s="302"/>
      <c r="J258" s="311"/>
      <c r="K258" s="302"/>
      <c r="M258" s="303" t="s">
        <v>2143</v>
      </c>
      <c r="O258" s="292"/>
    </row>
    <row r="259" spans="1:80" x14ac:dyDescent="0.2">
      <c r="A259" s="301"/>
      <c r="B259" s="304"/>
      <c r="C259" s="335" t="s">
        <v>2144</v>
      </c>
      <c r="D259" s="306"/>
      <c r="E259" s="334">
        <v>32.946599999999997</v>
      </c>
      <c r="F259" s="308"/>
      <c r="G259" s="309"/>
      <c r="H259" s="310"/>
      <c r="I259" s="302"/>
      <c r="J259" s="311"/>
      <c r="K259" s="302"/>
      <c r="M259" s="303" t="s">
        <v>2144</v>
      </c>
      <c r="O259" s="292"/>
    </row>
    <row r="260" spans="1:80" x14ac:dyDescent="0.2">
      <c r="A260" s="301"/>
      <c r="B260" s="304"/>
      <c r="C260" s="335" t="s">
        <v>2157</v>
      </c>
      <c r="D260" s="306"/>
      <c r="E260" s="334">
        <v>0</v>
      </c>
      <c r="F260" s="308"/>
      <c r="G260" s="309"/>
      <c r="H260" s="310"/>
      <c r="I260" s="302"/>
      <c r="J260" s="311"/>
      <c r="K260" s="302"/>
      <c r="M260" s="303" t="s">
        <v>2157</v>
      </c>
      <c r="O260" s="292"/>
    </row>
    <row r="261" spans="1:80" x14ac:dyDescent="0.2">
      <c r="A261" s="301"/>
      <c r="B261" s="304"/>
      <c r="C261" s="335" t="s">
        <v>2135</v>
      </c>
      <c r="D261" s="306"/>
      <c r="E261" s="334">
        <v>4.8460000000000001</v>
      </c>
      <c r="F261" s="308"/>
      <c r="G261" s="309"/>
      <c r="H261" s="310"/>
      <c r="I261" s="302"/>
      <c r="J261" s="311"/>
      <c r="K261" s="302"/>
      <c r="M261" s="303" t="s">
        <v>2135</v>
      </c>
      <c r="O261" s="292"/>
    </row>
    <row r="262" spans="1:80" x14ac:dyDescent="0.2">
      <c r="A262" s="301"/>
      <c r="B262" s="304"/>
      <c r="C262" s="333" t="s">
        <v>174</v>
      </c>
      <c r="D262" s="306"/>
      <c r="E262" s="332">
        <v>0</v>
      </c>
      <c r="F262" s="308"/>
      <c r="G262" s="309"/>
      <c r="H262" s="310"/>
      <c r="I262" s="302"/>
      <c r="J262" s="311"/>
      <c r="K262" s="302"/>
      <c r="M262" s="303" t="s">
        <v>174</v>
      </c>
      <c r="O262" s="292"/>
    </row>
    <row r="263" spans="1:80" x14ac:dyDescent="0.2">
      <c r="A263" s="301"/>
      <c r="B263" s="304"/>
      <c r="C263" s="335" t="s">
        <v>391</v>
      </c>
      <c r="D263" s="306"/>
      <c r="E263" s="334">
        <v>74.910200000000003</v>
      </c>
      <c r="F263" s="308"/>
      <c r="G263" s="309"/>
      <c r="H263" s="310"/>
      <c r="I263" s="302"/>
      <c r="J263" s="311"/>
      <c r="K263" s="302"/>
      <c r="M263" s="303" t="s">
        <v>391</v>
      </c>
      <c r="O263" s="292"/>
    </row>
    <row r="264" spans="1:80" x14ac:dyDescent="0.2">
      <c r="A264" s="301"/>
      <c r="B264" s="304"/>
      <c r="C264" s="305" t="s">
        <v>2200</v>
      </c>
      <c r="D264" s="306"/>
      <c r="E264" s="307">
        <v>82.401200000000003</v>
      </c>
      <c r="F264" s="308"/>
      <c r="G264" s="309"/>
      <c r="H264" s="310"/>
      <c r="I264" s="302"/>
      <c r="J264" s="311"/>
      <c r="K264" s="302"/>
      <c r="M264" s="303" t="s">
        <v>2200</v>
      </c>
      <c r="O264" s="292"/>
    </row>
    <row r="265" spans="1:80" x14ac:dyDescent="0.2">
      <c r="A265" s="293">
        <v>65</v>
      </c>
      <c r="B265" s="294" t="s">
        <v>660</v>
      </c>
      <c r="C265" s="295" t="s">
        <v>661</v>
      </c>
      <c r="D265" s="296" t="s">
        <v>12</v>
      </c>
      <c r="E265" s="297"/>
      <c r="F265" s="297">
        <v>0</v>
      </c>
      <c r="G265" s="298">
        <f>E265*F265</f>
        <v>0</v>
      </c>
      <c r="H265" s="299">
        <v>0</v>
      </c>
      <c r="I265" s="300">
        <f>E265*H265</f>
        <v>0</v>
      </c>
      <c r="J265" s="299"/>
      <c r="K265" s="300">
        <f>E265*J265</f>
        <v>0</v>
      </c>
      <c r="O265" s="292">
        <v>2</v>
      </c>
      <c r="AA265" s="261">
        <v>7</v>
      </c>
      <c r="AB265" s="261">
        <v>1002</v>
      </c>
      <c r="AC265" s="261">
        <v>5</v>
      </c>
      <c r="AZ265" s="261">
        <v>2</v>
      </c>
      <c r="BA265" s="261">
        <f>IF(AZ265=1,G265,0)</f>
        <v>0</v>
      </c>
      <c r="BB265" s="261">
        <f>IF(AZ265=2,G265,0)</f>
        <v>0</v>
      </c>
      <c r="BC265" s="261">
        <f>IF(AZ265=3,G265,0)</f>
        <v>0</v>
      </c>
      <c r="BD265" s="261">
        <f>IF(AZ265=4,G265,0)</f>
        <v>0</v>
      </c>
      <c r="BE265" s="261">
        <f>IF(AZ265=5,G265,0)</f>
        <v>0</v>
      </c>
      <c r="CA265" s="292">
        <v>7</v>
      </c>
      <c r="CB265" s="292">
        <v>1002</v>
      </c>
    </row>
    <row r="266" spans="1:80" x14ac:dyDescent="0.2">
      <c r="A266" s="293">
        <v>66</v>
      </c>
      <c r="B266" s="294" t="s">
        <v>367</v>
      </c>
      <c r="C266" s="295" t="s">
        <v>368</v>
      </c>
      <c r="D266" s="296" t="s">
        <v>369</v>
      </c>
      <c r="E266" s="297">
        <v>35.5077</v>
      </c>
      <c r="F266" s="297">
        <v>0</v>
      </c>
      <c r="G266" s="298">
        <f>E266*F266</f>
        <v>0</v>
      </c>
      <c r="H266" s="299">
        <v>0</v>
      </c>
      <c r="I266" s="300">
        <f>E266*H266</f>
        <v>0</v>
      </c>
      <c r="J266" s="299"/>
      <c r="K266" s="300">
        <f>E266*J266</f>
        <v>0</v>
      </c>
      <c r="O266" s="292">
        <v>2</v>
      </c>
      <c r="AA266" s="261">
        <v>8</v>
      </c>
      <c r="AB266" s="261">
        <v>0</v>
      </c>
      <c r="AC266" s="261">
        <v>3</v>
      </c>
      <c r="AZ266" s="261">
        <v>2</v>
      </c>
      <c r="BA266" s="261">
        <f>IF(AZ266=1,G266,0)</f>
        <v>0</v>
      </c>
      <c r="BB266" s="261">
        <f>IF(AZ266=2,G266,0)</f>
        <v>0</v>
      </c>
      <c r="BC266" s="261">
        <f>IF(AZ266=3,G266,0)</f>
        <v>0</v>
      </c>
      <c r="BD266" s="261">
        <f>IF(AZ266=4,G266,0)</f>
        <v>0</v>
      </c>
      <c r="BE266" s="261">
        <f>IF(AZ266=5,G266,0)</f>
        <v>0</v>
      </c>
      <c r="CA266" s="292">
        <v>8</v>
      </c>
      <c r="CB266" s="292">
        <v>0</v>
      </c>
    </row>
    <row r="267" spans="1:80" x14ac:dyDescent="0.2">
      <c r="A267" s="293">
        <v>67</v>
      </c>
      <c r="B267" s="294" t="s">
        <v>370</v>
      </c>
      <c r="C267" s="295" t="s">
        <v>371</v>
      </c>
      <c r="D267" s="296" t="s">
        <v>369</v>
      </c>
      <c r="E267" s="297">
        <v>35.5077</v>
      </c>
      <c r="F267" s="297">
        <v>0</v>
      </c>
      <c r="G267" s="298">
        <f>E267*F267</f>
        <v>0</v>
      </c>
      <c r="H267" s="299">
        <v>0</v>
      </c>
      <c r="I267" s="300">
        <f>E267*H267</f>
        <v>0</v>
      </c>
      <c r="J267" s="299"/>
      <c r="K267" s="300">
        <f>E267*J267</f>
        <v>0</v>
      </c>
      <c r="O267" s="292">
        <v>2</v>
      </c>
      <c r="AA267" s="261">
        <v>8</v>
      </c>
      <c r="AB267" s="261">
        <v>1</v>
      </c>
      <c r="AC267" s="261">
        <v>3</v>
      </c>
      <c r="AZ267" s="261">
        <v>2</v>
      </c>
      <c r="BA267" s="261">
        <f>IF(AZ267=1,G267,0)</f>
        <v>0</v>
      </c>
      <c r="BB267" s="261">
        <f>IF(AZ267=2,G267,0)</f>
        <v>0</v>
      </c>
      <c r="BC267" s="261">
        <f>IF(AZ267=3,G267,0)</f>
        <v>0</v>
      </c>
      <c r="BD267" s="261">
        <f>IF(AZ267=4,G267,0)</f>
        <v>0</v>
      </c>
      <c r="BE267" s="261">
        <f>IF(AZ267=5,G267,0)</f>
        <v>0</v>
      </c>
      <c r="CA267" s="292">
        <v>8</v>
      </c>
      <c r="CB267" s="292">
        <v>1</v>
      </c>
    </row>
    <row r="268" spans="1:80" x14ac:dyDescent="0.2">
      <c r="A268" s="293">
        <v>68</v>
      </c>
      <c r="B268" s="294" t="s">
        <v>372</v>
      </c>
      <c r="C268" s="295" t="s">
        <v>373</v>
      </c>
      <c r="D268" s="296" t="s">
        <v>369</v>
      </c>
      <c r="E268" s="297">
        <v>355.077</v>
      </c>
      <c r="F268" s="297">
        <v>0</v>
      </c>
      <c r="G268" s="298">
        <f>E268*F268</f>
        <v>0</v>
      </c>
      <c r="H268" s="299">
        <v>0</v>
      </c>
      <c r="I268" s="300">
        <f>E268*H268</f>
        <v>0</v>
      </c>
      <c r="J268" s="299"/>
      <c r="K268" s="300">
        <f>E268*J268</f>
        <v>0</v>
      </c>
      <c r="O268" s="292">
        <v>2</v>
      </c>
      <c r="AA268" s="261">
        <v>8</v>
      </c>
      <c r="AB268" s="261">
        <v>1</v>
      </c>
      <c r="AC268" s="261">
        <v>3</v>
      </c>
      <c r="AZ268" s="261">
        <v>2</v>
      </c>
      <c r="BA268" s="261">
        <f>IF(AZ268=1,G268,0)</f>
        <v>0</v>
      </c>
      <c r="BB268" s="261">
        <f>IF(AZ268=2,G268,0)</f>
        <v>0</v>
      </c>
      <c r="BC268" s="261">
        <f>IF(AZ268=3,G268,0)</f>
        <v>0</v>
      </c>
      <c r="BD268" s="261">
        <f>IF(AZ268=4,G268,0)</f>
        <v>0</v>
      </c>
      <c r="BE268" s="261">
        <f>IF(AZ268=5,G268,0)</f>
        <v>0</v>
      </c>
      <c r="CA268" s="292">
        <v>8</v>
      </c>
      <c r="CB268" s="292">
        <v>1</v>
      </c>
    </row>
    <row r="269" spans="1:80" x14ac:dyDescent="0.2">
      <c r="A269" s="293">
        <v>69</v>
      </c>
      <c r="B269" s="294" t="s">
        <v>374</v>
      </c>
      <c r="C269" s="295" t="s">
        <v>375</v>
      </c>
      <c r="D269" s="296" t="s">
        <v>369</v>
      </c>
      <c r="E269" s="297">
        <v>35.5077</v>
      </c>
      <c r="F269" s="297">
        <v>0</v>
      </c>
      <c r="G269" s="298">
        <f>E269*F269</f>
        <v>0</v>
      </c>
      <c r="H269" s="299">
        <v>0</v>
      </c>
      <c r="I269" s="300">
        <f>E269*H269</f>
        <v>0</v>
      </c>
      <c r="J269" s="299"/>
      <c r="K269" s="300">
        <f>E269*J269</f>
        <v>0</v>
      </c>
      <c r="O269" s="292">
        <v>2</v>
      </c>
      <c r="AA269" s="261">
        <v>8</v>
      </c>
      <c r="AB269" s="261">
        <v>1</v>
      </c>
      <c r="AC269" s="261">
        <v>3</v>
      </c>
      <c r="AZ269" s="261">
        <v>2</v>
      </c>
      <c r="BA269" s="261">
        <f>IF(AZ269=1,G269,0)</f>
        <v>0</v>
      </c>
      <c r="BB269" s="261">
        <f>IF(AZ269=2,G269,0)</f>
        <v>0</v>
      </c>
      <c r="BC269" s="261">
        <f>IF(AZ269=3,G269,0)</f>
        <v>0</v>
      </c>
      <c r="BD269" s="261">
        <f>IF(AZ269=4,G269,0)</f>
        <v>0</v>
      </c>
      <c r="BE269" s="261">
        <f>IF(AZ269=5,G269,0)</f>
        <v>0</v>
      </c>
      <c r="CA269" s="292">
        <v>8</v>
      </c>
      <c r="CB269" s="292">
        <v>1</v>
      </c>
    </row>
    <row r="270" spans="1:80" x14ac:dyDescent="0.2">
      <c r="A270" s="293">
        <v>70</v>
      </c>
      <c r="B270" s="294" t="s">
        <v>376</v>
      </c>
      <c r="C270" s="295" t="s">
        <v>377</v>
      </c>
      <c r="D270" s="296" t="s">
        <v>369</v>
      </c>
      <c r="E270" s="297">
        <v>106.5231</v>
      </c>
      <c r="F270" s="297">
        <v>0</v>
      </c>
      <c r="G270" s="298">
        <f>E270*F270</f>
        <v>0</v>
      </c>
      <c r="H270" s="299">
        <v>0</v>
      </c>
      <c r="I270" s="300">
        <f>E270*H270</f>
        <v>0</v>
      </c>
      <c r="J270" s="299"/>
      <c r="K270" s="300">
        <f>E270*J270</f>
        <v>0</v>
      </c>
      <c r="O270" s="292">
        <v>2</v>
      </c>
      <c r="AA270" s="261">
        <v>8</v>
      </c>
      <c r="AB270" s="261">
        <v>1</v>
      </c>
      <c r="AC270" s="261">
        <v>3</v>
      </c>
      <c r="AZ270" s="261">
        <v>2</v>
      </c>
      <c r="BA270" s="261">
        <f>IF(AZ270=1,G270,0)</f>
        <v>0</v>
      </c>
      <c r="BB270" s="261">
        <f>IF(AZ270=2,G270,0)</f>
        <v>0</v>
      </c>
      <c r="BC270" s="261">
        <f>IF(AZ270=3,G270,0)</f>
        <v>0</v>
      </c>
      <c r="BD270" s="261">
        <f>IF(AZ270=4,G270,0)</f>
        <v>0</v>
      </c>
      <c r="BE270" s="261">
        <f>IF(AZ270=5,G270,0)</f>
        <v>0</v>
      </c>
      <c r="CA270" s="292">
        <v>8</v>
      </c>
      <c r="CB270" s="292">
        <v>1</v>
      </c>
    </row>
    <row r="271" spans="1:80" x14ac:dyDescent="0.2">
      <c r="A271" s="312"/>
      <c r="B271" s="313" t="s">
        <v>101</v>
      </c>
      <c r="C271" s="314" t="s">
        <v>641</v>
      </c>
      <c r="D271" s="315"/>
      <c r="E271" s="316"/>
      <c r="F271" s="317"/>
      <c r="G271" s="318">
        <f>SUM(G231:G270)</f>
        <v>0</v>
      </c>
      <c r="H271" s="319"/>
      <c r="I271" s="320">
        <f>SUM(I231:I270)</f>
        <v>1.0772084159999999</v>
      </c>
      <c r="J271" s="319"/>
      <c r="K271" s="320">
        <f>SUM(K231:K270)</f>
        <v>-35.5077</v>
      </c>
      <c r="O271" s="292">
        <v>4</v>
      </c>
      <c r="BA271" s="321">
        <f>SUM(BA231:BA270)</f>
        <v>0</v>
      </c>
      <c r="BB271" s="321">
        <f>SUM(BB231:BB270)</f>
        <v>0</v>
      </c>
      <c r="BC271" s="321">
        <f>SUM(BC231:BC270)</f>
        <v>0</v>
      </c>
      <c r="BD271" s="321">
        <f>SUM(BD231:BD270)</f>
        <v>0</v>
      </c>
      <c r="BE271" s="321">
        <f>SUM(BE231:BE270)</f>
        <v>0</v>
      </c>
    </row>
    <row r="272" spans="1:80" x14ac:dyDescent="0.2">
      <c r="A272" s="282" t="s">
        <v>97</v>
      </c>
      <c r="B272" s="283" t="s">
        <v>433</v>
      </c>
      <c r="C272" s="284" t="s">
        <v>434</v>
      </c>
      <c r="D272" s="285"/>
      <c r="E272" s="286"/>
      <c r="F272" s="286"/>
      <c r="G272" s="287"/>
      <c r="H272" s="288"/>
      <c r="I272" s="289"/>
      <c r="J272" s="290"/>
      <c r="K272" s="291"/>
      <c r="O272" s="292">
        <v>1</v>
      </c>
    </row>
    <row r="273" spans="1:80" x14ac:dyDescent="0.2">
      <c r="A273" s="293">
        <v>71</v>
      </c>
      <c r="B273" s="294" t="s">
        <v>662</v>
      </c>
      <c r="C273" s="295" t="s">
        <v>663</v>
      </c>
      <c r="D273" s="296" t="s">
        <v>116</v>
      </c>
      <c r="E273" s="297">
        <v>2.37</v>
      </c>
      <c r="F273" s="297">
        <v>0</v>
      </c>
      <c r="G273" s="298">
        <f>E273*F273</f>
        <v>0</v>
      </c>
      <c r="H273" s="299">
        <v>0</v>
      </c>
      <c r="I273" s="300">
        <f>E273*H273</f>
        <v>0</v>
      </c>
      <c r="J273" s="299">
        <v>-7.3200000000000001E-3</v>
      </c>
      <c r="K273" s="300">
        <f>E273*J273</f>
        <v>-1.73484E-2</v>
      </c>
      <c r="O273" s="292">
        <v>2</v>
      </c>
      <c r="AA273" s="261">
        <v>1</v>
      </c>
      <c r="AB273" s="261">
        <v>7</v>
      </c>
      <c r="AC273" s="261">
        <v>7</v>
      </c>
      <c r="AZ273" s="261">
        <v>2</v>
      </c>
      <c r="BA273" s="261">
        <f>IF(AZ273=1,G273,0)</f>
        <v>0</v>
      </c>
      <c r="BB273" s="261">
        <f>IF(AZ273=2,G273,0)</f>
        <v>0</v>
      </c>
      <c r="BC273" s="261">
        <f>IF(AZ273=3,G273,0)</f>
        <v>0</v>
      </c>
      <c r="BD273" s="261">
        <f>IF(AZ273=4,G273,0)</f>
        <v>0</v>
      </c>
      <c r="BE273" s="261">
        <f>IF(AZ273=5,G273,0)</f>
        <v>0</v>
      </c>
      <c r="CA273" s="292">
        <v>1</v>
      </c>
      <c r="CB273" s="292">
        <v>7</v>
      </c>
    </row>
    <row r="274" spans="1:80" x14ac:dyDescent="0.2">
      <c r="A274" s="301"/>
      <c r="B274" s="304"/>
      <c r="C274" s="305" t="s">
        <v>2201</v>
      </c>
      <c r="D274" s="306"/>
      <c r="E274" s="307">
        <v>2.37</v>
      </c>
      <c r="F274" s="308"/>
      <c r="G274" s="309"/>
      <c r="H274" s="310"/>
      <c r="I274" s="302"/>
      <c r="J274" s="311"/>
      <c r="K274" s="302"/>
      <c r="M274" s="303" t="s">
        <v>2201</v>
      </c>
      <c r="O274" s="292"/>
    </row>
    <row r="275" spans="1:80" x14ac:dyDescent="0.2">
      <c r="A275" s="301"/>
      <c r="B275" s="304"/>
      <c r="C275" s="305" t="s">
        <v>130</v>
      </c>
      <c r="D275" s="306"/>
      <c r="E275" s="307">
        <v>0</v>
      </c>
      <c r="F275" s="308"/>
      <c r="G275" s="309"/>
      <c r="H275" s="310"/>
      <c r="I275" s="302"/>
      <c r="J275" s="311"/>
      <c r="K275" s="302"/>
      <c r="M275" s="303">
        <v>0</v>
      </c>
      <c r="O275" s="292"/>
    </row>
    <row r="276" spans="1:80" x14ac:dyDescent="0.2">
      <c r="A276" s="293">
        <v>72</v>
      </c>
      <c r="B276" s="294" t="s">
        <v>672</v>
      </c>
      <c r="C276" s="295" t="s">
        <v>673</v>
      </c>
      <c r="D276" s="296" t="s">
        <v>116</v>
      </c>
      <c r="E276" s="297">
        <v>928.64359999999999</v>
      </c>
      <c r="F276" s="297">
        <v>0</v>
      </c>
      <c r="G276" s="298">
        <f>E276*F276</f>
        <v>0</v>
      </c>
      <c r="H276" s="299">
        <v>0</v>
      </c>
      <c r="I276" s="300">
        <f>E276*H276</f>
        <v>0</v>
      </c>
      <c r="J276" s="299">
        <v>-7.0000000000000001E-3</v>
      </c>
      <c r="K276" s="300">
        <f>E276*J276</f>
        <v>-6.5005052000000001</v>
      </c>
      <c r="O276" s="292">
        <v>2</v>
      </c>
      <c r="AA276" s="261">
        <v>1</v>
      </c>
      <c r="AB276" s="261">
        <v>0</v>
      </c>
      <c r="AC276" s="261">
        <v>0</v>
      </c>
      <c r="AZ276" s="261">
        <v>2</v>
      </c>
      <c r="BA276" s="261">
        <f>IF(AZ276=1,G276,0)</f>
        <v>0</v>
      </c>
      <c r="BB276" s="261">
        <f>IF(AZ276=2,G276,0)</f>
        <v>0</v>
      </c>
      <c r="BC276" s="261">
        <f>IF(AZ276=3,G276,0)</f>
        <v>0</v>
      </c>
      <c r="BD276" s="261">
        <f>IF(AZ276=4,G276,0)</f>
        <v>0</v>
      </c>
      <c r="BE276" s="261">
        <f>IF(AZ276=5,G276,0)</f>
        <v>0</v>
      </c>
      <c r="CA276" s="292">
        <v>1</v>
      </c>
      <c r="CB276" s="292">
        <v>0</v>
      </c>
    </row>
    <row r="277" spans="1:80" ht="22.5" x14ac:dyDescent="0.2">
      <c r="A277" s="301"/>
      <c r="B277" s="304"/>
      <c r="C277" s="305" t="s">
        <v>2202</v>
      </c>
      <c r="D277" s="306"/>
      <c r="E277" s="307">
        <v>929.89160000000004</v>
      </c>
      <c r="F277" s="308"/>
      <c r="G277" s="309"/>
      <c r="H277" s="310"/>
      <c r="I277" s="302"/>
      <c r="J277" s="311"/>
      <c r="K277" s="302"/>
      <c r="M277" s="303" t="s">
        <v>2202</v>
      </c>
      <c r="O277" s="292"/>
    </row>
    <row r="278" spans="1:80" x14ac:dyDescent="0.2">
      <c r="A278" s="301"/>
      <c r="B278" s="304"/>
      <c r="C278" s="305" t="s">
        <v>2203</v>
      </c>
      <c r="D278" s="306"/>
      <c r="E278" s="307">
        <v>-1.248</v>
      </c>
      <c r="F278" s="308"/>
      <c r="G278" s="309"/>
      <c r="H278" s="310"/>
      <c r="I278" s="302"/>
      <c r="J278" s="311"/>
      <c r="K278" s="302"/>
      <c r="M278" s="303" t="s">
        <v>2203</v>
      </c>
      <c r="O278" s="292"/>
    </row>
    <row r="279" spans="1:80" x14ac:dyDescent="0.2">
      <c r="A279" s="293">
        <v>73</v>
      </c>
      <c r="B279" s="294" t="s">
        <v>676</v>
      </c>
      <c r="C279" s="295" t="s">
        <v>677</v>
      </c>
      <c r="D279" s="296" t="s">
        <v>170</v>
      </c>
      <c r="E279" s="297">
        <v>12.64</v>
      </c>
      <c r="F279" s="297">
        <v>0</v>
      </c>
      <c r="G279" s="298">
        <f>E279*F279</f>
        <v>0</v>
      </c>
      <c r="H279" s="299">
        <v>0</v>
      </c>
      <c r="I279" s="300">
        <f>E279*H279</f>
        <v>0</v>
      </c>
      <c r="J279" s="299"/>
      <c r="K279" s="300">
        <f>E279*J279</f>
        <v>0</v>
      </c>
      <c r="O279" s="292">
        <v>2</v>
      </c>
      <c r="AA279" s="261">
        <v>12</v>
      </c>
      <c r="AB279" s="261">
        <v>0</v>
      </c>
      <c r="AC279" s="261">
        <v>29</v>
      </c>
      <c r="AZ279" s="261">
        <v>2</v>
      </c>
      <c r="BA279" s="261">
        <f>IF(AZ279=1,G279,0)</f>
        <v>0</v>
      </c>
      <c r="BB279" s="261">
        <f>IF(AZ279=2,G279,0)</f>
        <v>0</v>
      </c>
      <c r="BC279" s="261">
        <f>IF(AZ279=3,G279,0)</f>
        <v>0</v>
      </c>
      <c r="BD279" s="261">
        <f>IF(AZ279=4,G279,0)</f>
        <v>0</v>
      </c>
      <c r="BE279" s="261">
        <f>IF(AZ279=5,G279,0)</f>
        <v>0</v>
      </c>
      <c r="CA279" s="292">
        <v>12</v>
      </c>
      <c r="CB279" s="292">
        <v>0</v>
      </c>
    </row>
    <row r="280" spans="1:80" x14ac:dyDescent="0.2">
      <c r="A280" s="301"/>
      <c r="B280" s="304"/>
      <c r="C280" s="305" t="s">
        <v>2204</v>
      </c>
      <c r="D280" s="306"/>
      <c r="E280" s="307">
        <v>12.64</v>
      </c>
      <c r="F280" s="308"/>
      <c r="G280" s="309"/>
      <c r="H280" s="310"/>
      <c r="I280" s="302"/>
      <c r="J280" s="311"/>
      <c r="K280" s="302"/>
      <c r="M280" s="303" t="s">
        <v>2204</v>
      </c>
      <c r="O280" s="292"/>
    </row>
    <row r="281" spans="1:80" ht="22.5" x14ac:dyDescent="0.2">
      <c r="A281" s="293">
        <v>74</v>
      </c>
      <c r="B281" s="294" t="s">
        <v>680</v>
      </c>
      <c r="C281" s="295" t="s">
        <v>681</v>
      </c>
      <c r="D281" s="296" t="s">
        <v>170</v>
      </c>
      <c r="E281" s="297">
        <v>12.64</v>
      </c>
      <c r="F281" s="297">
        <v>0</v>
      </c>
      <c r="G281" s="298">
        <f>E281*F281</f>
        <v>0</v>
      </c>
      <c r="H281" s="299">
        <v>7.2000000000000005E-4</v>
      </c>
      <c r="I281" s="300">
        <f>E281*H281</f>
        <v>9.1008000000000009E-3</v>
      </c>
      <c r="J281" s="299"/>
      <c r="K281" s="300">
        <f>E281*J281</f>
        <v>0</v>
      </c>
      <c r="O281" s="292">
        <v>2</v>
      </c>
      <c r="AA281" s="261">
        <v>12</v>
      </c>
      <c r="AB281" s="261">
        <v>0</v>
      </c>
      <c r="AC281" s="261">
        <v>73</v>
      </c>
      <c r="AZ281" s="261">
        <v>2</v>
      </c>
      <c r="BA281" s="261">
        <f>IF(AZ281=1,G281,0)</f>
        <v>0</v>
      </c>
      <c r="BB281" s="261">
        <f>IF(AZ281=2,G281,0)</f>
        <v>0</v>
      </c>
      <c r="BC281" s="261">
        <f>IF(AZ281=3,G281,0)</f>
        <v>0</v>
      </c>
      <c r="BD281" s="261">
        <f>IF(AZ281=4,G281,0)</f>
        <v>0</v>
      </c>
      <c r="BE281" s="261">
        <f>IF(AZ281=5,G281,0)</f>
        <v>0</v>
      </c>
      <c r="CA281" s="292">
        <v>12</v>
      </c>
      <c r="CB281" s="292">
        <v>0</v>
      </c>
    </row>
    <row r="282" spans="1:80" x14ac:dyDescent="0.2">
      <c r="A282" s="301"/>
      <c r="B282" s="304"/>
      <c r="C282" s="305" t="s">
        <v>2204</v>
      </c>
      <c r="D282" s="306"/>
      <c r="E282" s="307">
        <v>12.64</v>
      </c>
      <c r="F282" s="308"/>
      <c r="G282" s="309"/>
      <c r="H282" s="310"/>
      <c r="I282" s="302"/>
      <c r="J282" s="311"/>
      <c r="K282" s="302"/>
      <c r="M282" s="303" t="s">
        <v>2204</v>
      </c>
      <c r="O282" s="292"/>
    </row>
    <row r="283" spans="1:80" x14ac:dyDescent="0.2">
      <c r="A283" s="293">
        <v>75</v>
      </c>
      <c r="B283" s="294" t="s">
        <v>682</v>
      </c>
      <c r="C283" s="295" t="s">
        <v>683</v>
      </c>
      <c r="D283" s="296" t="s">
        <v>116</v>
      </c>
      <c r="E283" s="297">
        <v>2.37</v>
      </c>
      <c r="F283" s="297">
        <v>0</v>
      </c>
      <c r="G283" s="298">
        <f>E283*F283</f>
        <v>0</v>
      </c>
      <c r="H283" s="299">
        <v>1.8020000000000001E-2</v>
      </c>
      <c r="I283" s="300">
        <f>E283*H283</f>
        <v>4.2707400000000006E-2</v>
      </c>
      <c r="J283" s="299"/>
      <c r="K283" s="300">
        <f>E283*J283</f>
        <v>0</v>
      </c>
      <c r="O283" s="292">
        <v>2</v>
      </c>
      <c r="AA283" s="261">
        <v>12</v>
      </c>
      <c r="AB283" s="261">
        <v>0</v>
      </c>
      <c r="AC283" s="261">
        <v>1</v>
      </c>
      <c r="AZ283" s="261">
        <v>2</v>
      </c>
      <c r="BA283" s="261">
        <f>IF(AZ283=1,G283,0)</f>
        <v>0</v>
      </c>
      <c r="BB283" s="261">
        <f>IF(AZ283=2,G283,0)</f>
        <v>0</v>
      </c>
      <c r="BC283" s="261">
        <f>IF(AZ283=3,G283,0)</f>
        <v>0</v>
      </c>
      <c r="BD283" s="261">
        <f>IF(AZ283=4,G283,0)</f>
        <v>0</v>
      </c>
      <c r="BE283" s="261">
        <f>IF(AZ283=5,G283,0)</f>
        <v>0</v>
      </c>
      <c r="CA283" s="292">
        <v>12</v>
      </c>
      <c r="CB283" s="292">
        <v>0</v>
      </c>
    </row>
    <row r="284" spans="1:80" x14ac:dyDescent="0.2">
      <c r="A284" s="301"/>
      <c r="B284" s="304"/>
      <c r="C284" s="305" t="s">
        <v>2205</v>
      </c>
      <c r="D284" s="306"/>
      <c r="E284" s="307">
        <v>2.37</v>
      </c>
      <c r="F284" s="308"/>
      <c r="G284" s="309"/>
      <c r="H284" s="310"/>
      <c r="I284" s="302"/>
      <c r="J284" s="311"/>
      <c r="K284" s="302"/>
      <c r="M284" s="303" t="s">
        <v>2205</v>
      </c>
      <c r="O284" s="292"/>
    </row>
    <row r="285" spans="1:80" ht="22.5" x14ac:dyDescent="0.2">
      <c r="A285" s="293">
        <v>76</v>
      </c>
      <c r="B285" s="294" t="s">
        <v>684</v>
      </c>
      <c r="C285" s="295" t="s">
        <v>2206</v>
      </c>
      <c r="D285" s="296" t="s">
        <v>170</v>
      </c>
      <c r="E285" s="297">
        <v>75.180000000000007</v>
      </c>
      <c r="F285" s="297">
        <v>0</v>
      </c>
      <c r="G285" s="298">
        <f>E285*F285</f>
        <v>0</v>
      </c>
      <c r="H285" s="299">
        <v>4.8900000000000002E-3</v>
      </c>
      <c r="I285" s="300">
        <f>E285*H285</f>
        <v>0.36763020000000007</v>
      </c>
      <c r="J285" s="299"/>
      <c r="K285" s="300">
        <f>E285*J285</f>
        <v>0</v>
      </c>
      <c r="O285" s="292">
        <v>2</v>
      </c>
      <c r="AA285" s="261">
        <v>12</v>
      </c>
      <c r="AB285" s="261">
        <v>0</v>
      </c>
      <c r="AC285" s="261">
        <v>7</v>
      </c>
      <c r="AZ285" s="261">
        <v>2</v>
      </c>
      <c r="BA285" s="261">
        <f>IF(AZ285=1,G285,0)</f>
        <v>0</v>
      </c>
      <c r="BB285" s="261">
        <f>IF(AZ285=2,G285,0)</f>
        <v>0</v>
      </c>
      <c r="BC285" s="261">
        <f>IF(AZ285=3,G285,0)</f>
        <v>0</v>
      </c>
      <c r="BD285" s="261">
        <f>IF(AZ285=4,G285,0)</f>
        <v>0</v>
      </c>
      <c r="BE285" s="261">
        <f>IF(AZ285=5,G285,0)</f>
        <v>0</v>
      </c>
      <c r="CA285" s="292">
        <v>12</v>
      </c>
      <c r="CB285" s="292">
        <v>0</v>
      </c>
    </row>
    <row r="286" spans="1:80" ht="22.5" x14ac:dyDescent="0.2">
      <c r="A286" s="301"/>
      <c r="B286" s="304"/>
      <c r="C286" s="305" t="s">
        <v>2207</v>
      </c>
      <c r="D286" s="306"/>
      <c r="E286" s="307">
        <v>0</v>
      </c>
      <c r="F286" s="308"/>
      <c r="G286" s="309"/>
      <c r="H286" s="310"/>
      <c r="I286" s="302"/>
      <c r="J286" s="311"/>
      <c r="K286" s="302"/>
      <c r="M286" s="303" t="s">
        <v>2207</v>
      </c>
      <c r="O286" s="292"/>
    </row>
    <row r="287" spans="1:80" x14ac:dyDescent="0.2">
      <c r="A287" s="301"/>
      <c r="B287" s="304"/>
      <c r="C287" s="305" t="s">
        <v>2208</v>
      </c>
      <c r="D287" s="306"/>
      <c r="E287" s="307">
        <v>71.38</v>
      </c>
      <c r="F287" s="308"/>
      <c r="G287" s="309"/>
      <c r="H287" s="310"/>
      <c r="I287" s="302"/>
      <c r="J287" s="311"/>
      <c r="K287" s="302"/>
      <c r="M287" s="303" t="s">
        <v>2208</v>
      </c>
      <c r="O287" s="292"/>
    </row>
    <row r="288" spans="1:80" x14ac:dyDescent="0.2">
      <c r="A288" s="301"/>
      <c r="B288" s="304"/>
      <c r="C288" s="305" t="s">
        <v>2209</v>
      </c>
      <c r="D288" s="306"/>
      <c r="E288" s="307">
        <v>3.8</v>
      </c>
      <c r="F288" s="308"/>
      <c r="G288" s="309"/>
      <c r="H288" s="310"/>
      <c r="I288" s="302"/>
      <c r="J288" s="311"/>
      <c r="K288" s="302"/>
      <c r="M288" s="303" t="s">
        <v>2209</v>
      </c>
      <c r="O288" s="292"/>
    </row>
    <row r="289" spans="1:80" ht="22.5" x14ac:dyDescent="0.2">
      <c r="A289" s="293">
        <v>77</v>
      </c>
      <c r="B289" s="294" t="s">
        <v>1235</v>
      </c>
      <c r="C289" s="295" t="s">
        <v>2210</v>
      </c>
      <c r="D289" s="296" t="s">
        <v>170</v>
      </c>
      <c r="E289" s="297">
        <v>24.2</v>
      </c>
      <c r="F289" s="297">
        <v>0</v>
      </c>
      <c r="G289" s="298">
        <f>E289*F289</f>
        <v>0</v>
      </c>
      <c r="H289" s="299">
        <v>4.8900000000000002E-3</v>
      </c>
      <c r="I289" s="300">
        <f>E289*H289</f>
        <v>0.118338</v>
      </c>
      <c r="J289" s="299"/>
      <c r="K289" s="300">
        <f>E289*J289</f>
        <v>0</v>
      </c>
      <c r="O289" s="292">
        <v>2</v>
      </c>
      <c r="AA289" s="261">
        <v>12</v>
      </c>
      <c r="AB289" s="261">
        <v>0</v>
      </c>
      <c r="AC289" s="261">
        <v>160</v>
      </c>
      <c r="AZ289" s="261">
        <v>2</v>
      </c>
      <c r="BA289" s="261">
        <f>IF(AZ289=1,G289,0)</f>
        <v>0</v>
      </c>
      <c r="BB289" s="261">
        <f>IF(AZ289=2,G289,0)</f>
        <v>0</v>
      </c>
      <c r="BC289" s="261">
        <f>IF(AZ289=3,G289,0)</f>
        <v>0</v>
      </c>
      <c r="BD289" s="261">
        <f>IF(AZ289=4,G289,0)</f>
        <v>0</v>
      </c>
      <c r="BE289" s="261">
        <f>IF(AZ289=5,G289,0)</f>
        <v>0</v>
      </c>
      <c r="CA289" s="292">
        <v>12</v>
      </c>
      <c r="CB289" s="292">
        <v>0</v>
      </c>
    </row>
    <row r="290" spans="1:80" x14ac:dyDescent="0.2">
      <c r="A290" s="301"/>
      <c r="B290" s="304"/>
      <c r="C290" s="305" t="s">
        <v>2211</v>
      </c>
      <c r="D290" s="306"/>
      <c r="E290" s="307">
        <v>24.2</v>
      </c>
      <c r="F290" s="308"/>
      <c r="G290" s="309"/>
      <c r="H290" s="310"/>
      <c r="I290" s="302"/>
      <c r="J290" s="311"/>
      <c r="K290" s="302"/>
      <c r="M290" s="303" t="s">
        <v>2211</v>
      </c>
      <c r="O290" s="292"/>
    </row>
    <row r="291" spans="1:80" ht="22.5" x14ac:dyDescent="0.2">
      <c r="A291" s="293">
        <v>78</v>
      </c>
      <c r="B291" s="294" t="s">
        <v>2212</v>
      </c>
      <c r="C291" s="295" t="s">
        <v>2213</v>
      </c>
      <c r="D291" s="296" t="s">
        <v>170</v>
      </c>
      <c r="E291" s="297">
        <v>51.08</v>
      </c>
      <c r="F291" s="297">
        <v>0</v>
      </c>
      <c r="G291" s="298">
        <f>E291*F291</f>
        <v>0</v>
      </c>
      <c r="H291" s="299">
        <v>4.8900000000000002E-3</v>
      </c>
      <c r="I291" s="300">
        <f>E291*H291</f>
        <v>0.24978120000000001</v>
      </c>
      <c r="J291" s="299"/>
      <c r="K291" s="300">
        <f>E291*J291</f>
        <v>0</v>
      </c>
      <c r="O291" s="292">
        <v>2</v>
      </c>
      <c r="AA291" s="261">
        <v>12</v>
      </c>
      <c r="AB291" s="261">
        <v>0</v>
      </c>
      <c r="AC291" s="261">
        <v>137</v>
      </c>
      <c r="AZ291" s="261">
        <v>2</v>
      </c>
      <c r="BA291" s="261">
        <f>IF(AZ291=1,G291,0)</f>
        <v>0</v>
      </c>
      <c r="BB291" s="261">
        <f>IF(AZ291=2,G291,0)</f>
        <v>0</v>
      </c>
      <c r="BC291" s="261">
        <f>IF(AZ291=3,G291,0)</f>
        <v>0</v>
      </c>
      <c r="BD291" s="261">
        <f>IF(AZ291=4,G291,0)</f>
        <v>0</v>
      </c>
      <c r="BE291" s="261">
        <f>IF(AZ291=5,G291,0)</f>
        <v>0</v>
      </c>
      <c r="CA291" s="292">
        <v>12</v>
      </c>
      <c r="CB291" s="292">
        <v>0</v>
      </c>
    </row>
    <row r="292" spans="1:80" x14ac:dyDescent="0.2">
      <c r="A292" s="301"/>
      <c r="B292" s="304"/>
      <c r="C292" s="305" t="s">
        <v>925</v>
      </c>
      <c r="D292" s="306"/>
      <c r="E292" s="307">
        <v>0</v>
      </c>
      <c r="F292" s="308"/>
      <c r="G292" s="309"/>
      <c r="H292" s="310"/>
      <c r="I292" s="302"/>
      <c r="J292" s="311"/>
      <c r="K292" s="302"/>
      <c r="M292" s="303" t="s">
        <v>925</v>
      </c>
      <c r="O292" s="292"/>
    </row>
    <row r="293" spans="1:80" x14ac:dyDescent="0.2">
      <c r="A293" s="301"/>
      <c r="B293" s="304"/>
      <c r="C293" s="305" t="s">
        <v>2214</v>
      </c>
      <c r="D293" s="306"/>
      <c r="E293" s="307">
        <v>51.08</v>
      </c>
      <c r="F293" s="308"/>
      <c r="G293" s="309"/>
      <c r="H293" s="310"/>
      <c r="I293" s="302"/>
      <c r="J293" s="311"/>
      <c r="K293" s="302"/>
      <c r="M293" s="303" t="s">
        <v>2214</v>
      </c>
      <c r="O293" s="292"/>
    </row>
    <row r="294" spans="1:80" x14ac:dyDescent="0.2">
      <c r="A294" s="293">
        <v>79</v>
      </c>
      <c r="B294" s="294" t="s">
        <v>696</v>
      </c>
      <c r="C294" s="295" t="s">
        <v>697</v>
      </c>
      <c r="D294" s="296" t="s">
        <v>12</v>
      </c>
      <c r="E294" s="297"/>
      <c r="F294" s="297">
        <v>0</v>
      </c>
      <c r="G294" s="298">
        <f>E294*F294</f>
        <v>0</v>
      </c>
      <c r="H294" s="299">
        <v>0</v>
      </c>
      <c r="I294" s="300">
        <f>E294*H294</f>
        <v>0</v>
      </c>
      <c r="J294" s="299"/>
      <c r="K294" s="300">
        <f>E294*J294</f>
        <v>0</v>
      </c>
      <c r="O294" s="292">
        <v>2</v>
      </c>
      <c r="AA294" s="261">
        <v>7</v>
      </c>
      <c r="AB294" s="261">
        <v>1002</v>
      </c>
      <c r="AC294" s="261">
        <v>5</v>
      </c>
      <c r="AZ294" s="261">
        <v>2</v>
      </c>
      <c r="BA294" s="261">
        <f>IF(AZ294=1,G294,0)</f>
        <v>0</v>
      </c>
      <c r="BB294" s="261">
        <f>IF(AZ294=2,G294,0)</f>
        <v>0</v>
      </c>
      <c r="BC294" s="261">
        <f>IF(AZ294=3,G294,0)</f>
        <v>0</v>
      </c>
      <c r="BD294" s="261">
        <f>IF(AZ294=4,G294,0)</f>
        <v>0</v>
      </c>
      <c r="BE294" s="261">
        <f>IF(AZ294=5,G294,0)</f>
        <v>0</v>
      </c>
      <c r="CA294" s="292">
        <v>7</v>
      </c>
      <c r="CB294" s="292">
        <v>1002</v>
      </c>
    </row>
    <row r="295" spans="1:80" x14ac:dyDescent="0.2">
      <c r="A295" s="293">
        <v>80</v>
      </c>
      <c r="B295" s="294" t="s">
        <v>367</v>
      </c>
      <c r="C295" s="295" t="s">
        <v>368</v>
      </c>
      <c r="D295" s="296" t="s">
        <v>369</v>
      </c>
      <c r="E295" s="297">
        <v>6.5178535999999996</v>
      </c>
      <c r="F295" s="297">
        <v>0</v>
      </c>
      <c r="G295" s="298">
        <f>E295*F295</f>
        <v>0</v>
      </c>
      <c r="H295" s="299">
        <v>0</v>
      </c>
      <c r="I295" s="300">
        <f>E295*H295</f>
        <v>0</v>
      </c>
      <c r="J295" s="299"/>
      <c r="K295" s="300">
        <f>E295*J295</f>
        <v>0</v>
      </c>
      <c r="O295" s="292">
        <v>2</v>
      </c>
      <c r="AA295" s="261">
        <v>8</v>
      </c>
      <c r="AB295" s="261">
        <v>0</v>
      </c>
      <c r="AC295" s="261">
        <v>3</v>
      </c>
      <c r="AZ295" s="261">
        <v>2</v>
      </c>
      <c r="BA295" s="261">
        <f>IF(AZ295=1,G295,0)</f>
        <v>0</v>
      </c>
      <c r="BB295" s="261">
        <f>IF(AZ295=2,G295,0)</f>
        <v>0</v>
      </c>
      <c r="BC295" s="261">
        <f>IF(AZ295=3,G295,0)</f>
        <v>0</v>
      </c>
      <c r="BD295" s="261">
        <f>IF(AZ295=4,G295,0)</f>
        <v>0</v>
      </c>
      <c r="BE295" s="261">
        <f>IF(AZ295=5,G295,0)</f>
        <v>0</v>
      </c>
      <c r="CA295" s="292">
        <v>8</v>
      </c>
      <c r="CB295" s="292">
        <v>0</v>
      </c>
    </row>
    <row r="296" spans="1:80" x14ac:dyDescent="0.2">
      <c r="A296" s="293">
        <v>81</v>
      </c>
      <c r="B296" s="294" t="s">
        <v>370</v>
      </c>
      <c r="C296" s="295" t="s">
        <v>371</v>
      </c>
      <c r="D296" s="296" t="s">
        <v>369</v>
      </c>
      <c r="E296" s="297">
        <v>6.5178535999999996</v>
      </c>
      <c r="F296" s="297">
        <v>0</v>
      </c>
      <c r="G296" s="298">
        <f>E296*F296</f>
        <v>0</v>
      </c>
      <c r="H296" s="299">
        <v>0</v>
      </c>
      <c r="I296" s="300">
        <f>E296*H296</f>
        <v>0</v>
      </c>
      <c r="J296" s="299"/>
      <c r="K296" s="300">
        <f>E296*J296</f>
        <v>0</v>
      </c>
      <c r="O296" s="292">
        <v>2</v>
      </c>
      <c r="AA296" s="261">
        <v>8</v>
      </c>
      <c r="AB296" s="261">
        <v>1</v>
      </c>
      <c r="AC296" s="261">
        <v>3</v>
      </c>
      <c r="AZ296" s="261">
        <v>2</v>
      </c>
      <c r="BA296" s="261">
        <f>IF(AZ296=1,G296,0)</f>
        <v>0</v>
      </c>
      <c r="BB296" s="261">
        <f>IF(AZ296=2,G296,0)</f>
        <v>0</v>
      </c>
      <c r="BC296" s="261">
        <f>IF(AZ296=3,G296,0)</f>
        <v>0</v>
      </c>
      <c r="BD296" s="261">
        <f>IF(AZ296=4,G296,0)</f>
        <v>0</v>
      </c>
      <c r="BE296" s="261">
        <f>IF(AZ296=5,G296,0)</f>
        <v>0</v>
      </c>
      <c r="CA296" s="292">
        <v>8</v>
      </c>
      <c r="CB296" s="292">
        <v>1</v>
      </c>
    </row>
    <row r="297" spans="1:80" x14ac:dyDescent="0.2">
      <c r="A297" s="293">
        <v>82</v>
      </c>
      <c r="B297" s="294" t="s">
        <v>372</v>
      </c>
      <c r="C297" s="295" t="s">
        <v>373</v>
      </c>
      <c r="D297" s="296" t="s">
        <v>369</v>
      </c>
      <c r="E297" s="297">
        <v>65.178535999999994</v>
      </c>
      <c r="F297" s="297">
        <v>0</v>
      </c>
      <c r="G297" s="298">
        <f>E297*F297</f>
        <v>0</v>
      </c>
      <c r="H297" s="299">
        <v>0</v>
      </c>
      <c r="I297" s="300">
        <f>E297*H297</f>
        <v>0</v>
      </c>
      <c r="J297" s="299"/>
      <c r="K297" s="300">
        <f>E297*J297</f>
        <v>0</v>
      </c>
      <c r="O297" s="292">
        <v>2</v>
      </c>
      <c r="AA297" s="261">
        <v>8</v>
      </c>
      <c r="AB297" s="261">
        <v>1</v>
      </c>
      <c r="AC297" s="261">
        <v>3</v>
      </c>
      <c r="AZ297" s="261">
        <v>2</v>
      </c>
      <c r="BA297" s="261">
        <f>IF(AZ297=1,G297,0)</f>
        <v>0</v>
      </c>
      <c r="BB297" s="261">
        <f>IF(AZ297=2,G297,0)</f>
        <v>0</v>
      </c>
      <c r="BC297" s="261">
        <f>IF(AZ297=3,G297,0)</f>
        <v>0</v>
      </c>
      <c r="BD297" s="261">
        <f>IF(AZ297=4,G297,0)</f>
        <v>0</v>
      </c>
      <c r="BE297" s="261">
        <f>IF(AZ297=5,G297,0)</f>
        <v>0</v>
      </c>
      <c r="CA297" s="292">
        <v>8</v>
      </c>
      <c r="CB297" s="292">
        <v>1</v>
      </c>
    </row>
    <row r="298" spans="1:80" x14ac:dyDescent="0.2">
      <c r="A298" s="293">
        <v>83</v>
      </c>
      <c r="B298" s="294" t="s">
        <v>374</v>
      </c>
      <c r="C298" s="295" t="s">
        <v>375</v>
      </c>
      <c r="D298" s="296" t="s">
        <v>369</v>
      </c>
      <c r="E298" s="297">
        <v>6.5178535999999996</v>
      </c>
      <c r="F298" s="297">
        <v>0</v>
      </c>
      <c r="G298" s="298">
        <f>E298*F298</f>
        <v>0</v>
      </c>
      <c r="H298" s="299">
        <v>0</v>
      </c>
      <c r="I298" s="300">
        <f>E298*H298</f>
        <v>0</v>
      </c>
      <c r="J298" s="299"/>
      <c r="K298" s="300">
        <f>E298*J298</f>
        <v>0</v>
      </c>
      <c r="O298" s="292">
        <v>2</v>
      </c>
      <c r="AA298" s="261">
        <v>8</v>
      </c>
      <c r="AB298" s="261">
        <v>1</v>
      </c>
      <c r="AC298" s="261">
        <v>3</v>
      </c>
      <c r="AZ298" s="261">
        <v>2</v>
      </c>
      <c r="BA298" s="261">
        <f>IF(AZ298=1,G298,0)</f>
        <v>0</v>
      </c>
      <c r="BB298" s="261">
        <f>IF(AZ298=2,G298,0)</f>
        <v>0</v>
      </c>
      <c r="BC298" s="261">
        <f>IF(AZ298=3,G298,0)</f>
        <v>0</v>
      </c>
      <c r="BD298" s="261">
        <f>IF(AZ298=4,G298,0)</f>
        <v>0</v>
      </c>
      <c r="BE298" s="261">
        <f>IF(AZ298=5,G298,0)</f>
        <v>0</v>
      </c>
      <c r="CA298" s="292">
        <v>8</v>
      </c>
      <c r="CB298" s="292">
        <v>1</v>
      </c>
    </row>
    <row r="299" spans="1:80" x14ac:dyDescent="0.2">
      <c r="A299" s="293">
        <v>84</v>
      </c>
      <c r="B299" s="294" t="s">
        <v>376</v>
      </c>
      <c r="C299" s="295" t="s">
        <v>377</v>
      </c>
      <c r="D299" s="296" t="s">
        <v>369</v>
      </c>
      <c r="E299" s="297">
        <v>19.5535608</v>
      </c>
      <c r="F299" s="297">
        <v>0</v>
      </c>
      <c r="G299" s="298">
        <f>E299*F299</f>
        <v>0</v>
      </c>
      <c r="H299" s="299">
        <v>0</v>
      </c>
      <c r="I299" s="300">
        <f>E299*H299</f>
        <v>0</v>
      </c>
      <c r="J299" s="299"/>
      <c r="K299" s="300">
        <f>E299*J299</f>
        <v>0</v>
      </c>
      <c r="O299" s="292">
        <v>2</v>
      </c>
      <c r="AA299" s="261">
        <v>8</v>
      </c>
      <c r="AB299" s="261">
        <v>1</v>
      </c>
      <c r="AC299" s="261">
        <v>3</v>
      </c>
      <c r="AZ299" s="261">
        <v>2</v>
      </c>
      <c r="BA299" s="261">
        <f>IF(AZ299=1,G299,0)</f>
        <v>0</v>
      </c>
      <c r="BB299" s="261">
        <f>IF(AZ299=2,G299,0)</f>
        <v>0</v>
      </c>
      <c r="BC299" s="261">
        <f>IF(AZ299=3,G299,0)</f>
        <v>0</v>
      </c>
      <c r="BD299" s="261">
        <f>IF(AZ299=4,G299,0)</f>
        <v>0</v>
      </c>
      <c r="BE299" s="261">
        <f>IF(AZ299=5,G299,0)</f>
        <v>0</v>
      </c>
      <c r="CA299" s="292">
        <v>8</v>
      </c>
      <c r="CB299" s="292">
        <v>1</v>
      </c>
    </row>
    <row r="300" spans="1:80" x14ac:dyDescent="0.2">
      <c r="A300" s="312"/>
      <c r="B300" s="313" t="s">
        <v>101</v>
      </c>
      <c r="C300" s="314" t="s">
        <v>435</v>
      </c>
      <c r="D300" s="315"/>
      <c r="E300" s="316"/>
      <c r="F300" s="317"/>
      <c r="G300" s="318">
        <f>SUM(G272:G299)</f>
        <v>0</v>
      </c>
      <c r="H300" s="319"/>
      <c r="I300" s="320">
        <f>SUM(I272:I299)</f>
        <v>0.78755760000000008</v>
      </c>
      <c r="J300" s="319"/>
      <c r="K300" s="320">
        <f>SUM(K272:K299)</f>
        <v>-6.5178536000000005</v>
      </c>
      <c r="O300" s="292">
        <v>4</v>
      </c>
      <c r="BA300" s="321">
        <f>SUM(BA272:BA299)</f>
        <v>0</v>
      </c>
      <c r="BB300" s="321">
        <f>SUM(BB272:BB299)</f>
        <v>0</v>
      </c>
      <c r="BC300" s="321">
        <f>SUM(BC272:BC299)</f>
        <v>0</v>
      </c>
      <c r="BD300" s="321">
        <f>SUM(BD272:BD299)</f>
        <v>0</v>
      </c>
      <c r="BE300" s="321">
        <f>SUM(BE272:BE299)</f>
        <v>0</v>
      </c>
    </row>
    <row r="301" spans="1:80" x14ac:dyDescent="0.2">
      <c r="A301" s="282" t="s">
        <v>97</v>
      </c>
      <c r="B301" s="283" t="s">
        <v>451</v>
      </c>
      <c r="C301" s="284" t="s">
        <v>452</v>
      </c>
      <c r="D301" s="285"/>
      <c r="E301" s="286"/>
      <c r="F301" s="286"/>
      <c r="G301" s="287"/>
      <c r="H301" s="288"/>
      <c r="I301" s="289"/>
      <c r="J301" s="290"/>
      <c r="K301" s="291"/>
      <c r="O301" s="292">
        <v>1</v>
      </c>
    </row>
    <row r="302" spans="1:80" ht="22.5" x14ac:dyDescent="0.2">
      <c r="A302" s="293">
        <v>85</v>
      </c>
      <c r="B302" s="294" t="s">
        <v>2215</v>
      </c>
      <c r="C302" s="295" t="s">
        <v>2216</v>
      </c>
      <c r="D302" s="296" t="s">
        <v>366</v>
      </c>
      <c r="E302" s="297">
        <v>1</v>
      </c>
      <c r="F302" s="297">
        <v>0</v>
      </c>
      <c r="G302" s="298">
        <f>E302*F302</f>
        <v>0</v>
      </c>
      <c r="H302" s="299">
        <v>0</v>
      </c>
      <c r="I302" s="300">
        <f>E302*H302</f>
        <v>0</v>
      </c>
      <c r="J302" s="299"/>
      <c r="K302" s="300">
        <f>E302*J302</f>
        <v>0</v>
      </c>
      <c r="O302" s="292">
        <v>2</v>
      </c>
      <c r="AA302" s="261">
        <v>12</v>
      </c>
      <c r="AB302" s="261">
        <v>0</v>
      </c>
      <c r="AC302" s="261">
        <v>149</v>
      </c>
      <c r="AZ302" s="261">
        <v>2</v>
      </c>
      <c r="BA302" s="261">
        <f>IF(AZ302=1,G302,0)</f>
        <v>0</v>
      </c>
      <c r="BB302" s="261">
        <f>IF(AZ302=2,G302,0)</f>
        <v>0</v>
      </c>
      <c r="BC302" s="261">
        <f>IF(AZ302=3,G302,0)</f>
        <v>0</v>
      </c>
      <c r="BD302" s="261">
        <f>IF(AZ302=4,G302,0)</f>
        <v>0</v>
      </c>
      <c r="BE302" s="261">
        <f>IF(AZ302=5,G302,0)</f>
        <v>0</v>
      </c>
      <c r="CA302" s="292">
        <v>12</v>
      </c>
      <c r="CB302" s="292">
        <v>0</v>
      </c>
    </row>
    <row r="303" spans="1:80" x14ac:dyDescent="0.2">
      <c r="A303" s="293">
        <v>86</v>
      </c>
      <c r="B303" s="294" t="s">
        <v>2217</v>
      </c>
      <c r="C303" s="295" t="s">
        <v>2218</v>
      </c>
      <c r="D303" s="296" t="s">
        <v>366</v>
      </c>
      <c r="E303" s="297">
        <v>1</v>
      </c>
      <c r="F303" s="297">
        <v>0</v>
      </c>
      <c r="G303" s="298">
        <f>E303*F303</f>
        <v>0</v>
      </c>
      <c r="H303" s="299">
        <v>0</v>
      </c>
      <c r="I303" s="300">
        <f>E303*H303</f>
        <v>0</v>
      </c>
      <c r="J303" s="299"/>
      <c r="K303" s="300">
        <f>E303*J303</f>
        <v>0</v>
      </c>
      <c r="O303" s="292">
        <v>2</v>
      </c>
      <c r="AA303" s="261">
        <v>12</v>
      </c>
      <c r="AB303" s="261">
        <v>0</v>
      </c>
      <c r="AC303" s="261">
        <v>148</v>
      </c>
      <c r="AZ303" s="261">
        <v>2</v>
      </c>
      <c r="BA303" s="261">
        <f>IF(AZ303=1,G303,0)</f>
        <v>0</v>
      </c>
      <c r="BB303" s="261">
        <f>IF(AZ303=2,G303,0)</f>
        <v>0</v>
      </c>
      <c r="BC303" s="261">
        <f>IF(AZ303=3,G303,0)</f>
        <v>0</v>
      </c>
      <c r="BD303" s="261">
        <f>IF(AZ303=4,G303,0)</f>
        <v>0</v>
      </c>
      <c r="BE303" s="261">
        <f>IF(AZ303=5,G303,0)</f>
        <v>0</v>
      </c>
      <c r="CA303" s="292">
        <v>12</v>
      </c>
      <c r="CB303" s="292">
        <v>0</v>
      </c>
    </row>
    <row r="304" spans="1:80" x14ac:dyDescent="0.2">
      <c r="A304" s="293">
        <v>87</v>
      </c>
      <c r="B304" s="294" t="s">
        <v>459</v>
      </c>
      <c r="C304" s="295" t="s">
        <v>460</v>
      </c>
      <c r="D304" s="296" t="s">
        <v>12</v>
      </c>
      <c r="E304" s="297"/>
      <c r="F304" s="297">
        <v>0</v>
      </c>
      <c r="G304" s="298">
        <f>E304*F304</f>
        <v>0</v>
      </c>
      <c r="H304" s="299">
        <v>0</v>
      </c>
      <c r="I304" s="300">
        <f>E304*H304</f>
        <v>0</v>
      </c>
      <c r="J304" s="299"/>
      <c r="K304" s="300">
        <f>E304*J304</f>
        <v>0</v>
      </c>
      <c r="O304" s="292">
        <v>2</v>
      </c>
      <c r="AA304" s="261">
        <v>7</v>
      </c>
      <c r="AB304" s="261">
        <v>1002</v>
      </c>
      <c r="AC304" s="261">
        <v>5</v>
      </c>
      <c r="AZ304" s="261">
        <v>2</v>
      </c>
      <c r="BA304" s="261">
        <f>IF(AZ304=1,G304,0)</f>
        <v>0</v>
      </c>
      <c r="BB304" s="261">
        <f>IF(AZ304=2,G304,0)</f>
        <v>0</v>
      </c>
      <c r="BC304" s="261">
        <f>IF(AZ304=3,G304,0)</f>
        <v>0</v>
      </c>
      <c r="BD304" s="261">
        <f>IF(AZ304=4,G304,0)</f>
        <v>0</v>
      </c>
      <c r="BE304" s="261">
        <f>IF(AZ304=5,G304,0)</f>
        <v>0</v>
      </c>
      <c r="CA304" s="292">
        <v>7</v>
      </c>
      <c r="CB304" s="292">
        <v>1002</v>
      </c>
    </row>
    <row r="305" spans="1:80" x14ac:dyDescent="0.2">
      <c r="A305" s="293">
        <v>88</v>
      </c>
      <c r="B305" s="294" t="s">
        <v>367</v>
      </c>
      <c r="C305" s="295" t="s">
        <v>368</v>
      </c>
      <c r="D305" s="296" t="s">
        <v>369</v>
      </c>
      <c r="E305" s="297">
        <v>8.5000000000000006E-2</v>
      </c>
      <c r="F305" s="297">
        <v>0</v>
      </c>
      <c r="G305" s="298">
        <f>E305*F305</f>
        <v>0</v>
      </c>
      <c r="H305" s="299">
        <v>0</v>
      </c>
      <c r="I305" s="300">
        <f>E305*H305</f>
        <v>0</v>
      </c>
      <c r="J305" s="299"/>
      <c r="K305" s="300">
        <f>E305*J305</f>
        <v>0</v>
      </c>
      <c r="O305" s="292">
        <v>2</v>
      </c>
      <c r="AA305" s="261">
        <v>8</v>
      </c>
      <c r="AB305" s="261">
        <v>0</v>
      </c>
      <c r="AC305" s="261">
        <v>3</v>
      </c>
      <c r="AZ305" s="261">
        <v>2</v>
      </c>
      <c r="BA305" s="261">
        <f>IF(AZ305=1,G305,0)</f>
        <v>0</v>
      </c>
      <c r="BB305" s="261">
        <f>IF(AZ305=2,G305,0)</f>
        <v>0</v>
      </c>
      <c r="BC305" s="261">
        <f>IF(AZ305=3,G305,0)</f>
        <v>0</v>
      </c>
      <c r="BD305" s="261">
        <f>IF(AZ305=4,G305,0)</f>
        <v>0</v>
      </c>
      <c r="BE305" s="261">
        <f>IF(AZ305=5,G305,0)</f>
        <v>0</v>
      </c>
      <c r="CA305" s="292">
        <v>8</v>
      </c>
      <c r="CB305" s="292">
        <v>0</v>
      </c>
    </row>
    <row r="306" spans="1:80" x14ac:dyDescent="0.2">
      <c r="A306" s="293">
        <v>89</v>
      </c>
      <c r="B306" s="294" t="s">
        <v>370</v>
      </c>
      <c r="C306" s="295" t="s">
        <v>371</v>
      </c>
      <c r="D306" s="296" t="s">
        <v>369</v>
      </c>
      <c r="E306" s="297">
        <v>8.5000000000000006E-2</v>
      </c>
      <c r="F306" s="297">
        <v>0</v>
      </c>
      <c r="G306" s="298">
        <f>E306*F306</f>
        <v>0</v>
      </c>
      <c r="H306" s="299">
        <v>0</v>
      </c>
      <c r="I306" s="300">
        <f>E306*H306</f>
        <v>0</v>
      </c>
      <c r="J306" s="299"/>
      <c r="K306" s="300">
        <f>E306*J306</f>
        <v>0</v>
      </c>
      <c r="O306" s="292">
        <v>2</v>
      </c>
      <c r="AA306" s="261">
        <v>8</v>
      </c>
      <c r="AB306" s="261">
        <v>1</v>
      </c>
      <c r="AC306" s="261">
        <v>3</v>
      </c>
      <c r="AZ306" s="261">
        <v>2</v>
      </c>
      <c r="BA306" s="261">
        <f>IF(AZ306=1,G306,0)</f>
        <v>0</v>
      </c>
      <c r="BB306" s="261">
        <f>IF(AZ306=2,G306,0)</f>
        <v>0</v>
      </c>
      <c r="BC306" s="261">
        <f>IF(AZ306=3,G306,0)</f>
        <v>0</v>
      </c>
      <c r="BD306" s="261">
        <f>IF(AZ306=4,G306,0)</f>
        <v>0</v>
      </c>
      <c r="BE306" s="261">
        <f>IF(AZ306=5,G306,0)</f>
        <v>0</v>
      </c>
      <c r="CA306" s="292">
        <v>8</v>
      </c>
      <c r="CB306" s="292">
        <v>1</v>
      </c>
    </row>
    <row r="307" spans="1:80" x14ac:dyDescent="0.2">
      <c r="A307" s="293">
        <v>90</v>
      </c>
      <c r="B307" s="294" t="s">
        <v>372</v>
      </c>
      <c r="C307" s="295" t="s">
        <v>373</v>
      </c>
      <c r="D307" s="296" t="s">
        <v>369</v>
      </c>
      <c r="E307" s="297">
        <v>0.85</v>
      </c>
      <c r="F307" s="297">
        <v>0</v>
      </c>
      <c r="G307" s="298">
        <f>E307*F307</f>
        <v>0</v>
      </c>
      <c r="H307" s="299">
        <v>0</v>
      </c>
      <c r="I307" s="300">
        <f>E307*H307</f>
        <v>0</v>
      </c>
      <c r="J307" s="299"/>
      <c r="K307" s="300">
        <f>E307*J307</f>
        <v>0</v>
      </c>
      <c r="O307" s="292">
        <v>2</v>
      </c>
      <c r="AA307" s="261">
        <v>8</v>
      </c>
      <c r="AB307" s="261">
        <v>1</v>
      </c>
      <c r="AC307" s="261">
        <v>3</v>
      </c>
      <c r="AZ307" s="261">
        <v>2</v>
      </c>
      <c r="BA307" s="261">
        <f>IF(AZ307=1,G307,0)</f>
        <v>0</v>
      </c>
      <c r="BB307" s="261">
        <f>IF(AZ307=2,G307,0)</f>
        <v>0</v>
      </c>
      <c r="BC307" s="261">
        <f>IF(AZ307=3,G307,0)</f>
        <v>0</v>
      </c>
      <c r="BD307" s="261">
        <f>IF(AZ307=4,G307,0)</f>
        <v>0</v>
      </c>
      <c r="BE307" s="261">
        <f>IF(AZ307=5,G307,0)</f>
        <v>0</v>
      </c>
      <c r="CA307" s="292">
        <v>8</v>
      </c>
      <c r="CB307" s="292">
        <v>1</v>
      </c>
    </row>
    <row r="308" spans="1:80" x14ac:dyDescent="0.2">
      <c r="A308" s="293">
        <v>91</v>
      </c>
      <c r="B308" s="294" t="s">
        <v>374</v>
      </c>
      <c r="C308" s="295" t="s">
        <v>375</v>
      </c>
      <c r="D308" s="296" t="s">
        <v>369</v>
      </c>
      <c r="E308" s="297">
        <v>8.5000000000000006E-2</v>
      </c>
      <c r="F308" s="297">
        <v>0</v>
      </c>
      <c r="G308" s="298">
        <f>E308*F308</f>
        <v>0</v>
      </c>
      <c r="H308" s="299">
        <v>0</v>
      </c>
      <c r="I308" s="300">
        <f>E308*H308</f>
        <v>0</v>
      </c>
      <c r="J308" s="299"/>
      <c r="K308" s="300">
        <f>E308*J308</f>
        <v>0</v>
      </c>
      <c r="O308" s="292">
        <v>2</v>
      </c>
      <c r="AA308" s="261">
        <v>8</v>
      </c>
      <c r="AB308" s="261">
        <v>1</v>
      </c>
      <c r="AC308" s="261">
        <v>3</v>
      </c>
      <c r="AZ308" s="261">
        <v>2</v>
      </c>
      <c r="BA308" s="261">
        <f>IF(AZ308=1,G308,0)</f>
        <v>0</v>
      </c>
      <c r="BB308" s="261">
        <f>IF(AZ308=2,G308,0)</f>
        <v>0</v>
      </c>
      <c r="BC308" s="261">
        <f>IF(AZ308=3,G308,0)</f>
        <v>0</v>
      </c>
      <c r="BD308" s="261">
        <f>IF(AZ308=4,G308,0)</f>
        <v>0</v>
      </c>
      <c r="BE308" s="261">
        <f>IF(AZ308=5,G308,0)</f>
        <v>0</v>
      </c>
      <c r="CA308" s="292">
        <v>8</v>
      </c>
      <c r="CB308" s="292">
        <v>1</v>
      </c>
    </row>
    <row r="309" spans="1:80" x14ac:dyDescent="0.2">
      <c r="A309" s="293">
        <v>92</v>
      </c>
      <c r="B309" s="294" t="s">
        <v>376</v>
      </c>
      <c r="C309" s="295" t="s">
        <v>377</v>
      </c>
      <c r="D309" s="296" t="s">
        <v>369</v>
      </c>
      <c r="E309" s="297">
        <v>0.255</v>
      </c>
      <c r="F309" s="297">
        <v>0</v>
      </c>
      <c r="G309" s="298">
        <f>E309*F309</f>
        <v>0</v>
      </c>
      <c r="H309" s="299">
        <v>0</v>
      </c>
      <c r="I309" s="300">
        <f>E309*H309</f>
        <v>0</v>
      </c>
      <c r="J309" s="299"/>
      <c r="K309" s="300">
        <f>E309*J309</f>
        <v>0</v>
      </c>
      <c r="O309" s="292">
        <v>2</v>
      </c>
      <c r="AA309" s="261">
        <v>8</v>
      </c>
      <c r="AB309" s="261">
        <v>1</v>
      </c>
      <c r="AC309" s="261">
        <v>3</v>
      </c>
      <c r="AZ309" s="261">
        <v>2</v>
      </c>
      <c r="BA309" s="261">
        <f>IF(AZ309=1,G309,0)</f>
        <v>0</v>
      </c>
      <c r="BB309" s="261">
        <f>IF(AZ309=2,G309,0)</f>
        <v>0</v>
      </c>
      <c r="BC309" s="261">
        <f>IF(AZ309=3,G309,0)</f>
        <v>0</v>
      </c>
      <c r="BD309" s="261">
        <f>IF(AZ309=4,G309,0)</f>
        <v>0</v>
      </c>
      <c r="BE309" s="261">
        <f>IF(AZ309=5,G309,0)</f>
        <v>0</v>
      </c>
      <c r="CA309" s="292">
        <v>8</v>
      </c>
      <c r="CB309" s="292">
        <v>1</v>
      </c>
    </row>
    <row r="310" spans="1:80" x14ac:dyDescent="0.2">
      <c r="A310" s="312"/>
      <c r="B310" s="313" t="s">
        <v>101</v>
      </c>
      <c r="C310" s="314" t="s">
        <v>453</v>
      </c>
      <c r="D310" s="315"/>
      <c r="E310" s="316"/>
      <c r="F310" s="317"/>
      <c r="G310" s="318">
        <f>SUM(G301:G309)</f>
        <v>0</v>
      </c>
      <c r="H310" s="319"/>
      <c r="I310" s="320">
        <f>SUM(I301:I309)</f>
        <v>0</v>
      </c>
      <c r="J310" s="319"/>
      <c r="K310" s="320">
        <f>SUM(K301:K309)</f>
        <v>0</v>
      </c>
      <c r="O310" s="292">
        <v>4</v>
      </c>
      <c r="BA310" s="321">
        <f>SUM(BA301:BA309)</f>
        <v>0</v>
      </c>
      <c r="BB310" s="321">
        <f>SUM(BB301:BB309)</f>
        <v>0</v>
      </c>
      <c r="BC310" s="321">
        <f>SUM(BC301:BC309)</f>
        <v>0</v>
      </c>
      <c r="BD310" s="321">
        <f>SUM(BD301:BD309)</f>
        <v>0</v>
      </c>
      <c r="BE310" s="321">
        <f>SUM(BE301:BE309)</f>
        <v>0</v>
      </c>
    </row>
    <row r="311" spans="1:80" x14ac:dyDescent="0.2">
      <c r="E311" s="261"/>
    </row>
    <row r="312" spans="1:80" x14ac:dyDescent="0.2">
      <c r="E312" s="261"/>
    </row>
    <row r="313" spans="1:80" x14ac:dyDescent="0.2">
      <c r="E313" s="261"/>
    </row>
    <row r="314" spans="1:80" x14ac:dyDescent="0.2">
      <c r="E314" s="261"/>
    </row>
    <row r="315" spans="1:80" x14ac:dyDescent="0.2">
      <c r="E315" s="261"/>
    </row>
    <row r="316" spans="1:80" x14ac:dyDescent="0.2">
      <c r="E316" s="261"/>
    </row>
    <row r="317" spans="1:80" x14ac:dyDescent="0.2">
      <c r="E317" s="261"/>
    </row>
    <row r="318" spans="1:80" x14ac:dyDescent="0.2">
      <c r="E318" s="261"/>
    </row>
    <row r="319" spans="1:80" x14ac:dyDescent="0.2">
      <c r="E319" s="261"/>
    </row>
    <row r="320" spans="1:80" x14ac:dyDescent="0.2">
      <c r="E320" s="261"/>
    </row>
    <row r="321" spans="1:7" x14ac:dyDescent="0.2">
      <c r="E321" s="261"/>
    </row>
    <row r="322" spans="1:7" x14ac:dyDescent="0.2">
      <c r="E322" s="261"/>
    </row>
    <row r="323" spans="1:7" x14ac:dyDescent="0.2">
      <c r="E323" s="261"/>
    </row>
    <row r="324" spans="1:7" x14ac:dyDescent="0.2">
      <c r="E324" s="261"/>
    </row>
    <row r="325" spans="1:7" x14ac:dyDescent="0.2">
      <c r="E325" s="261"/>
    </row>
    <row r="326" spans="1:7" x14ac:dyDescent="0.2">
      <c r="E326" s="261"/>
    </row>
    <row r="327" spans="1:7" x14ac:dyDescent="0.2">
      <c r="E327" s="261"/>
    </row>
    <row r="328" spans="1:7" x14ac:dyDescent="0.2">
      <c r="E328" s="261"/>
    </row>
    <row r="329" spans="1:7" x14ac:dyDescent="0.2">
      <c r="E329" s="261"/>
    </row>
    <row r="330" spans="1:7" x14ac:dyDescent="0.2">
      <c r="E330" s="261"/>
    </row>
    <row r="331" spans="1:7" x14ac:dyDescent="0.2">
      <c r="E331" s="261"/>
    </row>
    <row r="332" spans="1:7" x14ac:dyDescent="0.2">
      <c r="E332" s="261"/>
    </row>
    <row r="333" spans="1:7" x14ac:dyDescent="0.2">
      <c r="E333" s="261"/>
    </row>
    <row r="334" spans="1:7" x14ac:dyDescent="0.2">
      <c r="A334" s="311"/>
      <c r="B334" s="311"/>
      <c r="C334" s="311"/>
      <c r="D334" s="311"/>
      <c r="E334" s="311"/>
      <c r="F334" s="311"/>
      <c r="G334" s="311"/>
    </row>
    <row r="335" spans="1:7" x14ac:dyDescent="0.2">
      <c r="A335" s="311"/>
      <c r="B335" s="311"/>
      <c r="C335" s="311"/>
      <c r="D335" s="311"/>
      <c r="E335" s="311"/>
      <c r="F335" s="311"/>
      <c r="G335" s="311"/>
    </row>
    <row r="336" spans="1:7" x14ac:dyDescent="0.2">
      <c r="A336" s="311"/>
      <c r="B336" s="311"/>
      <c r="C336" s="311"/>
      <c r="D336" s="311"/>
      <c r="E336" s="311"/>
      <c r="F336" s="311"/>
      <c r="G336" s="311"/>
    </row>
    <row r="337" spans="1:7" x14ac:dyDescent="0.2">
      <c r="A337" s="311"/>
      <c r="B337" s="311"/>
      <c r="C337" s="311"/>
      <c r="D337" s="311"/>
      <c r="E337" s="311"/>
      <c r="F337" s="311"/>
      <c r="G337" s="311"/>
    </row>
    <row r="338" spans="1:7" x14ac:dyDescent="0.2">
      <c r="E338" s="261"/>
    </row>
    <row r="339" spans="1:7" x14ac:dyDescent="0.2">
      <c r="E339" s="261"/>
    </row>
    <row r="340" spans="1:7" x14ac:dyDescent="0.2">
      <c r="E340" s="261"/>
    </row>
    <row r="341" spans="1:7" x14ac:dyDescent="0.2">
      <c r="E341" s="261"/>
    </row>
    <row r="342" spans="1:7" x14ac:dyDescent="0.2">
      <c r="E342" s="261"/>
    </row>
    <row r="343" spans="1:7" x14ac:dyDescent="0.2">
      <c r="E343" s="261"/>
    </row>
    <row r="344" spans="1:7" x14ac:dyDescent="0.2">
      <c r="E344" s="261"/>
    </row>
    <row r="345" spans="1:7" x14ac:dyDescent="0.2">
      <c r="E345" s="261"/>
    </row>
    <row r="346" spans="1:7" x14ac:dyDescent="0.2">
      <c r="E346" s="261"/>
    </row>
    <row r="347" spans="1:7" x14ac:dyDescent="0.2">
      <c r="E347" s="261"/>
    </row>
    <row r="348" spans="1:7" x14ac:dyDescent="0.2">
      <c r="E348" s="261"/>
    </row>
    <row r="349" spans="1:7" x14ac:dyDescent="0.2">
      <c r="E349" s="261"/>
    </row>
    <row r="350" spans="1:7" x14ac:dyDescent="0.2">
      <c r="E350" s="261"/>
    </row>
    <row r="351" spans="1:7" x14ac:dyDescent="0.2">
      <c r="E351" s="261"/>
    </row>
    <row r="352" spans="1:7" x14ac:dyDescent="0.2">
      <c r="E352" s="261"/>
    </row>
    <row r="353" spans="5:5" x14ac:dyDescent="0.2">
      <c r="E353" s="261"/>
    </row>
    <row r="354" spans="5:5" x14ac:dyDescent="0.2">
      <c r="E354" s="261"/>
    </row>
    <row r="355" spans="5:5" x14ac:dyDescent="0.2">
      <c r="E355" s="261"/>
    </row>
    <row r="356" spans="5:5" x14ac:dyDescent="0.2">
      <c r="E356" s="261"/>
    </row>
    <row r="357" spans="5:5" x14ac:dyDescent="0.2">
      <c r="E357" s="261"/>
    </row>
    <row r="358" spans="5:5" x14ac:dyDescent="0.2">
      <c r="E358" s="261"/>
    </row>
    <row r="359" spans="5:5" x14ac:dyDescent="0.2">
      <c r="E359" s="261"/>
    </row>
    <row r="360" spans="5:5" x14ac:dyDescent="0.2">
      <c r="E360" s="261"/>
    </row>
    <row r="361" spans="5:5" x14ac:dyDescent="0.2">
      <c r="E361" s="261"/>
    </row>
    <row r="362" spans="5:5" x14ac:dyDescent="0.2">
      <c r="E362" s="261"/>
    </row>
    <row r="363" spans="5:5" x14ac:dyDescent="0.2">
      <c r="E363" s="261"/>
    </row>
    <row r="364" spans="5:5" x14ac:dyDescent="0.2">
      <c r="E364" s="261"/>
    </row>
    <row r="365" spans="5:5" x14ac:dyDescent="0.2">
      <c r="E365" s="261"/>
    </row>
    <row r="366" spans="5:5" x14ac:dyDescent="0.2">
      <c r="E366" s="261"/>
    </row>
    <row r="367" spans="5:5" x14ac:dyDescent="0.2">
      <c r="E367" s="261"/>
    </row>
    <row r="368" spans="5:5" x14ac:dyDescent="0.2">
      <c r="E368" s="261"/>
    </row>
    <row r="369" spans="1:7" x14ac:dyDescent="0.2">
      <c r="A369" s="322"/>
      <c r="B369" s="322"/>
    </row>
    <row r="370" spans="1:7" x14ac:dyDescent="0.2">
      <c r="A370" s="311"/>
      <c r="B370" s="311"/>
      <c r="C370" s="323"/>
      <c r="D370" s="323"/>
      <c r="E370" s="324"/>
      <c r="F370" s="323"/>
      <c r="G370" s="325"/>
    </row>
    <row r="371" spans="1:7" x14ac:dyDescent="0.2">
      <c r="A371" s="326"/>
      <c r="B371" s="326"/>
      <c r="C371" s="311"/>
      <c r="D371" s="311"/>
      <c r="E371" s="327"/>
      <c r="F371" s="311"/>
      <c r="G371" s="311"/>
    </row>
    <row r="372" spans="1:7" x14ac:dyDescent="0.2">
      <c r="A372" s="311"/>
      <c r="B372" s="311"/>
      <c r="C372" s="311"/>
      <c r="D372" s="311"/>
      <c r="E372" s="327"/>
      <c r="F372" s="311"/>
      <c r="G372" s="311"/>
    </row>
    <row r="373" spans="1:7" x14ac:dyDescent="0.2">
      <c r="A373" s="311"/>
      <c r="B373" s="311"/>
      <c r="C373" s="311"/>
      <c r="D373" s="311"/>
      <c r="E373" s="327"/>
      <c r="F373" s="311"/>
      <c r="G373" s="311"/>
    </row>
    <row r="374" spans="1:7" x14ac:dyDescent="0.2">
      <c r="A374" s="311"/>
      <c r="B374" s="311"/>
      <c r="C374" s="311"/>
      <c r="D374" s="311"/>
      <c r="E374" s="327"/>
      <c r="F374" s="311"/>
      <c r="G374" s="311"/>
    </row>
    <row r="375" spans="1:7" x14ac:dyDescent="0.2">
      <c r="A375" s="311"/>
      <c r="B375" s="311"/>
      <c r="C375" s="311"/>
      <c r="D375" s="311"/>
      <c r="E375" s="327"/>
      <c r="F375" s="311"/>
      <c r="G375" s="311"/>
    </row>
    <row r="376" spans="1:7" x14ac:dyDescent="0.2">
      <c r="A376" s="311"/>
      <c r="B376" s="311"/>
      <c r="C376" s="311"/>
      <c r="D376" s="311"/>
      <c r="E376" s="327"/>
      <c r="F376" s="311"/>
      <c r="G376" s="311"/>
    </row>
    <row r="377" spans="1:7" x14ac:dyDescent="0.2">
      <c r="A377" s="311"/>
      <c r="B377" s="311"/>
      <c r="C377" s="311"/>
      <c r="D377" s="311"/>
      <c r="E377" s="327"/>
      <c r="F377" s="311"/>
      <c r="G377" s="311"/>
    </row>
    <row r="378" spans="1:7" x14ac:dyDescent="0.2">
      <c r="A378" s="311"/>
      <c r="B378" s="311"/>
      <c r="C378" s="311"/>
      <c r="D378" s="311"/>
      <c r="E378" s="327"/>
      <c r="F378" s="311"/>
      <c r="G378" s="311"/>
    </row>
    <row r="379" spans="1:7" x14ac:dyDescent="0.2">
      <c r="A379" s="311"/>
      <c r="B379" s="311"/>
      <c r="C379" s="311"/>
      <c r="D379" s="311"/>
      <c r="E379" s="327"/>
      <c r="F379" s="311"/>
      <c r="G379" s="311"/>
    </row>
    <row r="380" spans="1:7" x14ac:dyDescent="0.2">
      <c r="A380" s="311"/>
      <c r="B380" s="311"/>
      <c r="C380" s="311"/>
      <c r="D380" s="311"/>
      <c r="E380" s="327"/>
      <c r="F380" s="311"/>
      <c r="G380" s="311"/>
    </row>
    <row r="381" spans="1:7" x14ac:dyDescent="0.2">
      <c r="A381" s="311"/>
      <c r="B381" s="311"/>
      <c r="C381" s="311"/>
      <c r="D381" s="311"/>
      <c r="E381" s="327"/>
      <c r="F381" s="311"/>
      <c r="G381" s="311"/>
    </row>
    <row r="382" spans="1:7" x14ac:dyDescent="0.2">
      <c r="A382" s="311"/>
      <c r="B382" s="311"/>
      <c r="C382" s="311"/>
      <c r="D382" s="311"/>
      <c r="E382" s="327"/>
      <c r="F382" s="311"/>
      <c r="G382" s="311"/>
    </row>
    <row r="383" spans="1:7" x14ac:dyDescent="0.2">
      <c r="A383" s="311"/>
      <c r="B383" s="311"/>
      <c r="C383" s="311"/>
      <c r="D383" s="311"/>
      <c r="E383" s="327"/>
      <c r="F383" s="311"/>
      <c r="G383" s="311"/>
    </row>
  </sheetData>
  <mergeCells count="196">
    <mergeCell ref="C286:D286"/>
    <mergeCell ref="C287:D287"/>
    <mergeCell ref="C288:D288"/>
    <mergeCell ref="C290:D290"/>
    <mergeCell ref="C292:D292"/>
    <mergeCell ref="C293:D293"/>
    <mergeCell ref="C264:D264"/>
    <mergeCell ref="C274:D274"/>
    <mergeCell ref="C275:D275"/>
    <mergeCell ref="C277:D277"/>
    <mergeCell ref="C278:D278"/>
    <mergeCell ref="C280:D280"/>
    <mergeCell ref="C282:D282"/>
    <mergeCell ref="C284:D284"/>
    <mergeCell ref="C258:D258"/>
    <mergeCell ref="C259:D259"/>
    <mergeCell ref="C260:D260"/>
    <mergeCell ref="C261:D261"/>
    <mergeCell ref="C262:D262"/>
    <mergeCell ref="C263:D263"/>
    <mergeCell ref="C251:D251"/>
    <mergeCell ref="C252:D252"/>
    <mergeCell ref="C254:D254"/>
    <mergeCell ref="C255:D255"/>
    <mergeCell ref="C256:D256"/>
    <mergeCell ref="C257:D257"/>
    <mergeCell ref="C243:D243"/>
    <mergeCell ref="C245:D245"/>
    <mergeCell ref="C247:D247"/>
    <mergeCell ref="C248:D248"/>
    <mergeCell ref="C249:D249"/>
    <mergeCell ref="C250:D250"/>
    <mergeCell ref="C237:D237"/>
    <mergeCell ref="C238:D238"/>
    <mergeCell ref="C239:D239"/>
    <mergeCell ref="C240:D240"/>
    <mergeCell ref="C241:D241"/>
    <mergeCell ref="C242:D242"/>
    <mergeCell ref="C218:D218"/>
    <mergeCell ref="C220:D220"/>
    <mergeCell ref="C222:D222"/>
    <mergeCell ref="C233:D233"/>
    <mergeCell ref="C234:D234"/>
    <mergeCell ref="C235:D235"/>
    <mergeCell ref="C236:D236"/>
    <mergeCell ref="C201:D201"/>
    <mergeCell ref="C203:D203"/>
    <mergeCell ref="C204:D204"/>
    <mergeCell ref="C206:D206"/>
    <mergeCell ref="C207:D207"/>
    <mergeCell ref="C194:D194"/>
    <mergeCell ref="C195:D195"/>
    <mergeCell ref="C196:D196"/>
    <mergeCell ref="C197:D197"/>
    <mergeCell ref="C198:D198"/>
    <mergeCell ref="C199:D199"/>
    <mergeCell ref="C187:D187"/>
    <mergeCell ref="C188:D188"/>
    <mergeCell ref="C190:D190"/>
    <mergeCell ref="C191:D191"/>
    <mergeCell ref="C192:D192"/>
    <mergeCell ref="C193:D193"/>
    <mergeCell ref="C181:D181"/>
    <mergeCell ref="C182:D182"/>
    <mergeCell ref="C183:D183"/>
    <mergeCell ref="C184:D184"/>
    <mergeCell ref="C185:D185"/>
    <mergeCell ref="C186:D186"/>
    <mergeCell ref="C173:D173"/>
    <mergeCell ref="C175:D175"/>
    <mergeCell ref="C176:D176"/>
    <mergeCell ref="C178:D178"/>
    <mergeCell ref="C179:D179"/>
    <mergeCell ref="C180:D180"/>
    <mergeCell ref="C165:D165"/>
    <mergeCell ref="C167:D167"/>
    <mergeCell ref="C168:D168"/>
    <mergeCell ref="C169:D169"/>
    <mergeCell ref="C170:D170"/>
    <mergeCell ref="C171:D171"/>
    <mergeCell ref="C159:D159"/>
    <mergeCell ref="C160:D160"/>
    <mergeCell ref="C161:D161"/>
    <mergeCell ref="C162:D162"/>
    <mergeCell ref="C163:D163"/>
    <mergeCell ref="C164:D164"/>
    <mergeCell ref="C153:D153"/>
    <mergeCell ref="C154:D154"/>
    <mergeCell ref="C155:D155"/>
    <mergeCell ref="C156:D156"/>
    <mergeCell ref="C157:D157"/>
    <mergeCell ref="C158:D158"/>
    <mergeCell ref="C143:D143"/>
    <mergeCell ref="C145:D145"/>
    <mergeCell ref="C146:D146"/>
    <mergeCell ref="C148:D148"/>
    <mergeCell ref="C149:D149"/>
    <mergeCell ref="C150:D150"/>
    <mergeCell ref="C151:D151"/>
    <mergeCell ref="C152:D152"/>
    <mergeCell ref="C127:D127"/>
    <mergeCell ref="C128:D128"/>
    <mergeCell ref="C129:D129"/>
    <mergeCell ref="C130:D130"/>
    <mergeCell ref="C131:D131"/>
    <mergeCell ref="C132:D132"/>
    <mergeCell ref="C121:D121"/>
    <mergeCell ref="C122:D122"/>
    <mergeCell ref="C123:D123"/>
    <mergeCell ref="C124:D124"/>
    <mergeCell ref="C125:D125"/>
    <mergeCell ref="C126:D126"/>
    <mergeCell ref="C113:D113"/>
    <mergeCell ref="C115:D115"/>
    <mergeCell ref="C116:D116"/>
    <mergeCell ref="C118:D118"/>
    <mergeCell ref="C119:D119"/>
    <mergeCell ref="C120:D120"/>
    <mergeCell ref="C107:D107"/>
    <mergeCell ref="C108:D108"/>
    <mergeCell ref="C109:D109"/>
    <mergeCell ref="C110:D110"/>
    <mergeCell ref="C111:D111"/>
    <mergeCell ref="C112:D112"/>
    <mergeCell ref="C101:D101"/>
    <mergeCell ref="C102:D102"/>
    <mergeCell ref="C103:D103"/>
    <mergeCell ref="C104:D104"/>
    <mergeCell ref="C105:D105"/>
    <mergeCell ref="C106:D106"/>
    <mergeCell ref="C95:D95"/>
    <mergeCell ref="C96:D96"/>
    <mergeCell ref="C97:D97"/>
    <mergeCell ref="C98:D98"/>
    <mergeCell ref="C99:D99"/>
    <mergeCell ref="C100:D100"/>
    <mergeCell ref="C87:D87"/>
    <mergeCell ref="C89:D89"/>
    <mergeCell ref="C90:D90"/>
    <mergeCell ref="C92:D92"/>
    <mergeCell ref="C93:D93"/>
    <mergeCell ref="C94:D94"/>
    <mergeCell ref="C79:D79"/>
    <mergeCell ref="C80:D80"/>
    <mergeCell ref="C81:D81"/>
    <mergeCell ref="C82:D82"/>
    <mergeCell ref="C84:D84"/>
    <mergeCell ref="C85:D85"/>
    <mergeCell ref="C73:D73"/>
    <mergeCell ref="C74:D74"/>
    <mergeCell ref="C75:D75"/>
    <mergeCell ref="C76:D76"/>
    <mergeCell ref="C77:D77"/>
    <mergeCell ref="C78:D78"/>
    <mergeCell ref="C66:D66"/>
    <mergeCell ref="C67:D67"/>
    <mergeCell ref="C68:D68"/>
    <mergeCell ref="C69:D69"/>
    <mergeCell ref="C71:D71"/>
    <mergeCell ref="C72:D72"/>
    <mergeCell ref="C60:D60"/>
    <mergeCell ref="C61:D61"/>
    <mergeCell ref="C62:D62"/>
    <mergeCell ref="C63:D63"/>
    <mergeCell ref="C64:D64"/>
    <mergeCell ref="C65:D65"/>
    <mergeCell ref="C54:D54"/>
    <mergeCell ref="C55:D55"/>
    <mergeCell ref="C56:D56"/>
    <mergeCell ref="C57:D57"/>
    <mergeCell ref="C58:D58"/>
    <mergeCell ref="C59:D59"/>
    <mergeCell ref="C45:D45"/>
    <mergeCell ref="C46:D46"/>
    <mergeCell ref="C48:D48"/>
    <mergeCell ref="C49:D49"/>
    <mergeCell ref="C51:D51"/>
    <mergeCell ref="C52:D52"/>
    <mergeCell ref="C39:D39"/>
    <mergeCell ref="C40:D40"/>
    <mergeCell ref="C41:D41"/>
    <mergeCell ref="C42:D42"/>
    <mergeCell ref="C43:D43"/>
    <mergeCell ref="C44:D44"/>
    <mergeCell ref="C18:D18"/>
    <mergeCell ref="C22:D22"/>
    <mergeCell ref="C24:D24"/>
    <mergeCell ref="C26:D26"/>
    <mergeCell ref="A1:G1"/>
    <mergeCell ref="A3:B3"/>
    <mergeCell ref="A4:B4"/>
    <mergeCell ref="E4:G4"/>
    <mergeCell ref="C9:D9"/>
    <mergeCell ref="C11:D11"/>
    <mergeCell ref="C12:D12"/>
    <mergeCell ref="C14:D1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5"/>
  <dimension ref="A1:BE51"/>
  <sheetViews>
    <sheetView topLeftCell="A34" zoomScaleNormal="100"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101" t="s">
        <v>102</v>
      </c>
      <c r="B1" s="102"/>
      <c r="C1" s="102"/>
      <c r="D1" s="102"/>
      <c r="E1" s="102"/>
      <c r="F1" s="102"/>
      <c r="G1" s="102"/>
    </row>
    <row r="2" spans="1:57" ht="12.75" customHeight="1" x14ac:dyDescent="0.2">
      <c r="A2" s="103" t="s">
        <v>32</v>
      </c>
      <c r="B2" s="104"/>
      <c r="C2" s="105" t="s">
        <v>695</v>
      </c>
      <c r="D2" s="105" t="s">
        <v>703</v>
      </c>
      <c r="E2" s="106"/>
      <c r="F2" s="107" t="s">
        <v>33</v>
      </c>
      <c r="G2" s="108"/>
    </row>
    <row r="3" spans="1:57" ht="3" hidden="1" customHeight="1" x14ac:dyDescent="0.2">
      <c r="A3" s="109"/>
      <c r="B3" s="110"/>
      <c r="C3" s="111"/>
      <c r="D3" s="111"/>
      <c r="E3" s="112"/>
      <c r="F3" s="113"/>
      <c r="G3" s="114"/>
    </row>
    <row r="4" spans="1:57" ht="12" customHeight="1" x14ac:dyDescent="0.2">
      <c r="A4" s="115" t="s">
        <v>34</v>
      </c>
      <c r="B4" s="110"/>
      <c r="C4" s="111"/>
      <c r="D4" s="111"/>
      <c r="E4" s="112"/>
      <c r="F4" s="113" t="s">
        <v>35</v>
      </c>
      <c r="G4" s="116"/>
    </row>
    <row r="5" spans="1:57" ht="12.95" customHeight="1" x14ac:dyDescent="0.2">
      <c r="A5" s="117" t="s">
        <v>1945</v>
      </c>
      <c r="B5" s="118"/>
      <c r="C5" s="119" t="s">
        <v>1946</v>
      </c>
      <c r="D5" s="120"/>
      <c r="E5" s="118"/>
      <c r="F5" s="113" t="s">
        <v>36</v>
      </c>
      <c r="G5" s="114"/>
    </row>
    <row r="6" spans="1:57" ht="12.95" customHeight="1" x14ac:dyDescent="0.2">
      <c r="A6" s="115" t="s">
        <v>37</v>
      </c>
      <c r="B6" s="110"/>
      <c r="C6" s="111"/>
      <c r="D6" s="111"/>
      <c r="E6" s="112"/>
      <c r="F6" s="121" t="s">
        <v>38</v>
      </c>
      <c r="G6" s="122"/>
      <c r="O6" s="123"/>
    </row>
    <row r="7" spans="1:57" ht="12.95" customHeight="1" x14ac:dyDescent="0.2">
      <c r="A7" s="124" t="s">
        <v>104</v>
      </c>
      <c r="B7" s="125"/>
      <c r="C7" s="126" t="s">
        <v>105</v>
      </c>
      <c r="D7" s="127"/>
      <c r="E7" s="127"/>
      <c r="F7" s="128" t="s">
        <v>39</v>
      </c>
      <c r="G7" s="122">
        <f>IF(G6=0,,ROUND((F30+F32)/G6,1))</f>
        <v>0</v>
      </c>
    </row>
    <row r="8" spans="1:57" x14ac:dyDescent="0.2">
      <c r="A8" s="129" t="s">
        <v>40</v>
      </c>
      <c r="B8" s="113"/>
      <c r="C8" s="130"/>
      <c r="D8" s="130"/>
      <c r="E8" s="131"/>
      <c r="F8" s="132" t="s">
        <v>41</v>
      </c>
      <c r="G8" s="133"/>
      <c r="H8" s="134"/>
      <c r="I8" s="135"/>
    </row>
    <row r="9" spans="1:57" x14ac:dyDescent="0.2">
      <c r="A9" s="129" t="s">
        <v>42</v>
      </c>
      <c r="B9" s="113"/>
      <c r="C9" s="130"/>
      <c r="D9" s="130"/>
      <c r="E9" s="131"/>
      <c r="F9" s="113"/>
      <c r="G9" s="136"/>
      <c r="H9" s="137"/>
    </row>
    <row r="10" spans="1:57" x14ac:dyDescent="0.2">
      <c r="A10" s="129" t="s">
        <v>43</v>
      </c>
      <c r="B10" s="113"/>
      <c r="C10" s="130" t="s">
        <v>492</v>
      </c>
      <c r="D10" s="130"/>
      <c r="E10" s="130"/>
      <c r="F10" s="138"/>
      <c r="G10" s="139"/>
      <c r="H10" s="140"/>
    </row>
    <row r="11" spans="1:57" ht="13.5" customHeight="1" x14ac:dyDescent="0.2">
      <c r="A11" s="129" t="s">
        <v>44</v>
      </c>
      <c r="B11" s="113"/>
      <c r="C11" s="130"/>
      <c r="D11" s="130"/>
      <c r="E11" s="130"/>
      <c r="F11" s="141" t="s">
        <v>45</v>
      </c>
      <c r="G11" s="142"/>
      <c r="H11" s="137"/>
      <c r="BA11" s="143"/>
      <c r="BB11" s="143"/>
      <c r="BC11" s="143"/>
      <c r="BD11" s="143"/>
      <c r="BE11" s="143"/>
    </row>
    <row r="12" spans="1:57" ht="12.75" customHeight="1" x14ac:dyDescent="0.2">
      <c r="A12" s="144" t="s">
        <v>46</v>
      </c>
      <c r="B12" s="110"/>
      <c r="C12" s="145"/>
      <c r="D12" s="145"/>
      <c r="E12" s="145"/>
      <c r="F12" s="146" t="s">
        <v>47</v>
      </c>
      <c r="G12" s="147"/>
      <c r="H12" s="137"/>
    </row>
    <row r="13" spans="1:57" ht="28.5" customHeight="1" thickBot="1" x14ac:dyDescent="0.25">
      <c r="A13" s="148" t="s">
        <v>48</v>
      </c>
      <c r="B13" s="149"/>
      <c r="C13" s="149"/>
      <c r="D13" s="149"/>
      <c r="E13" s="150"/>
      <c r="F13" s="150"/>
      <c r="G13" s="151"/>
      <c r="H13" s="137"/>
    </row>
    <row r="14" spans="1:57" ht="17.25" customHeight="1" thickBot="1" x14ac:dyDescent="0.25">
      <c r="A14" s="152" t="s">
        <v>49</v>
      </c>
      <c r="B14" s="153"/>
      <c r="C14" s="154"/>
      <c r="D14" s="155" t="s">
        <v>50</v>
      </c>
      <c r="E14" s="156"/>
      <c r="F14" s="156"/>
      <c r="G14" s="154"/>
    </row>
    <row r="15" spans="1:57" ht="15.95" customHeight="1" x14ac:dyDescent="0.2">
      <c r="A15" s="157"/>
      <c r="B15" s="158" t="s">
        <v>51</v>
      </c>
      <c r="C15" s="159">
        <f>'06 3 Rek'!E13</f>
        <v>0</v>
      </c>
      <c r="D15" s="160" t="str">
        <f>'06 3 Rek'!A18</f>
        <v>Ztížené výrobní podmínky</v>
      </c>
      <c r="E15" s="161"/>
      <c r="F15" s="162"/>
      <c r="G15" s="159">
        <f>'06 3 Rek'!I18</f>
        <v>0</v>
      </c>
    </row>
    <row r="16" spans="1:57" ht="15.95" customHeight="1" x14ac:dyDescent="0.2">
      <c r="A16" s="157" t="s">
        <v>52</v>
      </c>
      <c r="B16" s="158" t="s">
        <v>53</v>
      </c>
      <c r="C16" s="159">
        <f>'06 3 Rek'!F13</f>
        <v>0</v>
      </c>
      <c r="D16" s="109" t="str">
        <f>'06 3 Rek'!A19</f>
        <v>Oborová přirážka</v>
      </c>
      <c r="E16" s="163"/>
      <c r="F16" s="164"/>
      <c r="G16" s="159">
        <f>'06 3 Rek'!I19</f>
        <v>0</v>
      </c>
    </row>
    <row r="17" spans="1:7" ht="15.95" customHeight="1" x14ac:dyDescent="0.2">
      <c r="A17" s="157" t="s">
        <v>54</v>
      </c>
      <c r="B17" s="158" t="s">
        <v>55</v>
      </c>
      <c r="C17" s="159">
        <f>'06 3 Rek'!H13</f>
        <v>0</v>
      </c>
      <c r="D17" s="109" t="str">
        <f>'06 3 Rek'!A20</f>
        <v>Přesun stavebních kapacit</v>
      </c>
      <c r="E17" s="163"/>
      <c r="F17" s="164"/>
      <c r="G17" s="159">
        <f>'06 3 Rek'!I20</f>
        <v>0</v>
      </c>
    </row>
    <row r="18" spans="1:7" ht="15.95" customHeight="1" x14ac:dyDescent="0.2">
      <c r="A18" s="165" t="s">
        <v>56</v>
      </c>
      <c r="B18" s="166" t="s">
        <v>57</v>
      </c>
      <c r="C18" s="159">
        <f>'06 3 Rek'!G13</f>
        <v>0</v>
      </c>
      <c r="D18" s="109" t="str">
        <f>'06 3 Rek'!A21</f>
        <v>Mimostaveništní doprava</v>
      </c>
      <c r="E18" s="163"/>
      <c r="F18" s="164"/>
      <c r="G18" s="159">
        <f>'06 3 Rek'!I21</f>
        <v>0</v>
      </c>
    </row>
    <row r="19" spans="1:7" ht="15.95" customHeight="1" x14ac:dyDescent="0.2">
      <c r="A19" s="167" t="s">
        <v>58</v>
      </c>
      <c r="B19" s="158"/>
      <c r="C19" s="159">
        <f>SUM(C15:C18)</f>
        <v>0</v>
      </c>
      <c r="D19" s="109" t="str">
        <f>'06 3 Rek'!A22</f>
        <v>Zařízení staveniště</v>
      </c>
      <c r="E19" s="163"/>
      <c r="F19" s="164"/>
      <c r="G19" s="159">
        <f>'06 3 Rek'!I22</f>
        <v>0</v>
      </c>
    </row>
    <row r="20" spans="1:7" ht="15.95" customHeight="1" x14ac:dyDescent="0.2">
      <c r="A20" s="167"/>
      <c r="B20" s="158"/>
      <c r="C20" s="159"/>
      <c r="D20" s="109" t="str">
        <f>'06 3 Rek'!A23</f>
        <v>Provoz investora</v>
      </c>
      <c r="E20" s="163"/>
      <c r="F20" s="164"/>
      <c r="G20" s="159">
        <f>'06 3 Rek'!I23</f>
        <v>0</v>
      </c>
    </row>
    <row r="21" spans="1:7" ht="15.95" customHeight="1" x14ac:dyDescent="0.2">
      <c r="A21" s="167" t="s">
        <v>29</v>
      </c>
      <c r="B21" s="158"/>
      <c r="C21" s="159">
        <f>'06 3 Rek'!I13</f>
        <v>0</v>
      </c>
      <c r="D21" s="109" t="str">
        <f>'06 3 Rek'!A24</f>
        <v>Kompletační činnost (IČD)</v>
      </c>
      <c r="E21" s="163"/>
      <c r="F21" s="164"/>
      <c r="G21" s="159">
        <f>'06 3 Rek'!I24</f>
        <v>0</v>
      </c>
    </row>
    <row r="22" spans="1:7" ht="15.95" customHeight="1" x14ac:dyDescent="0.2">
      <c r="A22" s="168" t="s">
        <v>59</v>
      </c>
      <c r="B22" s="137"/>
      <c r="C22" s="159">
        <f>C19+C21</f>
        <v>0</v>
      </c>
      <c r="D22" s="109" t="s">
        <v>60</v>
      </c>
      <c r="E22" s="163"/>
      <c r="F22" s="164"/>
      <c r="G22" s="159">
        <f>G23-SUM(G15:G21)</f>
        <v>0</v>
      </c>
    </row>
    <row r="23" spans="1:7" ht="15.95" customHeight="1" thickBot="1" x14ac:dyDescent="0.25">
      <c r="A23" s="169" t="s">
        <v>61</v>
      </c>
      <c r="B23" s="170"/>
      <c r="C23" s="171">
        <f>C22+G23</f>
        <v>0</v>
      </c>
      <c r="D23" s="172" t="s">
        <v>62</v>
      </c>
      <c r="E23" s="173"/>
      <c r="F23" s="174"/>
      <c r="G23" s="159">
        <f>'06 3 Rek'!H26</f>
        <v>0</v>
      </c>
    </row>
    <row r="24" spans="1:7" x14ac:dyDescent="0.2">
      <c r="A24" s="175" t="s">
        <v>63</v>
      </c>
      <c r="B24" s="176"/>
      <c r="C24" s="177"/>
      <c r="D24" s="176" t="s">
        <v>64</v>
      </c>
      <c r="E24" s="176"/>
      <c r="F24" s="178" t="s">
        <v>65</v>
      </c>
      <c r="G24" s="179"/>
    </row>
    <row r="25" spans="1:7" x14ac:dyDescent="0.2">
      <c r="A25" s="168" t="s">
        <v>66</v>
      </c>
      <c r="B25" s="137"/>
      <c r="C25" s="180"/>
      <c r="D25" s="137" t="s">
        <v>66</v>
      </c>
      <c r="F25" s="181" t="s">
        <v>66</v>
      </c>
      <c r="G25" s="182"/>
    </row>
    <row r="26" spans="1:7" ht="37.5" customHeight="1" x14ac:dyDescent="0.2">
      <c r="A26" s="168" t="s">
        <v>67</v>
      </c>
      <c r="B26" s="183"/>
      <c r="C26" s="180"/>
      <c r="D26" s="137" t="s">
        <v>67</v>
      </c>
      <c r="F26" s="181" t="s">
        <v>67</v>
      </c>
      <c r="G26" s="182"/>
    </row>
    <row r="27" spans="1:7" x14ac:dyDescent="0.2">
      <c r="A27" s="168"/>
      <c r="B27" s="184"/>
      <c r="C27" s="180"/>
      <c r="D27" s="137"/>
      <c r="F27" s="181"/>
      <c r="G27" s="182"/>
    </row>
    <row r="28" spans="1:7" x14ac:dyDescent="0.2">
      <c r="A28" s="168" t="s">
        <v>68</v>
      </c>
      <c r="B28" s="137"/>
      <c r="C28" s="180"/>
      <c r="D28" s="181" t="s">
        <v>69</v>
      </c>
      <c r="E28" s="180"/>
      <c r="F28" s="185" t="s">
        <v>69</v>
      </c>
      <c r="G28" s="182"/>
    </row>
    <row r="29" spans="1:7" ht="69" customHeight="1" x14ac:dyDescent="0.2">
      <c r="A29" s="168"/>
      <c r="B29" s="137"/>
      <c r="C29" s="186"/>
      <c r="D29" s="187"/>
      <c r="E29" s="186"/>
      <c r="F29" s="137"/>
      <c r="G29" s="182"/>
    </row>
    <row r="30" spans="1:7" x14ac:dyDescent="0.2">
      <c r="A30" s="188" t="s">
        <v>11</v>
      </c>
      <c r="B30" s="189"/>
      <c r="C30" s="190">
        <v>21</v>
      </c>
      <c r="D30" s="189" t="s">
        <v>70</v>
      </c>
      <c r="E30" s="191"/>
      <c r="F30" s="192">
        <f>C23-F32</f>
        <v>0</v>
      </c>
      <c r="G30" s="193"/>
    </row>
    <row r="31" spans="1:7" x14ac:dyDescent="0.2">
      <c r="A31" s="188" t="s">
        <v>71</v>
      </c>
      <c r="B31" s="189"/>
      <c r="C31" s="190">
        <f>C30</f>
        <v>21</v>
      </c>
      <c r="D31" s="189" t="s">
        <v>72</v>
      </c>
      <c r="E31" s="191"/>
      <c r="F31" s="192">
        <f>ROUND(PRODUCT(F30,C31/100),0)</f>
        <v>0</v>
      </c>
      <c r="G31" s="193"/>
    </row>
    <row r="32" spans="1:7" x14ac:dyDescent="0.2">
      <c r="A32" s="188" t="s">
        <v>11</v>
      </c>
      <c r="B32" s="189"/>
      <c r="C32" s="190">
        <v>0</v>
      </c>
      <c r="D32" s="189" t="s">
        <v>72</v>
      </c>
      <c r="E32" s="191"/>
      <c r="F32" s="192">
        <v>0</v>
      </c>
      <c r="G32" s="193"/>
    </row>
    <row r="33" spans="1:8" x14ac:dyDescent="0.2">
      <c r="A33" s="188" t="s">
        <v>71</v>
      </c>
      <c r="B33" s="194"/>
      <c r="C33" s="195">
        <f>C32</f>
        <v>0</v>
      </c>
      <c r="D33" s="189" t="s">
        <v>72</v>
      </c>
      <c r="E33" s="164"/>
      <c r="F33" s="192">
        <f>ROUND(PRODUCT(F32,C33/100),0)</f>
        <v>0</v>
      </c>
      <c r="G33" s="193"/>
    </row>
    <row r="34" spans="1:8" s="201" customFormat="1" ht="19.5" customHeight="1" thickBot="1" x14ac:dyDescent="0.3">
      <c r="A34" s="196" t="s">
        <v>73</v>
      </c>
      <c r="B34" s="197"/>
      <c r="C34" s="197"/>
      <c r="D34" s="197"/>
      <c r="E34" s="198"/>
      <c r="F34" s="199">
        <f>ROUND(SUM(F30:F33),0)</f>
        <v>0</v>
      </c>
      <c r="G34" s="200"/>
    </row>
    <row r="36" spans="1:8" x14ac:dyDescent="0.2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 x14ac:dyDescent="0.2">
      <c r="A37" s="2"/>
      <c r="B37" s="202"/>
      <c r="C37" s="202"/>
      <c r="D37" s="202"/>
      <c r="E37" s="202"/>
      <c r="F37" s="202"/>
      <c r="G37" s="202"/>
      <c r="H37" s="1" t="s">
        <v>1</v>
      </c>
    </row>
    <row r="38" spans="1:8" ht="12.75" customHeight="1" x14ac:dyDescent="0.2">
      <c r="A38" s="203"/>
      <c r="B38" s="202"/>
      <c r="C38" s="202"/>
      <c r="D38" s="202"/>
      <c r="E38" s="202"/>
      <c r="F38" s="202"/>
      <c r="G38" s="202"/>
      <c r="H38" s="1" t="s">
        <v>1</v>
      </c>
    </row>
    <row r="39" spans="1:8" x14ac:dyDescent="0.2">
      <c r="A39" s="203"/>
      <c r="B39" s="202"/>
      <c r="C39" s="202"/>
      <c r="D39" s="202"/>
      <c r="E39" s="202"/>
      <c r="F39" s="202"/>
      <c r="G39" s="202"/>
      <c r="H39" s="1" t="s">
        <v>1</v>
      </c>
    </row>
    <row r="40" spans="1:8" x14ac:dyDescent="0.2">
      <c r="A40" s="203"/>
      <c r="B40" s="202"/>
      <c r="C40" s="202"/>
      <c r="D40" s="202"/>
      <c r="E40" s="202"/>
      <c r="F40" s="202"/>
      <c r="G40" s="202"/>
      <c r="H40" s="1" t="s">
        <v>1</v>
      </c>
    </row>
    <row r="41" spans="1:8" x14ac:dyDescent="0.2">
      <c r="A41" s="203"/>
      <c r="B41" s="202"/>
      <c r="C41" s="202"/>
      <c r="D41" s="202"/>
      <c r="E41" s="202"/>
      <c r="F41" s="202"/>
      <c r="G41" s="202"/>
      <c r="H41" s="1" t="s">
        <v>1</v>
      </c>
    </row>
    <row r="42" spans="1:8" x14ac:dyDescent="0.2">
      <c r="A42" s="203"/>
      <c r="B42" s="202"/>
      <c r="C42" s="202"/>
      <c r="D42" s="202"/>
      <c r="E42" s="202"/>
      <c r="F42" s="202"/>
      <c r="G42" s="202"/>
      <c r="H42" s="1" t="s">
        <v>1</v>
      </c>
    </row>
    <row r="43" spans="1:8" x14ac:dyDescent="0.2">
      <c r="A43" s="203"/>
      <c r="B43" s="202"/>
      <c r="C43" s="202"/>
      <c r="D43" s="202"/>
      <c r="E43" s="202"/>
      <c r="F43" s="202"/>
      <c r="G43" s="202"/>
      <c r="H43" s="1" t="s">
        <v>1</v>
      </c>
    </row>
    <row r="44" spans="1:8" ht="12.75" customHeight="1" x14ac:dyDescent="0.2">
      <c r="A44" s="203"/>
      <c r="B44" s="202"/>
      <c r="C44" s="202"/>
      <c r="D44" s="202"/>
      <c r="E44" s="202"/>
      <c r="F44" s="202"/>
      <c r="G44" s="202"/>
      <c r="H44" s="1" t="s">
        <v>1</v>
      </c>
    </row>
    <row r="45" spans="1:8" ht="12.75" customHeight="1" x14ac:dyDescent="0.2">
      <c r="A45" s="203"/>
      <c r="B45" s="202"/>
      <c r="C45" s="202"/>
      <c r="D45" s="202"/>
      <c r="E45" s="202"/>
      <c r="F45" s="202"/>
      <c r="G45" s="202"/>
      <c r="H45" s="1" t="s">
        <v>1</v>
      </c>
    </row>
    <row r="46" spans="1:8" x14ac:dyDescent="0.2">
      <c r="B46" s="204"/>
      <c r="C46" s="204"/>
      <c r="D46" s="204"/>
      <c r="E46" s="204"/>
      <c r="F46" s="204"/>
      <c r="G46" s="204"/>
    </row>
    <row r="47" spans="1:8" x14ac:dyDescent="0.2">
      <c r="B47" s="204"/>
      <c r="C47" s="204"/>
      <c r="D47" s="204"/>
      <c r="E47" s="204"/>
      <c r="F47" s="204"/>
      <c r="G47" s="204"/>
    </row>
    <row r="48" spans="1:8" x14ac:dyDescent="0.2">
      <c r="B48" s="204"/>
      <c r="C48" s="204"/>
      <c r="D48" s="204"/>
      <c r="E48" s="204"/>
      <c r="F48" s="204"/>
      <c r="G48" s="204"/>
    </row>
    <row r="49" spans="2:7" x14ac:dyDescent="0.2">
      <c r="B49" s="204"/>
      <c r="C49" s="204"/>
      <c r="D49" s="204"/>
      <c r="E49" s="204"/>
      <c r="F49" s="204"/>
      <c r="G49" s="204"/>
    </row>
    <row r="50" spans="2:7" x14ac:dyDescent="0.2">
      <c r="B50" s="204"/>
      <c r="C50" s="204"/>
      <c r="D50" s="204"/>
      <c r="E50" s="204"/>
      <c r="F50" s="204"/>
      <c r="G50" s="204"/>
    </row>
    <row r="51" spans="2:7" x14ac:dyDescent="0.2">
      <c r="B51" s="204"/>
      <c r="C51" s="204"/>
      <c r="D51" s="204"/>
      <c r="E51" s="204"/>
      <c r="F51" s="204"/>
      <c r="G51" s="204"/>
    </row>
  </sheetData>
  <mergeCells count="18">
    <mergeCell ref="B46:G46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C8:E8"/>
    <mergeCell ref="C9:E9"/>
    <mergeCell ref="C10:E10"/>
    <mergeCell ref="C11:E11"/>
    <mergeCell ref="C12:E12"/>
    <mergeCell ref="A23:B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6"/>
  <dimension ref="A1:BE77"/>
  <sheetViews>
    <sheetView workbookViewId="0">
      <selection sqref="A1:B1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205" t="s">
        <v>2</v>
      </c>
      <c r="B1" s="206"/>
      <c r="C1" s="207" t="s">
        <v>106</v>
      </c>
      <c r="D1" s="208"/>
      <c r="E1" s="209"/>
      <c r="F1" s="208"/>
      <c r="G1" s="210" t="s">
        <v>75</v>
      </c>
      <c r="H1" s="211" t="s">
        <v>695</v>
      </c>
      <c r="I1" s="212"/>
    </row>
    <row r="2" spans="1:57" ht="13.5" thickBot="1" x14ac:dyDescent="0.25">
      <c r="A2" s="213" t="s">
        <v>76</v>
      </c>
      <c r="B2" s="214"/>
      <c r="C2" s="215" t="s">
        <v>1947</v>
      </c>
      <c r="D2" s="216"/>
      <c r="E2" s="217"/>
      <c r="F2" s="216"/>
      <c r="G2" s="218" t="s">
        <v>703</v>
      </c>
      <c r="H2" s="219"/>
      <c r="I2" s="220"/>
    </row>
    <row r="3" spans="1:57" ht="13.5" thickTop="1" x14ac:dyDescent="0.2">
      <c r="F3" s="137"/>
    </row>
    <row r="4" spans="1:57" ht="19.5" customHeight="1" x14ac:dyDescent="0.25">
      <c r="A4" s="221" t="s">
        <v>77</v>
      </c>
      <c r="B4" s="222"/>
      <c r="C4" s="222"/>
      <c r="D4" s="222"/>
      <c r="E4" s="223"/>
      <c r="F4" s="222"/>
      <c r="G4" s="222"/>
      <c r="H4" s="222"/>
      <c r="I4" s="222"/>
    </row>
    <row r="5" spans="1:57" ht="13.5" thickBot="1" x14ac:dyDescent="0.25"/>
    <row r="6" spans="1:57" s="137" customFormat="1" ht="13.5" thickBot="1" x14ac:dyDescent="0.25">
      <c r="A6" s="224"/>
      <c r="B6" s="225" t="s">
        <v>78</v>
      </c>
      <c r="C6" s="225"/>
      <c r="D6" s="226"/>
      <c r="E6" s="227" t="s">
        <v>25</v>
      </c>
      <c r="F6" s="228" t="s">
        <v>26</v>
      </c>
      <c r="G6" s="228" t="s">
        <v>27</v>
      </c>
      <c r="H6" s="228" t="s">
        <v>28</v>
      </c>
      <c r="I6" s="229" t="s">
        <v>29</v>
      </c>
    </row>
    <row r="7" spans="1:57" s="137" customFormat="1" x14ac:dyDescent="0.2">
      <c r="A7" s="328" t="str">
        <f>'06 3 Pol'!B7</f>
        <v>18</v>
      </c>
      <c r="B7" s="70" t="str">
        <f>'06 3 Pol'!C7</f>
        <v>Povrchové úpravy terénu</v>
      </c>
      <c r="D7" s="230"/>
      <c r="E7" s="329">
        <f>'06 3 Pol'!BA10</f>
        <v>0</v>
      </c>
      <c r="F7" s="330">
        <f>'06 3 Pol'!BB10</f>
        <v>0</v>
      </c>
      <c r="G7" s="330">
        <f>'06 3 Pol'!BC10</f>
        <v>0</v>
      </c>
      <c r="H7" s="330">
        <f>'06 3 Pol'!BD10</f>
        <v>0</v>
      </c>
      <c r="I7" s="331">
        <f>'06 3 Pol'!BE10</f>
        <v>0</v>
      </c>
    </row>
    <row r="8" spans="1:57" s="137" customFormat="1" x14ac:dyDescent="0.2">
      <c r="A8" s="328" t="str">
        <f>'06 3 Pol'!B11</f>
        <v>3</v>
      </c>
      <c r="B8" s="70" t="str">
        <f>'06 3 Pol'!C11</f>
        <v>Svislé a kompletní konstrukce</v>
      </c>
      <c r="D8" s="230"/>
      <c r="E8" s="329">
        <f>'06 3 Pol'!BA19</f>
        <v>0</v>
      </c>
      <c r="F8" s="330">
        <f>'06 3 Pol'!BB19</f>
        <v>0</v>
      </c>
      <c r="G8" s="330">
        <f>'06 3 Pol'!BC19</f>
        <v>0</v>
      </c>
      <c r="H8" s="330">
        <f>'06 3 Pol'!BD19</f>
        <v>0</v>
      </c>
      <c r="I8" s="331">
        <f>'06 3 Pol'!BE19</f>
        <v>0</v>
      </c>
    </row>
    <row r="9" spans="1:57" s="137" customFormat="1" x14ac:dyDescent="0.2">
      <c r="A9" s="328" t="str">
        <f>'06 3 Pol'!B20</f>
        <v>5a</v>
      </c>
      <c r="B9" s="70" t="str">
        <f>'06 3 Pol'!C20</f>
        <v>Okapový chodník</v>
      </c>
      <c r="D9" s="230"/>
      <c r="E9" s="329">
        <f>'06 3 Pol'!BA57</f>
        <v>0</v>
      </c>
      <c r="F9" s="330">
        <f>'06 3 Pol'!BB57</f>
        <v>0</v>
      </c>
      <c r="G9" s="330">
        <f>'06 3 Pol'!BC57</f>
        <v>0</v>
      </c>
      <c r="H9" s="330">
        <f>'06 3 Pol'!BD57</f>
        <v>0</v>
      </c>
      <c r="I9" s="331">
        <f>'06 3 Pol'!BE57</f>
        <v>0</v>
      </c>
    </row>
    <row r="10" spans="1:57" s="137" customFormat="1" x14ac:dyDescent="0.2">
      <c r="A10" s="328" t="str">
        <f>'06 3 Pol'!B58</f>
        <v>61</v>
      </c>
      <c r="B10" s="70" t="str">
        <f>'06 3 Pol'!C58</f>
        <v>Upravy povrchů vnitřní</v>
      </c>
      <c r="D10" s="230"/>
      <c r="E10" s="329">
        <f>'06 3 Pol'!BA63</f>
        <v>0</v>
      </c>
      <c r="F10" s="330">
        <f>'06 3 Pol'!BB63</f>
        <v>0</v>
      </c>
      <c r="G10" s="330">
        <f>'06 3 Pol'!BC63</f>
        <v>0</v>
      </c>
      <c r="H10" s="330">
        <f>'06 3 Pol'!BD63</f>
        <v>0</v>
      </c>
      <c r="I10" s="331">
        <f>'06 3 Pol'!BE63</f>
        <v>0</v>
      </c>
    </row>
    <row r="11" spans="1:57" s="137" customFormat="1" x14ac:dyDescent="0.2">
      <c r="A11" s="328" t="str">
        <f>'06 3 Pol'!B64</f>
        <v>99</v>
      </c>
      <c r="B11" s="70" t="str">
        <f>'06 3 Pol'!C64</f>
        <v>Staveništní přesun hmot</v>
      </c>
      <c r="D11" s="230"/>
      <c r="E11" s="329">
        <f>'06 3 Pol'!BA66</f>
        <v>0</v>
      </c>
      <c r="F11" s="330">
        <f>'06 3 Pol'!BB66</f>
        <v>0</v>
      </c>
      <c r="G11" s="330">
        <f>'06 3 Pol'!BC66</f>
        <v>0</v>
      </c>
      <c r="H11" s="330">
        <f>'06 3 Pol'!BD66</f>
        <v>0</v>
      </c>
      <c r="I11" s="331">
        <f>'06 3 Pol'!BE66</f>
        <v>0</v>
      </c>
    </row>
    <row r="12" spans="1:57" s="137" customFormat="1" ht="13.5" thickBot="1" x14ac:dyDescent="0.25">
      <c r="A12" s="328" t="str">
        <f>'06 3 Pol'!B67</f>
        <v>784</v>
      </c>
      <c r="B12" s="70" t="str">
        <f>'06 3 Pol'!C67</f>
        <v>Malby</v>
      </c>
      <c r="D12" s="230"/>
      <c r="E12" s="329">
        <f>'06 3 Pol'!BA73</f>
        <v>0</v>
      </c>
      <c r="F12" s="330">
        <f>'06 3 Pol'!BB73</f>
        <v>0</v>
      </c>
      <c r="G12" s="330">
        <f>'06 3 Pol'!BC73</f>
        <v>0</v>
      </c>
      <c r="H12" s="330">
        <f>'06 3 Pol'!BD73</f>
        <v>0</v>
      </c>
      <c r="I12" s="331">
        <f>'06 3 Pol'!BE73</f>
        <v>0</v>
      </c>
    </row>
    <row r="13" spans="1:57" s="14" customFormat="1" ht="13.5" thickBot="1" x14ac:dyDescent="0.25">
      <c r="A13" s="231"/>
      <c r="B13" s="232" t="s">
        <v>79</v>
      </c>
      <c r="C13" s="232"/>
      <c r="D13" s="233"/>
      <c r="E13" s="234">
        <f>SUM(E7:E12)</f>
        <v>0</v>
      </c>
      <c r="F13" s="235">
        <f>SUM(F7:F12)</f>
        <v>0</v>
      </c>
      <c r="G13" s="235">
        <f>SUM(G7:G12)</f>
        <v>0</v>
      </c>
      <c r="H13" s="235">
        <f>SUM(H7:H12)</f>
        <v>0</v>
      </c>
      <c r="I13" s="236">
        <f>SUM(I7:I12)</f>
        <v>0</v>
      </c>
    </row>
    <row r="14" spans="1:57" x14ac:dyDescent="0.2">
      <c r="A14" s="137"/>
      <c r="B14" s="137"/>
      <c r="C14" s="137"/>
      <c r="D14" s="137"/>
      <c r="E14" s="137"/>
      <c r="F14" s="137"/>
      <c r="G14" s="137"/>
      <c r="H14" s="137"/>
      <c r="I14" s="137"/>
    </row>
    <row r="15" spans="1:57" ht="19.5" customHeight="1" x14ac:dyDescent="0.25">
      <c r="A15" s="222" t="s">
        <v>80</v>
      </c>
      <c r="B15" s="222"/>
      <c r="C15" s="222"/>
      <c r="D15" s="222"/>
      <c r="E15" s="222"/>
      <c r="F15" s="222"/>
      <c r="G15" s="237"/>
      <c r="H15" s="222"/>
      <c r="I15" s="222"/>
      <c r="BA15" s="143"/>
      <c r="BB15" s="143"/>
      <c r="BC15" s="143"/>
      <c r="BD15" s="143"/>
      <c r="BE15" s="143"/>
    </row>
    <row r="16" spans="1:57" ht="13.5" thickBot="1" x14ac:dyDescent="0.25"/>
    <row r="17" spans="1:53" x14ac:dyDescent="0.2">
      <c r="A17" s="175" t="s">
        <v>81</v>
      </c>
      <c r="B17" s="176"/>
      <c r="C17" s="176"/>
      <c r="D17" s="238"/>
      <c r="E17" s="239" t="s">
        <v>82</v>
      </c>
      <c r="F17" s="240" t="s">
        <v>12</v>
      </c>
      <c r="G17" s="241" t="s">
        <v>83</v>
      </c>
      <c r="H17" s="242"/>
      <c r="I17" s="243" t="s">
        <v>82</v>
      </c>
    </row>
    <row r="18" spans="1:53" x14ac:dyDescent="0.2">
      <c r="A18" s="167" t="s">
        <v>483</v>
      </c>
      <c r="B18" s="158"/>
      <c r="C18" s="158"/>
      <c r="D18" s="244"/>
      <c r="E18" s="245"/>
      <c r="F18" s="246"/>
      <c r="G18" s="247">
        <v>0</v>
      </c>
      <c r="H18" s="248"/>
      <c r="I18" s="249">
        <f>E18+F18*G18/100</f>
        <v>0</v>
      </c>
      <c r="BA18" s="1">
        <v>0</v>
      </c>
    </row>
    <row r="19" spans="1:53" x14ac:dyDescent="0.2">
      <c r="A19" s="167" t="s">
        <v>484</v>
      </c>
      <c r="B19" s="158"/>
      <c r="C19" s="158"/>
      <c r="D19" s="244"/>
      <c r="E19" s="245"/>
      <c r="F19" s="246"/>
      <c r="G19" s="247">
        <v>0</v>
      </c>
      <c r="H19" s="248"/>
      <c r="I19" s="249">
        <f>E19+F19*G19/100</f>
        <v>0</v>
      </c>
      <c r="BA19" s="1">
        <v>0</v>
      </c>
    </row>
    <row r="20" spans="1:53" x14ac:dyDescent="0.2">
      <c r="A20" s="167" t="s">
        <v>485</v>
      </c>
      <c r="B20" s="158"/>
      <c r="C20" s="158"/>
      <c r="D20" s="244"/>
      <c r="E20" s="245"/>
      <c r="F20" s="246"/>
      <c r="G20" s="247">
        <v>0</v>
      </c>
      <c r="H20" s="248"/>
      <c r="I20" s="249">
        <f>E20+F20*G20/100</f>
        <v>0</v>
      </c>
      <c r="BA20" s="1">
        <v>0</v>
      </c>
    </row>
    <row r="21" spans="1:53" x14ac:dyDescent="0.2">
      <c r="A21" s="167" t="s">
        <v>486</v>
      </c>
      <c r="B21" s="158"/>
      <c r="C21" s="158"/>
      <c r="D21" s="244"/>
      <c r="E21" s="245"/>
      <c r="F21" s="246"/>
      <c r="G21" s="247">
        <v>0</v>
      </c>
      <c r="H21" s="248"/>
      <c r="I21" s="249">
        <f>E21+F21*G21/100</f>
        <v>0</v>
      </c>
      <c r="BA21" s="1">
        <v>0</v>
      </c>
    </row>
    <row r="22" spans="1:53" x14ac:dyDescent="0.2">
      <c r="A22" s="167" t="s">
        <v>487</v>
      </c>
      <c r="B22" s="158"/>
      <c r="C22" s="158"/>
      <c r="D22" s="244"/>
      <c r="E22" s="245"/>
      <c r="F22" s="246"/>
      <c r="G22" s="247">
        <v>0</v>
      </c>
      <c r="H22" s="248"/>
      <c r="I22" s="249">
        <f>E22+F22*G22/100</f>
        <v>0</v>
      </c>
      <c r="BA22" s="1">
        <v>1</v>
      </c>
    </row>
    <row r="23" spans="1:53" x14ac:dyDescent="0.2">
      <c r="A23" s="167" t="s">
        <v>488</v>
      </c>
      <c r="B23" s="158"/>
      <c r="C23" s="158"/>
      <c r="D23" s="244"/>
      <c r="E23" s="245"/>
      <c r="F23" s="246"/>
      <c r="G23" s="247">
        <v>0</v>
      </c>
      <c r="H23" s="248"/>
      <c r="I23" s="249">
        <f>E23+F23*G23/100</f>
        <v>0</v>
      </c>
      <c r="BA23" s="1">
        <v>1</v>
      </c>
    </row>
    <row r="24" spans="1:53" x14ac:dyDescent="0.2">
      <c r="A24" s="167" t="s">
        <v>489</v>
      </c>
      <c r="B24" s="158"/>
      <c r="C24" s="158"/>
      <c r="D24" s="244"/>
      <c r="E24" s="245"/>
      <c r="F24" s="246"/>
      <c r="G24" s="247">
        <v>0</v>
      </c>
      <c r="H24" s="248"/>
      <c r="I24" s="249">
        <f>E24+F24*G24/100</f>
        <v>0</v>
      </c>
      <c r="BA24" s="1">
        <v>2</v>
      </c>
    </row>
    <row r="25" spans="1:53" x14ac:dyDescent="0.2">
      <c r="A25" s="167" t="s">
        <v>490</v>
      </c>
      <c r="B25" s="158"/>
      <c r="C25" s="158"/>
      <c r="D25" s="244"/>
      <c r="E25" s="245"/>
      <c r="F25" s="246"/>
      <c r="G25" s="247">
        <v>0</v>
      </c>
      <c r="H25" s="248"/>
      <c r="I25" s="249">
        <f>E25+F25*G25/100</f>
        <v>0</v>
      </c>
      <c r="BA25" s="1">
        <v>2</v>
      </c>
    </row>
    <row r="26" spans="1:53" ht="13.5" thickBot="1" x14ac:dyDescent="0.25">
      <c r="A26" s="250"/>
      <c r="B26" s="251" t="s">
        <v>84</v>
      </c>
      <c r="C26" s="252"/>
      <c r="D26" s="253"/>
      <c r="E26" s="254"/>
      <c r="F26" s="255"/>
      <c r="G26" s="255"/>
      <c r="H26" s="256">
        <f>SUM(I18:I25)</f>
        <v>0</v>
      </c>
      <c r="I26" s="257"/>
    </row>
    <row r="28" spans="1:53" x14ac:dyDescent="0.2">
      <c r="B28" s="14"/>
      <c r="F28" s="258"/>
      <c r="G28" s="259"/>
      <c r="H28" s="259"/>
      <c r="I28" s="54"/>
    </row>
    <row r="29" spans="1:53" x14ac:dyDescent="0.2">
      <c r="F29" s="258"/>
      <c r="G29" s="259"/>
      <c r="H29" s="259"/>
      <c r="I29" s="54"/>
    </row>
    <row r="30" spans="1:53" x14ac:dyDescent="0.2">
      <c r="F30" s="258"/>
      <c r="G30" s="259"/>
      <c r="H30" s="259"/>
      <c r="I30" s="54"/>
    </row>
    <row r="31" spans="1:53" x14ac:dyDescent="0.2">
      <c r="F31" s="258"/>
      <c r="G31" s="259"/>
      <c r="H31" s="259"/>
      <c r="I31" s="54"/>
    </row>
    <row r="32" spans="1:53" x14ac:dyDescent="0.2">
      <c r="F32" s="258"/>
      <c r="G32" s="259"/>
      <c r="H32" s="259"/>
      <c r="I32" s="54"/>
    </row>
    <row r="33" spans="6:9" x14ac:dyDescent="0.2">
      <c r="F33" s="258"/>
      <c r="G33" s="259"/>
      <c r="H33" s="259"/>
      <c r="I33" s="54"/>
    </row>
    <row r="34" spans="6:9" x14ac:dyDescent="0.2">
      <c r="F34" s="258"/>
      <c r="G34" s="259"/>
      <c r="H34" s="259"/>
      <c r="I34" s="54"/>
    </row>
    <row r="35" spans="6:9" x14ac:dyDescent="0.2">
      <c r="F35" s="258"/>
      <c r="G35" s="259"/>
      <c r="H35" s="259"/>
      <c r="I35" s="54"/>
    </row>
    <row r="36" spans="6:9" x14ac:dyDescent="0.2">
      <c r="F36" s="258"/>
      <c r="G36" s="259"/>
      <c r="H36" s="259"/>
      <c r="I36" s="54"/>
    </row>
    <row r="37" spans="6:9" x14ac:dyDescent="0.2">
      <c r="F37" s="258"/>
      <c r="G37" s="259"/>
      <c r="H37" s="259"/>
      <c r="I37" s="54"/>
    </row>
    <row r="38" spans="6:9" x14ac:dyDescent="0.2">
      <c r="F38" s="258"/>
      <c r="G38" s="259"/>
      <c r="H38" s="259"/>
      <c r="I38" s="54"/>
    </row>
    <row r="39" spans="6:9" x14ac:dyDescent="0.2">
      <c r="F39" s="258"/>
      <c r="G39" s="259"/>
      <c r="H39" s="259"/>
      <c r="I39" s="54"/>
    </row>
    <row r="40" spans="6:9" x14ac:dyDescent="0.2">
      <c r="F40" s="258"/>
      <c r="G40" s="259"/>
      <c r="H40" s="259"/>
      <c r="I40" s="54"/>
    </row>
    <row r="41" spans="6:9" x14ac:dyDescent="0.2">
      <c r="F41" s="258"/>
      <c r="G41" s="259"/>
      <c r="H41" s="259"/>
      <c r="I41" s="54"/>
    </row>
    <row r="42" spans="6:9" x14ac:dyDescent="0.2">
      <c r="F42" s="258"/>
      <c r="G42" s="259"/>
      <c r="H42" s="259"/>
      <c r="I42" s="54"/>
    </row>
    <row r="43" spans="6:9" x14ac:dyDescent="0.2">
      <c r="F43" s="258"/>
      <c r="G43" s="259"/>
      <c r="H43" s="259"/>
      <c r="I43" s="54"/>
    </row>
    <row r="44" spans="6:9" x14ac:dyDescent="0.2">
      <c r="F44" s="258"/>
      <c r="G44" s="259"/>
      <c r="H44" s="259"/>
      <c r="I44" s="54"/>
    </row>
    <row r="45" spans="6:9" x14ac:dyDescent="0.2">
      <c r="F45" s="258"/>
      <c r="G45" s="259"/>
      <c r="H45" s="259"/>
      <c r="I45" s="54"/>
    </row>
    <row r="46" spans="6:9" x14ac:dyDescent="0.2">
      <c r="F46" s="258"/>
      <c r="G46" s="259"/>
      <c r="H46" s="259"/>
      <c r="I46" s="54"/>
    </row>
    <row r="47" spans="6:9" x14ac:dyDescent="0.2">
      <c r="F47" s="258"/>
      <c r="G47" s="259"/>
      <c r="H47" s="259"/>
      <c r="I47" s="54"/>
    </row>
    <row r="48" spans="6:9" x14ac:dyDescent="0.2">
      <c r="F48" s="258"/>
      <c r="G48" s="259"/>
      <c r="H48" s="259"/>
      <c r="I48" s="54"/>
    </row>
    <row r="49" spans="6:9" x14ac:dyDescent="0.2">
      <c r="F49" s="258"/>
      <c r="G49" s="259"/>
      <c r="H49" s="259"/>
      <c r="I49" s="54"/>
    </row>
    <row r="50" spans="6:9" x14ac:dyDescent="0.2">
      <c r="F50" s="258"/>
      <c r="G50" s="259"/>
      <c r="H50" s="259"/>
      <c r="I50" s="54"/>
    </row>
    <row r="51" spans="6:9" x14ac:dyDescent="0.2">
      <c r="F51" s="258"/>
      <c r="G51" s="259"/>
      <c r="H51" s="259"/>
      <c r="I51" s="54"/>
    </row>
    <row r="52" spans="6:9" x14ac:dyDescent="0.2">
      <c r="F52" s="258"/>
      <c r="G52" s="259"/>
      <c r="H52" s="259"/>
      <c r="I52" s="54"/>
    </row>
    <row r="53" spans="6:9" x14ac:dyDescent="0.2">
      <c r="F53" s="258"/>
      <c r="G53" s="259"/>
      <c r="H53" s="259"/>
      <c r="I53" s="54"/>
    </row>
    <row r="54" spans="6:9" x14ac:dyDescent="0.2">
      <c r="F54" s="258"/>
      <c r="G54" s="259"/>
      <c r="H54" s="259"/>
      <c r="I54" s="54"/>
    </row>
    <row r="55" spans="6:9" x14ac:dyDescent="0.2">
      <c r="F55" s="258"/>
      <c r="G55" s="259"/>
      <c r="H55" s="259"/>
      <c r="I55" s="54"/>
    </row>
    <row r="56" spans="6:9" x14ac:dyDescent="0.2">
      <c r="F56" s="258"/>
      <c r="G56" s="259"/>
      <c r="H56" s="259"/>
      <c r="I56" s="54"/>
    </row>
    <row r="57" spans="6:9" x14ac:dyDescent="0.2">
      <c r="F57" s="258"/>
      <c r="G57" s="259"/>
      <c r="H57" s="259"/>
      <c r="I57" s="54"/>
    </row>
    <row r="58" spans="6:9" x14ac:dyDescent="0.2">
      <c r="F58" s="258"/>
      <c r="G58" s="259"/>
      <c r="H58" s="259"/>
      <c r="I58" s="54"/>
    </row>
    <row r="59" spans="6:9" x14ac:dyDescent="0.2">
      <c r="F59" s="258"/>
      <c r="G59" s="259"/>
      <c r="H59" s="259"/>
      <c r="I59" s="54"/>
    </row>
    <row r="60" spans="6:9" x14ac:dyDescent="0.2">
      <c r="F60" s="258"/>
      <c r="G60" s="259"/>
      <c r="H60" s="259"/>
      <c r="I60" s="54"/>
    </row>
    <row r="61" spans="6:9" x14ac:dyDescent="0.2">
      <c r="F61" s="258"/>
      <c r="G61" s="259"/>
      <c r="H61" s="259"/>
      <c r="I61" s="54"/>
    </row>
    <row r="62" spans="6:9" x14ac:dyDescent="0.2">
      <c r="F62" s="258"/>
      <c r="G62" s="259"/>
      <c r="H62" s="259"/>
      <c r="I62" s="54"/>
    </row>
    <row r="63" spans="6:9" x14ac:dyDescent="0.2">
      <c r="F63" s="258"/>
      <c r="G63" s="259"/>
      <c r="H63" s="259"/>
      <c r="I63" s="54"/>
    </row>
    <row r="64" spans="6:9" x14ac:dyDescent="0.2">
      <c r="F64" s="258"/>
      <c r="G64" s="259"/>
      <c r="H64" s="259"/>
      <c r="I64" s="54"/>
    </row>
    <row r="65" spans="6:9" x14ac:dyDescent="0.2">
      <c r="F65" s="258"/>
      <c r="G65" s="259"/>
      <c r="H65" s="259"/>
      <c r="I65" s="54"/>
    </row>
    <row r="66" spans="6:9" x14ac:dyDescent="0.2">
      <c r="F66" s="258"/>
      <c r="G66" s="259"/>
      <c r="H66" s="259"/>
      <c r="I66" s="54"/>
    </row>
    <row r="67" spans="6:9" x14ac:dyDescent="0.2">
      <c r="F67" s="258"/>
      <c r="G67" s="259"/>
      <c r="H67" s="259"/>
      <c r="I67" s="54"/>
    </row>
    <row r="68" spans="6:9" x14ac:dyDescent="0.2">
      <c r="F68" s="258"/>
      <c r="G68" s="259"/>
      <c r="H68" s="259"/>
      <c r="I68" s="54"/>
    </row>
    <row r="69" spans="6:9" x14ac:dyDescent="0.2">
      <c r="F69" s="258"/>
      <c r="G69" s="259"/>
      <c r="H69" s="259"/>
      <c r="I69" s="54"/>
    </row>
    <row r="70" spans="6:9" x14ac:dyDescent="0.2">
      <c r="F70" s="258"/>
      <c r="G70" s="259"/>
      <c r="H70" s="259"/>
      <c r="I70" s="54"/>
    </row>
    <row r="71" spans="6:9" x14ac:dyDescent="0.2">
      <c r="F71" s="258"/>
      <c r="G71" s="259"/>
      <c r="H71" s="259"/>
      <c r="I71" s="54"/>
    </row>
    <row r="72" spans="6:9" x14ac:dyDescent="0.2">
      <c r="F72" s="258"/>
      <c r="G72" s="259"/>
      <c r="H72" s="259"/>
      <c r="I72" s="54"/>
    </row>
    <row r="73" spans="6:9" x14ac:dyDescent="0.2">
      <c r="F73" s="258"/>
      <c r="G73" s="259"/>
      <c r="H73" s="259"/>
      <c r="I73" s="54"/>
    </row>
    <row r="74" spans="6:9" x14ac:dyDescent="0.2">
      <c r="F74" s="258"/>
      <c r="G74" s="259"/>
      <c r="H74" s="259"/>
      <c r="I74" s="54"/>
    </row>
    <row r="75" spans="6:9" x14ac:dyDescent="0.2">
      <c r="F75" s="258"/>
      <c r="G75" s="259"/>
      <c r="H75" s="259"/>
      <c r="I75" s="54"/>
    </row>
    <row r="76" spans="6:9" x14ac:dyDescent="0.2">
      <c r="F76" s="258"/>
      <c r="G76" s="259"/>
      <c r="H76" s="259"/>
      <c r="I76" s="54"/>
    </row>
    <row r="77" spans="6:9" x14ac:dyDescent="0.2">
      <c r="F77" s="258"/>
      <c r="G77" s="259"/>
      <c r="H77" s="259"/>
      <c r="I77" s="54"/>
    </row>
  </sheetData>
  <mergeCells count="4">
    <mergeCell ref="A1:B1"/>
    <mergeCell ref="A2:B2"/>
    <mergeCell ref="G2:I2"/>
    <mergeCell ref="H26:I26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1:CB146"/>
  <sheetViews>
    <sheetView showGridLines="0" showZeros="0" zoomScaleNormal="100" zoomScaleSheetLayoutView="100" workbookViewId="0">
      <selection activeCell="J1" sqref="J1:J65536 K1:K65536"/>
    </sheetView>
  </sheetViews>
  <sheetFormatPr defaultRowHeight="12.75" x14ac:dyDescent="0.2"/>
  <cols>
    <col min="1" max="1" width="4.42578125" style="261" customWidth="1"/>
    <col min="2" max="2" width="11.5703125" style="261" customWidth="1"/>
    <col min="3" max="3" width="40.42578125" style="261" customWidth="1"/>
    <col min="4" max="4" width="5.5703125" style="261" customWidth="1"/>
    <col min="5" max="5" width="8.5703125" style="275" customWidth="1"/>
    <col min="6" max="6" width="9.85546875" style="261" customWidth="1"/>
    <col min="7" max="7" width="13.85546875" style="261" customWidth="1"/>
    <col min="8" max="8" width="11.7109375" style="261" hidden="1" customWidth="1"/>
    <col min="9" max="9" width="11.5703125" style="261" hidden="1" customWidth="1"/>
    <col min="10" max="10" width="11" style="261" hidden="1" customWidth="1"/>
    <col min="11" max="11" width="10.42578125" style="261" hidden="1" customWidth="1"/>
    <col min="12" max="12" width="75.42578125" style="261" customWidth="1"/>
    <col min="13" max="13" width="45.28515625" style="261" customWidth="1"/>
    <col min="14" max="16384" width="9.140625" style="261"/>
  </cols>
  <sheetData>
    <row r="1" spans="1:80" ht="15.75" x14ac:dyDescent="0.25">
      <c r="A1" s="260" t="s">
        <v>103</v>
      </c>
      <c r="B1" s="260"/>
      <c r="C1" s="260"/>
      <c r="D1" s="260"/>
      <c r="E1" s="260"/>
      <c r="F1" s="260"/>
      <c r="G1" s="260"/>
    </row>
    <row r="2" spans="1:80" ht="14.25" customHeight="1" thickBot="1" x14ac:dyDescent="0.25">
      <c r="B2" s="262"/>
      <c r="C2" s="263"/>
      <c r="D2" s="263"/>
      <c r="E2" s="264"/>
      <c r="F2" s="263"/>
      <c r="G2" s="263"/>
    </row>
    <row r="3" spans="1:80" ht="13.5" thickTop="1" x14ac:dyDescent="0.2">
      <c r="A3" s="205" t="s">
        <v>2</v>
      </c>
      <c r="B3" s="206"/>
      <c r="C3" s="207" t="s">
        <v>106</v>
      </c>
      <c r="D3" s="265"/>
      <c r="E3" s="266" t="s">
        <v>85</v>
      </c>
      <c r="F3" s="267" t="str">
        <f>'06 3 Rek'!H1</f>
        <v>3</v>
      </c>
      <c r="G3" s="268"/>
    </row>
    <row r="4" spans="1:80" ht="13.5" thickBot="1" x14ac:dyDescent="0.25">
      <c r="A4" s="269" t="s">
        <v>76</v>
      </c>
      <c r="B4" s="214"/>
      <c r="C4" s="215" t="s">
        <v>1947</v>
      </c>
      <c r="D4" s="270"/>
      <c r="E4" s="271" t="str">
        <f>'06 3 Rek'!G2</f>
        <v>Související práce - Rozpočtové náklady</v>
      </c>
      <c r="F4" s="272"/>
      <c r="G4" s="273"/>
    </row>
    <row r="5" spans="1:80" ht="13.5" thickTop="1" x14ac:dyDescent="0.2">
      <c r="A5" s="274"/>
      <c r="G5" s="276"/>
    </row>
    <row r="6" spans="1:80" ht="27" customHeight="1" x14ac:dyDescent="0.2">
      <c r="A6" s="277" t="s">
        <v>86</v>
      </c>
      <c r="B6" s="278" t="s">
        <v>87</v>
      </c>
      <c r="C6" s="278" t="s">
        <v>88</v>
      </c>
      <c r="D6" s="278" t="s">
        <v>89</v>
      </c>
      <c r="E6" s="279" t="s">
        <v>90</v>
      </c>
      <c r="F6" s="278" t="s">
        <v>91</v>
      </c>
      <c r="G6" s="280" t="s">
        <v>92</v>
      </c>
      <c r="H6" s="281" t="s">
        <v>93</v>
      </c>
      <c r="I6" s="281" t="s">
        <v>94</v>
      </c>
      <c r="J6" s="281" t="s">
        <v>95</v>
      </c>
      <c r="K6" s="281" t="s">
        <v>96</v>
      </c>
    </row>
    <row r="7" spans="1:80" x14ac:dyDescent="0.2">
      <c r="A7" s="282" t="s">
        <v>97</v>
      </c>
      <c r="B7" s="283" t="s">
        <v>704</v>
      </c>
      <c r="C7" s="284" t="s">
        <v>705</v>
      </c>
      <c r="D7" s="285"/>
      <c r="E7" s="286"/>
      <c r="F7" s="286"/>
      <c r="G7" s="287"/>
      <c r="H7" s="288"/>
      <c r="I7" s="289"/>
      <c r="J7" s="290"/>
      <c r="K7" s="291"/>
      <c r="O7" s="292">
        <v>1</v>
      </c>
    </row>
    <row r="8" spans="1:80" x14ac:dyDescent="0.2">
      <c r="A8" s="293">
        <v>1</v>
      </c>
      <c r="B8" s="294" t="s">
        <v>707</v>
      </c>
      <c r="C8" s="295" t="s">
        <v>708</v>
      </c>
      <c r="D8" s="296" t="s">
        <v>116</v>
      </c>
      <c r="E8" s="297">
        <v>365.58</v>
      </c>
      <c r="F8" s="297">
        <v>0</v>
      </c>
      <c r="G8" s="298">
        <f>E8*F8</f>
        <v>0</v>
      </c>
      <c r="H8" s="299">
        <v>3.0000000000000001E-5</v>
      </c>
      <c r="I8" s="300">
        <f>E8*H8</f>
        <v>1.09674E-2</v>
      </c>
      <c r="J8" s="299">
        <v>0</v>
      </c>
      <c r="K8" s="300">
        <f>E8*J8</f>
        <v>0</v>
      </c>
      <c r="O8" s="292">
        <v>2</v>
      </c>
      <c r="AA8" s="261">
        <v>2</v>
      </c>
      <c r="AB8" s="261">
        <v>1</v>
      </c>
      <c r="AC8" s="261">
        <v>1</v>
      </c>
      <c r="AZ8" s="261">
        <v>1</v>
      </c>
      <c r="BA8" s="261">
        <f>IF(AZ8=1,G8,0)</f>
        <v>0</v>
      </c>
      <c r="BB8" s="261">
        <f>IF(AZ8=2,G8,0)</f>
        <v>0</v>
      </c>
      <c r="BC8" s="261">
        <f>IF(AZ8=3,G8,0)</f>
        <v>0</v>
      </c>
      <c r="BD8" s="261">
        <f>IF(AZ8=4,G8,0)</f>
        <v>0</v>
      </c>
      <c r="BE8" s="261">
        <f>IF(AZ8=5,G8,0)</f>
        <v>0</v>
      </c>
      <c r="CA8" s="292">
        <v>2</v>
      </c>
      <c r="CB8" s="292">
        <v>1</v>
      </c>
    </row>
    <row r="9" spans="1:80" ht="33.75" x14ac:dyDescent="0.2">
      <c r="A9" s="301"/>
      <c r="B9" s="304"/>
      <c r="C9" s="305" t="s">
        <v>2219</v>
      </c>
      <c r="D9" s="306"/>
      <c r="E9" s="307">
        <v>365.58</v>
      </c>
      <c r="F9" s="308"/>
      <c r="G9" s="309"/>
      <c r="H9" s="310"/>
      <c r="I9" s="302"/>
      <c r="J9" s="311"/>
      <c r="K9" s="302"/>
      <c r="M9" s="303" t="s">
        <v>2219</v>
      </c>
      <c r="O9" s="292"/>
    </row>
    <row r="10" spans="1:80" x14ac:dyDescent="0.2">
      <c r="A10" s="312"/>
      <c r="B10" s="313" t="s">
        <v>101</v>
      </c>
      <c r="C10" s="314" t="s">
        <v>706</v>
      </c>
      <c r="D10" s="315"/>
      <c r="E10" s="316"/>
      <c r="F10" s="317"/>
      <c r="G10" s="318">
        <f>SUM(G7:G9)</f>
        <v>0</v>
      </c>
      <c r="H10" s="319"/>
      <c r="I10" s="320">
        <f>SUM(I7:I9)</f>
        <v>1.09674E-2</v>
      </c>
      <c r="J10" s="319"/>
      <c r="K10" s="320">
        <f>SUM(K7:K9)</f>
        <v>0</v>
      </c>
      <c r="O10" s="292">
        <v>4</v>
      </c>
      <c r="BA10" s="321">
        <f>SUM(BA7:BA9)</f>
        <v>0</v>
      </c>
      <c r="BB10" s="321">
        <f>SUM(BB7:BB9)</f>
        <v>0</v>
      </c>
      <c r="BC10" s="321">
        <f>SUM(BC7:BC9)</f>
        <v>0</v>
      </c>
      <c r="BD10" s="321">
        <f>SUM(BD7:BD9)</f>
        <v>0</v>
      </c>
      <c r="BE10" s="321">
        <f>SUM(BE7:BE9)</f>
        <v>0</v>
      </c>
    </row>
    <row r="11" spans="1:80" x14ac:dyDescent="0.2">
      <c r="A11" s="282" t="s">
        <v>97</v>
      </c>
      <c r="B11" s="283" t="s">
        <v>695</v>
      </c>
      <c r="C11" s="284" t="s">
        <v>712</v>
      </c>
      <c r="D11" s="285"/>
      <c r="E11" s="286"/>
      <c r="F11" s="286"/>
      <c r="G11" s="287"/>
      <c r="H11" s="288"/>
      <c r="I11" s="289"/>
      <c r="J11" s="290"/>
      <c r="K11" s="291"/>
      <c r="O11" s="292">
        <v>1</v>
      </c>
    </row>
    <row r="12" spans="1:80" ht="22.5" x14ac:dyDescent="0.2">
      <c r="A12" s="293">
        <v>2</v>
      </c>
      <c r="B12" s="294" t="s">
        <v>714</v>
      </c>
      <c r="C12" s="295" t="s">
        <v>715</v>
      </c>
      <c r="D12" s="296" t="s">
        <v>347</v>
      </c>
      <c r="E12" s="297">
        <v>18</v>
      </c>
      <c r="F12" s="297">
        <v>0</v>
      </c>
      <c r="G12" s="298">
        <f>E12*F12</f>
        <v>0</v>
      </c>
      <c r="H12" s="299">
        <v>0</v>
      </c>
      <c r="I12" s="300">
        <f>E12*H12</f>
        <v>0</v>
      </c>
      <c r="J12" s="299"/>
      <c r="K12" s="300">
        <f>E12*J12</f>
        <v>0</v>
      </c>
      <c r="O12" s="292">
        <v>2</v>
      </c>
      <c r="AA12" s="261">
        <v>11</v>
      </c>
      <c r="AB12" s="261">
        <v>3</v>
      </c>
      <c r="AC12" s="261">
        <v>1</v>
      </c>
      <c r="AZ12" s="261">
        <v>1</v>
      </c>
      <c r="BA12" s="261">
        <f>IF(AZ12=1,G12,0)</f>
        <v>0</v>
      </c>
      <c r="BB12" s="261">
        <f>IF(AZ12=2,G12,0)</f>
        <v>0</v>
      </c>
      <c r="BC12" s="261">
        <f>IF(AZ12=3,G12,0)</f>
        <v>0</v>
      </c>
      <c r="BD12" s="261">
        <f>IF(AZ12=4,G12,0)</f>
        <v>0</v>
      </c>
      <c r="BE12" s="261">
        <f>IF(AZ12=5,G12,0)</f>
        <v>0</v>
      </c>
      <c r="CA12" s="292">
        <v>11</v>
      </c>
      <c r="CB12" s="292">
        <v>3</v>
      </c>
    </row>
    <row r="13" spans="1:80" x14ac:dyDescent="0.2">
      <c r="A13" s="301"/>
      <c r="B13" s="304"/>
      <c r="C13" s="305" t="s">
        <v>2220</v>
      </c>
      <c r="D13" s="306"/>
      <c r="E13" s="307">
        <v>18</v>
      </c>
      <c r="F13" s="308"/>
      <c r="G13" s="309"/>
      <c r="H13" s="310"/>
      <c r="I13" s="302"/>
      <c r="J13" s="311"/>
      <c r="K13" s="302"/>
      <c r="M13" s="303" t="s">
        <v>2220</v>
      </c>
      <c r="O13" s="292"/>
    </row>
    <row r="14" spans="1:80" x14ac:dyDescent="0.2">
      <c r="A14" s="301"/>
      <c r="B14" s="304"/>
      <c r="C14" s="305" t="s">
        <v>1642</v>
      </c>
      <c r="D14" s="306"/>
      <c r="E14" s="307">
        <v>0</v>
      </c>
      <c r="F14" s="308"/>
      <c r="G14" s="309"/>
      <c r="H14" s="310"/>
      <c r="I14" s="302"/>
      <c r="J14" s="311"/>
      <c r="K14" s="302"/>
      <c r="M14" s="303" t="s">
        <v>1642</v>
      </c>
      <c r="O14" s="292"/>
    </row>
    <row r="15" spans="1:80" ht="22.5" x14ac:dyDescent="0.2">
      <c r="A15" s="293">
        <v>3</v>
      </c>
      <c r="B15" s="294" t="s">
        <v>719</v>
      </c>
      <c r="C15" s="295" t="s">
        <v>720</v>
      </c>
      <c r="D15" s="296" t="s">
        <v>721</v>
      </c>
      <c r="E15" s="297">
        <v>1.44</v>
      </c>
      <c r="F15" s="297">
        <v>0</v>
      </c>
      <c r="G15" s="298">
        <f>E15*F15</f>
        <v>0</v>
      </c>
      <c r="H15" s="299">
        <v>0.14802000000000001</v>
      </c>
      <c r="I15" s="300">
        <f>E15*H15</f>
        <v>0.2131488</v>
      </c>
      <c r="J15" s="299">
        <v>0</v>
      </c>
      <c r="K15" s="300">
        <f>E15*J15</f>
        <v>0</v>
      </c>
      <c r="O15" s="292">
        <v>2</v>
      </c>
      <c r="AA15" s="261">
        <v>1</v>
      </c>
      <c r="AB15" s="261">
        <v>0</v>
      </c>
      <c r="AC15" s="261">
        <v>0</v>
      </c>
      <c r="AZ15" s="261">
        <v>1</v>
      </c>
      <c r="BA15" s="261">
        <f>IF(AZ15=1,G15,0)</f>
        <v>0</v>
      </c>
      <c r="BB15" s="261">
        <f>IF(AZ15=2,G15,0)</f>
        <v>0</v>
      </c>
      <c r="BC15" s="261">
        <f>IF(AZ15=3,G15,0)</f>
        <v>0</v>
      </c>
      <c r="BD15" s="261">
        <f>IF(AZ15=4,G15,0)</f>
        <v>0</v>
      </c>
      <c r="BE15" s="261">
        <f>IF(AZ15=5,G15,0)</f>
        <v>0</v>
      </c>
      <c r="CA15" s="292">
        <v>1</v>
      </c>
      <c r="CB15" s="292">
        <v>0</v>
      </c>
    </row>
    <row r="16" spans="1:80" x14ac:dyDescent="0.2">
      <c r="A16" s="301"/>
      <c r="B16" s="304"/>
      <c r="C16" s="305" t="s">
        <v>1957</v>
      </c>
      <c r="D16" s="306"/>
      <c r="E16" s="307">
        <v>0</v>
      </c>
      <c r="F16" s="308"/>
      <c r="G16" s="309"/>
      <c r="H16" s="310"/>
      <c r="I16" s="302"/>
      <c r="J16" s="311"/>
      <c r="K16" s="302"/>
      <c r="M16" s="303" t="s">
        <v>1957</v>
      </c>
      <c r="O16" s="292"/>
    </row>
    <row r="17" spans="1:80" ht="22.5" x14ac:dyDescent="0.2">
      <c r="A17" s="301"/>
      <c r="B17" s="304"/>
      <c r="C17" s="305" t="s">
        <v>2221</v>
      </c>
      <c r="D17" s="306"/>
      <c r="E17" s="307">
        <v>1.44</v>
      </c>
      <c r="F17" s="308"/>
      <c r="G17" s="309"/>
      <c r="H17" s="310"/>
      <c r="I17" s="302"/>
      <c r="J17" s="311"/>
      <c r="K17" s="302"/>
      <c r="M17" s="303" t="s">
        <v>2221</v>
      </c>
      <c r="O17" s="292"/>
    </row>
    <row r="18" spans="1:80" x14ac:dyDescent="0.2">
      <c r="A18" s="301"/>
      <c r="B18" s="304"/>
      <c r="C18" s="305" t="s">
        <v>2222</v>
      </c>
      <c r="D18" s="306"/>
      <c r="E18" s="307">
        <v>0</v>
      </c>
      <c r="F18" s="308"/>
      <c r="G18" s="309"/>
      <c r="H18" s="310"/>
      <c r="I18" s="302"/>
      <c r="J18" s="311"/>
      <c r="K18" s="302"/>
      <c r="M18" s="303" t="s">
        <v>2222</v>
      </c>
      <c r="O18" s="292"/>
    </row>
    <row r="19" spans="1:80" x14ac:dyDescent="0.2">
      <c r="A19" s="312"/>
      <c r="B19" s="313" t="s">
        <v>101</v>
      </c>
      <c r="C19" s="314" t="s">
        <v>713</v>
      </c>
      <c r="D19" s="315"/>
      <c r="E19" s="316"/>
      <c r="F19" s="317"/>
      <c r="G19" s="318">
        <f>SUM(G11:G18)</f>
        <v>0</v>
      </c>
      <c r="H19" s="319"/>
      <c r="I19" s="320">
        <f>SUM(I11:I18)</f>
        <v>0.2131488</v>
      </c>
      <c r="J19" s="319"/>
      <c r="K19" s="320">
        <f>SUM(K11:K18)</f>
        <v>0</v>
      </c>
      <c r="O19" s="292">
        <v>4</v>
      </c>
      <c r="BA19" s="321">
        <f>SUM(BA11:BA18)</f>
        <v>0</v>
      </c>
      <c r="BB19" s="321">
        <f>SUM(BB11:BB18)</f>
        <v>0</v>
      </c>
      <c r="BC19" s="321">
        <f>SUM(BC11:BC18)</f>
        <v>0</v>
      </c>
      <c r="BD19" s="321">
        <f>SUM(BD11:BD18)</f>
        <v>0</v>
      </c>
      <c r="BE19" s="321">
        <f>SUM(BE11:BE18)</f>
        <v>0</v>
      </c>
    </row>
    <row r="20" spans="1:80" x14ac:dyDescent="0.2">
      <c r="A20" s="282" t="s">
        <v>97</v>
      </c>
      <c r="B20" s="283" t="s">
        <v>729</v>
      </c>
      <c r="C20" s="284" t="s">
        <v>730</v>
      </c>
      <c r="D20" s="285"/>
      <c r="E20" s="286"/>
      <c r="F20" s="286"/>
      <c r="G20" s="287"/>
      <c r="H20" s="288"/>
      <c r="I20" s="289"/>
      <c r="J20" s="290"/>
      <c r="K20" s="291"/>
      <c r="O20" s="292">
        <v>1</v>
      </c>
    </row>
    <row r="21" spans="1:80" x14ac:dyDescent="0.2">
      <c r="A21" s="293">
        <v>4</v>
      </c>
      <c r="B21" s="294" t="s">
        <v>732</v>
      </c>
      <c r="C21" s="295" t="s">
        <v>733</v>
      </c>
      <c r="D21" s="296" t="s">
        <v>116</v>
      </c>
      <c r="E21" s="297">
        <v>46.182499999999997</v>
      </c>
      <c r="F21" s="297">
        <v>0</v>
      </c>
      <c r="G21" s="298">
        <f>E21*F21</f>
        <v>0</v>
      </c>
      <c r="H21" s="299">
        <v>0</v>
      </c>
      <c r="I21" s="300">
        <f>E21*H21</f>
        <v>0</v>
      </c>
      <c r="J21" s="299">
        <v>-0.13800000000000001</v>
      </c>
      <c r="K21" s="300">
        <f>E21*J21</f>
        <v>-6.3731850000000003</v>
      </c>
      <c r="O21" s="292">
        <v>2</v>
      </c>
      <c r="AA21" s="261">
        <v>1</v>
      </c>
      <c r="AB21" s="261">
        <v>1</v>
      </c>
      <c r="AC21" s="261">
        <v>1</v>
      </c>
      <c r="AZ21" s="261">
        <v>1</v>
      </c>
      <c r="BA21" s="261">
        <f>IF(AZ21=1,G21,0)</f>
        <v>0</v>
      </c>
      <c r="BB21" s="261">
        <f>IF(AZ21=2,G21,0)</f>
        <v>0</v>
      </c>
      <c r="BC21" s="261">
        <f>IF(AZ21=3,G21,0)</f>
        <v>0</v>
      </c>
      <c r="BD21" s="261">
        <f>IF(AZ21=4,G21,0)</f>
        <v>0</v>
      </c>
      <c r="BE21" s="261">
        <f>IF(AZ21=5,G21,0)</f>
        <v>0</v>
      </c>
      <c r="CA21" s="292">
        <v>1</v>
      </c>
      <c r="CB21" s="292">
        <v>1</v>
      </c>
    </row>
    <row r="22" spans="1:80" x14ac:dyDescent="0.2">
      <c r="A22" s="301"/>
      <c r="B22" s="304"/>
      <c r="C22" s="305" t="s">
        <v>2223</v>
      </c>
      <c r="D22" s="306"/>
      <c r="E22" s="307">
        <v>25.4375</v>
      </c>
      <c r="F22" s="308"/>
      <c r="G22" s="309"/>
      <c r="H22" s="310"/>
      <c r="I22" s="302"/>
      <c r="J22" s="311"/>
      <c r="K22" s="302"/>
      <c r="M22" s="303" t="s">
        <v>2223</v>
      </c>
      <c r="O22" s="292"/>
    </row>
    <row r="23" spans="1:80" x14ac:dyDescent="0.2">
      <c r="A23" s="301"/>
      <c r="B23" s="304"/>
      <c r="C23" s="305" t="s">
        <v>2224</v>
      </c>
      <c r="D23" s="306"/>
      <c r="E23" s="307">
        <v>20.745000000000001</v>
      </c>
      <c r="F23" s="308"/>
      <c r="G23" s="309"/>
      <c r="H23" s="310"/>
      <c r="I23" s="302"/>
      <c r="J23" s="311"/>
      <c r="K23" s="302"/>
      <c r="M23" s="303" t="s">
        <v>2224</v>
      </c>
      <c r="O23" s="292"/>
    </row>
    <row r="24" spans="1:80" x14ac:dyDescent="0.2">
      <c r="A24" s="293">
        <v>5</v>
      </c>
      <c r="B24" s="294" t="s">
        <v>339</v>
      </c>
      <c r="C24" s="295" t="s">
        <v>340</v>
      </c>
      <c r="D24" s="296" t="s">
        <v>116</v>
      </c>
      <c r="E24" s="297">
        <v>46.182499999999997</v>
      </c>
      <c r="F24" s="297">
        <v>0</v>
      </c>
      <c r="G24" s="298">
        <f>E24*F24</f>
        <v>0</v>
      </c>
      <c r="H24" s="299">
        <v>0</v>
      </c>
      <c r="I24" s="300">
        <f>E24*H24</f>
        <v>0</v>
      </c>
      <c r="J24" s="299">
        <v>0</v>
      </c>
      <c r="K24" s="300">
        <f>E24*J24</f>
        <v>0</v>
      </c>
      <c r="O24" s="292">
        <v>2</v>
      </c>
      <c r="AA24" s="261">
        <v>1</v>
      </c>
      <c r="AB24" s="261">
        <v>1</v>
      </c>
      <c r="AC24" s="261">
        <v>1</v>
      </c>
      <c r="AZ24" s="261">
        <v>1</v>
      </c>
      <c r="BA24" s="261">
        <f>IF(AZ24=1,G24,0)</f>
        <v>0</v>
      </c>
      <c r="BB24" s="261">
        <f>IF(AZ24=2,G24,0)</f>
        <v>0</v>
      </c>
      <c r="BC24" s="261">
        <f>IF(AZ24=3,G24,0)</f>
        <v>0</v>
      </c>
      <c r="BD24" s="261">
        <f>IF(AZ24=4,G24,0)</f>
        <v>0</v>
      </c>
      <c r="BE24" s="261">
        <f>IF(AZ24=5,G24,0)</f>
        <v>0</v>
      </c>
      <c r="CA24" s="292">
        <v>1</v>
      </c>
      <c r="CB24" s="292">
        <v>1</v>
      </c>
    </row>
    <row r="25" spans="1:80" x14ac:dyDescent="0.2">
      <c r="A25" s="301"/>
      <c r="B25" s="304"/>
      <c r="C25" s="305" t="s">
        <v>2223</v>
      </c>
      <c r="D25" s="306"/>
      <c r="E25" s="307">
        <v>25.4375</v>
      </c>
      <c r="F25" s="308"/>
      <c r="G25" s="309"/>
      <c r="H25" s="310"/>
      <c r="I25" s="302"/>
      <c r="J25" s="311"/>
      <c r="K25" s="302"/>
      <c r="M25" s="303" t="s">
        <v>2223</v>
      </c>
      <c r="O25" s="292"/>
    </row>
    <row r="26" spans="1:80" x14ac:dyDescent="0.2">
      <c r="A26" s="301"/>
      <c r="B26" s="304"/>
      <c r="C26" s="305" t="s">
        <v>2224</v>
      </c>
      <c r="D26" s="306"/>
      <c r="E26" s="307">
        <v>20.745000000000001</v>
      </c>
      <c r="F26" s="308"/>
      <c r="G26" s="309"/>
      <c r="H26" s="310"/>
      <c r="I26" s="302"/>
      <c r="J26" s="311"/>
      <c r="K26" s="302"/>
      <c r="M26" s="303" t="s">
        <v>2224</v>
      </c>
      <c r="O26" s="292"/>
    </row>
    <row r="27" spans="1:80" x14ac:dyDescent="0.2">
      <c r="A27" s="293">
        <v>6</v>
      </c>
      <c r="B27" s="294" t="s">
        <v>735</v>
      </c>
      <c r="C27" s="295" t="s">
        <v>736</v>
      </c>
      <c r="D27" s="296" t="s">
        <v>116</v>
      </c>
      <c r="E27" s="297">
        <v>46.182499999999997</v>
      </c>
      <c r="F27" s="297">
        <v>0</v>
      </c>
      <c r="G27" s="298">
        <f>E27*F27</f>
        <v>0</v>
      </c>
      <c r="H27" s="299">
        <v>0.21299999999999999</v>
      </c>
      <c r="I27" s="300">
        <f>E27*H27</f>
        <v>9.8368724999999984</v>
      </c>
      <c r="J27" s="299">
        <v>0</v>
      </c>
      <c r="K27" s="300">
        <f>E27*J27</f>
        <v>0</v>
      </c>
      <c r="O27" s="292">
        <v>2</v>
      </c>
      <c r="AA27" s="261">
        <v>1</v>
      </c>
      <c r="AB27" s="261">
        <v>1</v>
      </c>
      <c r="AC27" s="261">
        <v>1</v>
      </c>
      <c r="AZ27" s="261">
        <v>1</v>
      </c>
      <c r="BA27" s="261">
        <f>IF(AZ27=1,G27,0)</f>
        <v>0</v>
      </c>
      <c r="BB27" s="261">
        <f>IF(AZ27=2,G27,0)</f>
        <v>0</v>
      </c>
      <c r="BC27" s="261">
        <f>IF(AZ27=3,G27,0)</f>
        <v>0</v>
      </c>
      <c r="BD27" s="261">
        <f>IF(AZ27=4,G27,0)</f>
        <v>0</v>
      </c>
      <c r="BE27" s="261">
        <f>IF(AZ27=5,G27,0)</f>
        <v>0</v>
      </c>
      <c r="CA27" s="292">
        <v>1</v>
      </c>
      <c r="CB27" s="292">
        <v>1</v>
      </c>
    </row>
    <row r="28" spans="1:80" ht="22.5" x14ac:dyDescent="0.2">
      <c r="A28" s="301"/>
      <c r="B28" s="304"/>
      <c r="C28" s="305" t="s">
        <v>2225</v>
      </c>
      <c r="D28" s="306"/>
      <c r="E28" s="307">
        <v>25.4375</v>
      </c>
      <c r="F28" s="308"/>
      <c r="G28" s="309"/>
      <c r="H28" s="310"/>
      <c r="I28" s="302"/>
      <c r="J28" s="311"/>
      <c r="K28" s="302"/>
      <c r="M28" s="303" t="s">
        <v>2225</v>
      </c>
      <c r="O28" s="292"/>
    </row>
    <row r="29" spans="1:80" x14ac:dyDescent="0.2">
      <c r="A29" s="301"/>
      <c r="B29" s="304"/>
      <c r="C29" s="305" t="s">
        <v>2224</v>
      </c>
      <c r="D29" s="306"/>
      <c r="E29" s="307">
        <v>20.745000000000001</v>
      </c>
      <c r="F29" s="308"/>
      <c r="G29" s="309"/>
      <c r="H29" s="310"/>
      <c r="I29" s="302"/>
      <c r="J29" s="311"/>
      <c r="K29" s="302"/>
      <c r="M29" s="303" t="s">
        <v>2224</v>
      </c>
      <c r="O29" s="292"/>
    </row>
    <row r="30" spans="1:80" x14ac:dyDescent="0.2">
      <c r="A30" s="301"/>
      <c r="B30" s="304"/>
      <c r="C30" s="305" t="s">
        <v>130</v>
      </c>
      <c r="D30" s="306"/>
      <c r="E30" s="307">
        <v>0</v>
      </c>
      <c r="F30" s="308"/>
      <c r="G30" s="309"/>
      <c r="H30" s="310"/>
      <c r="I30" s="302"/>
      <c r="J30" s="311"/>
      <c r="K30" s="302"/>
      <c r="M30" s="303">
        <v>0</v>
      </c>
      <c r="O30" s="292"/>
    </row>
    <row r="31" spans="1:80" x14ac:dyDescent="0.2">
      <c r="A31" s="293">
        <v>7</v>
      </c>
      <c r="B31" s="294" t="s">
        <v>738</v>
      </c>
      <c r="C31" s="295" t="s">
        <v>739</v>
      </c>
      <c r="D31" s="296" t="s">
        <v>116</v>
      </c>
      <c r="E31" s="297">
        <v>46.182499999999997</v>
      </c>
      <c r="F31" s="297">
        <v>0</v>
      </c>
      <c r="G31" s="298">
        <f>E31*F31</f>
        <v>0</v>
      </c>
      <c r="H31" s="299">
        <v>7.1999999999999995E-2</v>
      </c>
      <c r="I31" s="300">
        <f>E31*H31</f>
        <v>3.3251399999999998</v>
      </c>
      <c r="J31" s="299">
        <v>0</v>
      </c>
      <c r="K31" s="300">
        <f>E31*J31</f>
        <v>0</v>
      </c>
      <c r="O31" s="292">
        <v>2</v>
      </c>
      <c r="AA31" s="261">
        <v>1</v>
      </c>
      <c r="AB31" s="261">
        <v>1</v>
      </c>
      <c r="AC31" s="261">
        <v>1</v>
      </c>
      <c r="AZ31" s="261">
        <v>1</v>
      </c>
      <c r="BA31" s="261">
        <f>IF(AZ31=1,G31,0)</f>
        <v>0</v>
      </c>
      <c r="BB31" s="261">
        <f>IF(AZ31=2,G31,0)</f>
        <v>0</v>
      </c>
      <c r="BC31" s="261">
        <f>IF(AZ31=3,G31,0)</f>
        <v>0</v>
      </c>
      <c r="BD31" s="261">
        <f>IF(AZ31=4,G31,0)</f>
        <v>0</v>
      </c>
      <c r="BE31" s="261">
        <f>IF(AZ31=5,G31,0)</f>
        <v>0</v>
      </c>
      <c r="CA31" s="292">
        <v>1</v>
      </c>
      <c r="CB31" s="292">
        <v>1</v>
      </c>
    </row>
    <row r="32" spans="1:80" x14ac:dyDescent="0.2">
      <c r="A32" s="301"/>
      <c r="B32" s="304"/>
      <c r="C32" s="305" t="s">
        <v>2226</v>
      </c>
      <c r="D32" s="306"/>
      <c r="E32" s="307">
        <v>25.4375</v>
      </c>
      <c r="F32" s="308"/>
      <c r="G32" s="309"/>
      <c r="H32" s="310"/>
      <c r="I32" s="302"/>
      <c r="J32" s="311"/>
      <c r="K32" s="302"/>
      <c r="M32" s="303" t="s">
        <v>2226</v>
      </c>
      <c r="O32" s="292"/>
    </row>
    <row r="33" spans="1:80" x14ac:dyDescent="0.2">
      <c r="A33" s="301"/>
      <c r="B33" s="304"/>
      <c r="C33" s="305" t="s">
        <v>2224</v>
      </c>
      <c r="D33" s="306"/>
      <c r="E33" s="307">
        <v>20.745000000000001</v>
      </c>
      <c r="F33" s="308"/>
      <c r="G33" s="309"/>
      <c r="H33" s="310"/>
      <c r="I33" s="302"/>
      <c r="J33" s="311"/>
      <c r="K33" s="302"/>
      <c r="M33" s="303" t="s">
        <v>2224</v>
      </c>
      <c r="O33" s="292"/>
    </row>
    <row r="34" spans="1:80" x14ac:dyDescent="0.2">
      <c r="A34" s="301"/>
      <c r="B34" s="304"/>
      <c r="C34" s="305" t="s">
        <v>130</v>
      </c>
      <c r="D34" s="306"/>
      <c r="E34" s="307">
        <v>0</v>
      </c>
      <c r="F34" s="308"/>
      <c r="G34" s="309"/>
      <c r="H34" s="310"/>
      <c r="I34" s="302"/>
      <c r="J34" s="311"/>
      <c r="K34" s="302"/>
      <c r="M34" s="303">
        <v>0</v>
      </c>
      <c r="O34" s="292"/>
    </row>
    <row r="35" spans="1:80" x14ac:dyDescent="0.2">
      <c r="A35" s="301"/>
      <c r="B35" s="304"/>
      <c r="C35" s="305" t="s">
        <v>130</v>
      </c>
      <c r="D35" s="306"/>
      <c r="E35" s="307">
        <v>0</v>
      </c>
      <c r="F35" s="308"/>
      <c r="G35" s="309"/>
      <c r="H35" s="310"/>
      <c r="I35" s="302"/>
      <c r="J35" s="311"/>
      <c r="K35" s="302"/>
      <c r="M35" s="303">
        <v>0</v>
      </c>
      <c r="O35" s="292"/>
    </row>
    <row r="36" spans="1:80" x14ac:dyDescent="0.2">
      <c r="A36" s="293">
        <v>8</v>
      </c>
      <c r="B36" s="294" t="s">
        <v>741</v>
      </c>
      <c r="C36" s="295" t="s">
        <v>742</v>
      </c>
      <c r="D36" s="296" t="s">
        <v>170</v>
      </c>
      <c r="E36" s="297">
        <v>71.62</v>
      </c>
      <c r="F36" s="297">
        <v>0</v>
      </c>
      <c r="G36" s="298">
        <f>E36*F36</f>
        <v>0</v>
      </c>
      <c r="H36" s="299">
        <v>0.10598</v>
      </c>
      <c r="I36" s="300">
        <f>E36*H36</f>
        <v>7.5902876000000008</v>
      </c>
      <c r="J36" s="299">
        <v>0</v>
      </c>
      <c r="K36" s="300">
        <f>E36*J36</f>
        <v>0</v>
      </c>
      <c r="O36" s="292">
        <v>2</v>
      </c>
      <c r="AA36" s="261">
        <v>1</v>
      </c>
      <c r="AB36" s="261">
        <v>1</v>
      </c>
      <c r="AC36" s="261">
        <v>1</v>
      </c>
      <c r="AZ36" s="261">
        <v>1</v>
      </c>
      <c r="BA36" s="261">
        <f>IF(AZ36=1,G36,0)</f>
        <v>0</v>
      </c>
      <c r="BB36" s="261">
        <f>IF(AZ36=2,G36,0)</f>
        <v>0</v>
      </c>
      <c r="BC36" s="261">
        <f>IF(AZ36=3,G36,0)</f>
        <v>0</v>
      </c>
      <c r="BD36" s="261">
        <f>IF(AZ36=4,G36,0)</f>
        <v>0</v>
      </c>
      <c r="BE36" s="261">
        <f>IF(AZ36=5,G36,0)</f>
        <v>0</v>
      </c>
      <c r="CA36" s="292">
        <v>1</v>
      </c>
      <c r="CB36" s="292">
        <v>1</v>
      </c>
    </row>
    <row r="37" spans="1:80" ht="22.5" x14ac:dyDescent="0.2">
      <c r="A37" s="301"/>
      <c r="B37" s="304"/>
      <c r="C37" s="305" t="s">
        <v>2227</v>
      </c>
      <c r="D37" s="306"/>
      <c r="E37" s="307">
        <v>50.875</v>
      </c>
      <c r="F37" s="308"/>
      <c r="G37" s="309"/>
      <c r="H37" s="310"/>
      <c r="I37" s="302"/>
      <c r="J37" s="311"/>
      <c r="K37" s="302"/>
      <c r="M37" s="303" t="s">
        <v>2227</v>
      </c>
      <c r="O37" s="292"/>
    </row>
    <row r="38" spans="1:80" x14ac:dyDescent="0.2">
      <c r="A38" s="301"/>
      <c r="B38" s="304"/>
      <c r="C38" s="305" t="s">
        <v>2228</v>
      </c>
      <c r="D38" s="306"/>
      <c r="E38" s="307">
        <v>20.745000000000001</v>
      </c>
      <c r="F38" s="308"/>
      <c r="G38" s="309"/>
      <c r="H38" s="310"/>
      <c r="I38" s="302"/>
      <c r="J38" s="311"/>
      <c r="K38" s="302"/>
      <c r="M38" s="303" t="s">
        <v>2228</v>
      </c>
      <c r="O38" s="292"/>
    </row>
    <row r="39" spans="1:80" x14ac:dyDescent="0.2">
      <c r="A39" s="293">
        <v>9</v>
      </c>
      <c r="B39" s="294" t="s">
        <v>744</v>
      </c>
      <c r="C39" s="295" t="s">
        <v>745</v>
      </c>
      <c r="D39" s="296" t="s">
        <v>347</v>
      </c>
      <c r="E39" s="297">
        <v>79</v>
      </c>
      <c r="F39" s="297">
        <v>0</v>
      </c>
      <c r="G39" s="298">
        <f>E39*F39</f>
        <v>0</v>
      </c>
      <c r="H39" s="299">
        <v>2.7E-2</v>
      </c>
      <c r="I39" s="300">
        <f>E39*H39</f>
        <v>2.133</v>
      </c>
      <c r="J39" s="299"/>
      <c r="K39" s="300">
        <f>E39*J39</f>
        <v>0</v>
      </c>
      <c r="O39" s="292">
        <v>2</v>
      </c>
      <c r="AA39" s="261">
        <v>3</v>
      </c>
      <c r="AB39" s="261">
        <v>1</v>
      </c>
      <c r="AC39" s="261">
        <v>59217330</v>
      </c>
      <c r="AZ39" s="261">
        <v>1</v>
      </c>
      <c r="BA39" s="261">
        <f>IF(AZ39=1,G39,0)</f>
        <v>0</v>
      </c>
      <c r="BB39" s="261">
        <f>IF(AZ39=2,G39,0)</f>
        <v>0</v>
      </c>
      <c r="BC39" s="261">
        <f>IF(AZ39=3,G39,0)</f>
        <v>0</v>
      </c>
      <c r="BD39" s="261">
        <f>IF(AZ39=4,G39,0)</f>
        <v>0</v>
      </c>
      <c r="BE39" s="261">
        <f>IF(AZ39=5,G39,0)</f>
        <v>0</v>
      </c>
      <c r="CA39" s="292">
        <v>3</v>
      </c>
      <c r="CB39" s="292">
        <v>1</v>
      </c>
    </row>
    <row r="40" spans="1:80" x14ac:dyDescent="0.2">
      <c r="A40" s="301"/>
      <c r="B40" s="304"/>
      <c r="C40" s="335" t="s">
        <v>385</v>
      </c>
      <c r="D40" s="306"/>
      <c r="E40" s="334">
        <v>0</v>
      </c>
      <c r="F40" s="308"/>
      <c r="G40" s="309"/>
      <c r="H40" s="310"/>
      <c r="I40" s="302"/>
      <c r="J40" s="311"/>
      <c r="K40" s="302"/>
      <c r="M40" s="303" t="s">
        <v>385</v>
      </c>
      <c r="O40" s="292"/>
    </row>
    <row r="41" spans="1:80" ht="22.5" x14ac:dyDescent="0.2">
      <c r="A41" s="301"/>
      <c r="B41" s="304"/>
      <c r="C41" s="335" t="s">
        <v>2227</v>
      </c>
      <c r="D41" s="306"/>
      <c r="E41" s="334">
        <v>50.875</v>
      </c>
      <c r="F41" s="308"/>
      <c r="G41" s="309"/>
      <c r="H41" s="310"/>
      <c r="I41" s="302"/>
      <c r="J41" s="311"/>
      <c r="K41" s="302"/>
      <c r="M41" s="303" t="s">
        <v>2227</v>
      </c>
      <c r="O41" s="292"/>
    </row>
    <row r="42" spans="1:80" x14ac:dyDescent="0.2">
      <c r="A42" s="301"/>
      <c r="B42" s="304"/>
      <c r="C42" s="335" t="s">
        <v>2228</v>
      </c>
      <c r="D42" s="306"/>
      <c r="E42" s="334">
        <v>20.745000000000001</v>
      </c>
      <c r="F42" s="308"/>
      <c r="G42" s="309"/>
      <c r="H42" s="310"/>
      <c r="I42" s="302"/>
      <c r="J42" s="311"/>
      <c r="K42" s="302"/>
      <c r="M42" s="303" t="s">
        <v>2228</v>
      </c>
      <c r="O42" s="292"/>
    </row>
    <row r="43" spans="1:80" x14ac:dyDescent="0.2">
      <c r="A43" s="301"/>
      <c r="B43" s="304"/>
      <c r="C43" s="335" t="s">
        <v>2229</v>
      </c>
      <c r="D43" s="306"/>
      <c r="E43" s="334">
        <v>78.781999999999996</v>
      </c>
      <c r="F43" s="308"/>
      <c r="G43" s="309"/>
      <c r="H43" s="310"/>
      <c r="I43" s="302"/>
      <c r="J43" s="311"/>
      <c r="K43" s="302"/>
      <c r="M43" s="303" t="s">
        <v>2229</v>
      </c>
      <c r="O43" s="292"/>
    </row>
    <row r="44" spans="1:80" x14ac:dyDescent="0.2">
      <c r="A44" s="301"/>
      <c r="B44" s="304"/>
      <c r="C44" s="335" t="s">
        <v>391</v>
      </c>
      <c r="D44" s="306"/>
      <c r="E44" s="334">
        <v>150.40199999999999</v>
      </c>
      <c r="F44" s="308"/>
      <c r="G44" s="309"/>
      <c r="H44" s="310"/>
      <c r="I44" s="302"/>
      <c r="J44" s="311"/>
      <c r="K44" s="302"/>
      <c r="M44" s="303" t="s">
        <v>391</v>
      </c>
      <c r="O44" s="292"/>
    </row>
    <row r="45" spans="1:80" x14ac:dyDescent="0.2">
      <c r="A45" s="301"/>
      <c r="B45" s="304"/>
      <c r="C45" s="305" t="s">
        <v>2230</v>
      </c>
      <c r="D45" s="306"/>
      <c r="E45" s="307">
        <v>79</v>
      </c>
      <c r="F45" s="308"/>
      <c r="G45" s="309"/>
      <c r="H45" s="310"/>
      <c r="I45" s="302"/>
      <c r="J45" s="311"/>
      <c r="K45" s="302"/>
      <c r="M45" s="303">
        <v>79</v>
      </c>
      <c r="O45" s="292"/>
    </row>
    <row r="46" spans="1:80" x14ac:dyDescent="0.2">
      <c r="A46" s="293">
        <v>10</v>
      </c>
      <c r="B46" s="294" t="s">
        <v>748</v>
      </c>
      <c r="C46" s="295" t="s">
        <v>749</v>
      </c>
      <c r="D46" s="296" t="s">
        <v>116</v>
      </c>
      <c r="E46" s="297">
        <v>50.800800000000002</v>
      </c>
      <c r="F46" s="297">
        <v>0</v>
      </c>
      <c r="G46" s="298">
        <f>E46*F46</f>
        <v>0</v>
      </c>
      <c r="H46" s="299">
        <v>9.6600000000000005E-2</v>
      </c>
      <c r="I46" s="300">
        <f>E46*H46</f>
        <v>4.9073572800000003</v>
      </c>
      <c r="J46" s="299"/>
      <c r="K46" s="300">
        <f>E46*J46</f>
        <v>0</v>
      </c>
      <c r="O46" s="292">
        <v>2</v>
      </c>
      <c r="AA46" s="261">
        <v>3</v>
      </c>
      <c r="AB46" s="261">
        <v>1</v>
      </c>
      <c r="AC46" s="261">
        <v>59245315</v>
      </c>
      <c r="AZ46" s="261">
        <v>1</v>
      </c>
      <c r="BA46" s="261">
        <f>IF(AZ46=1,G46,0)</f>
        <v>0</v>
      </c>
      <c r="BB46" s="261">
        <f>IF(AZ46=2,G46,0)</f>
        <v>0</v>
      </c>
      <c r="BC46" s="261">
        <f>IF(AZ46=3,G46,0)</f>
        <v>0</v>
      </c>
      <c r="BD46" s="261">
        <f>IF(AZ46=4,G46,0)</f>
        <v>0</v>
      </c>
      <c r="BE46" s="261">
        <f>IF(AZ46=5,G46,0)</f>
        <v>0</v>
      </c>
      <c r="CA46" s="292">
        <v>3</v>
      </c>
      <c r="CB46" s="292">
        <v>1</v>
      </c>
    </row>
    <row r="47" spans="1:80" x14ac:dyDescent="0.2">
      <c r="A47" s="301"/>
      <c r="B47" s="304"/>
      <c r="C47" s="335" t="s">
        <v>385</v>
      </c>
      <c r="D47" s="306"/>
      <c r="E47" s="334">
        <v>0</v>
      </c>
      <c r="F47" s="308"/>
      <c r="G47" s="309"/>
      <c r="H47" s="310"/>
      <c r="I47" s="302"/>
      <c r="J47" s="311"/>
      <c r="K47" s="302"/>
      <c r="M47" s="303" t="s">
        <v>385</v>
      </c>
      <c r="O47" s="292"/>
    </row>
    <row r="48" spans="1:80" x14ac:dyDescent="0.2">
      <c r="A48" s="301"/>
      <c r="B48" s="304"/>
      <c r="C48" s="335" t="s">
        <v>2226</v>
      </c>
      <c r="D48" s="306"/>
      <c r="E48" s="334">
        <v>25.4375</v>
      </c>
      <c r="F48" s="308"/>
      <c r="G48" s="309"/>
      <c r="H48" s="310"/>
      <c r="I48" s="302"/>
      <c r="J48" s="311"/>
      <c r="K48" s="302"/>
      <c r="M48" s="303" t="s">
        <v>2226</v>
      </c>
      <c r="O48" s="292"/>
    </row>
    <row r="49" spans="1:80" x14ac:dyDescent="0.2">
      <c r="A49" s="301"/>
      <c r="B49" s="304"/>
      <c r="C49" s="335" t="s">
        <v>2224</v>
      </c>
      <c r="D49" s="306"/>
      <c r="E49" s="334">
        <v>20.745000000000001</v>
      </c>
      <c r="F49" s="308"/>
      <c r="G49" s="309"/>
      <c r="H49" s="310"/>
      <c r="I49" s="302"/>
      <c r="J49" s="311"/>
      <c r="K49" s="302"/>
      <c r="M49" s="303" t="s">
        <v>2224</v>
      </c>
      <c r="O49" s="292"/>
    </row>
    <row r="50" spans="1:80" x14ac:dyDescent="0.2">
      <c r="A50" s="301"/>
      <c r="B50" s="304"/>
      <c r="C50" s="335" t="s">
        <v>391</v>
      </c>
      <c r="D50" s="306"/>
      <c r="E50" s="334">
        <v>46.182500000000005</v>
      </c>
      <c r="F50" s="308"/>
      <c r="G50" s="309"/>
      <c r="H50" s="310"/>
      <c r="I50" s="302"/>
      <c r="J50" s="311"/>
      <c r="K50" s="302"/>
      <c r="M50" s="303" t="s">
        <v>391</v>
      </c>
      <c r="O50" s="292"/>
    </row>
    <row r="51" spans="1:80" x14ac:dyDescent="0.2">
      <c r="A51" s="301"/>
      <c r="B51" s="304"/>
      <c r="C51" s="305" t="s">
        <v>2231</v>
      </c>
      <c r="D51" s="306"/>
      <c r="E51" s="307">
        <v>50.800800000000002</v>
      </c>
      <c r="F51" s="308"/>
      <c r="G51" s="309"/>
      <c r="H51" s="310"/>
      <c r="I51" s="302"/>
      <c r="J51" s="311"/>
      <c r="K51" s="302"/>
      <c r="M51" s="303" t="s">
        <v>2231</v>
      </c>
      <c r="O51" s="292"/>
    </row>
    <row r="52" spans="1:80" x14ac:dyDescent="0.2">
      <c r="A52" s="293">
        <v>11</v>
      </c>
      <c r="B52" s="294" t="s">
        <v>370</v>
      </c>
      <c r="C52" s="295" t="s">
        <v>371</v>
      </c>
      <c r="D52" s="296" t="s">
        <v>369</v>
      </c>
      <c r="E52" s="297">
        <v>6.3731850000000003</v>
      </c>
      <c r="F52" s="297">
        <v>0</v>
      </c>
      <c r="G52" s="298">
        <f>E52*F52</f>
        <v>0</v>
      </c>
      <c r="H52" s="299">
        <v>0</v>
      </c>
      <c r="I52" s="300">
        <f>E52*H52</f>
        <v>0</v>
      </c>
      <c r="J52" s="299"/>
      <c r="K52" s="300">
        <f>E52*J52</f>
        <v>0</v>
      </c>
      <c r="O52" s="292">
        <v>2</v>
      </c>
      <c r="AA52" s="261">
        <v>8</v>
      </c>
      <c r="AB52" s="261">
        <v>1</v>
      </c>
      <c r="AC52" s="261">
        <v>3</v>
      </c>
      <c r="AZ52" s="261">
        <v>1</v>
      </c>
      <c r="BA52" s="261">
        <f>IF(AZ52=1,G52,0)</f>
        <v>0</v>
      </c>
      <c r="BB52" s="261">
        <f>IF(AZ52=2,G52,0)</f>
        <v>0</v>
      </c>
      <c r="BC52" s="261">
        <f>IF(AZ52=3,G52,0)</f>
        <v>0</v>
      </c>
      <c r="BD52" s="261">
        <f>IF(AZ52=4,G52,0)</f>
        <v>0</v>
      </c>
      <c r="BE52" s="261">
        <f>IF(AZ52=5,G52,0)</f>
        <v>0</v>
      </c>
      <c r="CA52" s="292">
        <v>8</v>
      </c>
      <c r="CB52" s="292">
        <v>1</v>
      </c>
    </row>
    <row r="53" spans="1:80" x14ac:dyDescent="0.2">
      <c r="A53" s="293">
        <v>12</v>
      </c>
      <c r="B53" s="294" t="s">
        <v>372</v>
      </c>
      <c r="C53" s="295" t="s">
        <v>373</v>
      </c>
      <c r="D53" s="296" t="s">
        <v>369</v>
      </c>
      <c r="E53" s="297">
        <v>63.731850000000001</v>
      </c>
      <c r="F53" s="297">
        <v>0</v>
      </c>
      <c r="G53" s="298">
        <f>E53*F53</f>
        <v>0</v>
      </c>
      <c r="H53" s="299">
        <v>0</v>
      </c>
      <c r="I53" s="300">
        <f>E53*H53</f>
        <v>0</v>
      </c>
      <c r="J53" s="299"/>
      <c r="K53" s="300">
        <f>E53*J53</f>
        <v>0</v>
      </c>
      <c r="O53" s="292">
        <v>2</v>
      </c>
      <c r="AA53" s="261">
        <v>8</v>
      </c>
      <c r="AB53" s="261">
        <v>1</v>
      </c>
      <c r="AC53" s="261">
        <v>3</v>
      </c>
      <c r="AZ53" s="261">
        <v>1</v>
      </c>
      <c r="BA53" s="261">
        <f>IF(AZ53=1,G53,0)</f>
        <v>0</v>
      </c>
      <c r="BB53" s="261">
        <f>IF(AZ53=2,G53,0)</f>
        <v>0</v>
      </c>
      <c r="BC53" s="261">
        <f>IF(AZ53=3,G53,0)</f>
        <v>0</v>
      </c>
      <c r="BD53" s="261">
        <f>IF(AZ53=4,G53,0)</f>
        <v>0</v>
      </c>
      <c r="BE53" s="261">
        <f>IF(AZ53=5,G53,0)</f>
        <v>0</v>
      </c>
      <c r="CA53" s="292">
        <v>8</v>
      </c>
      <c r="CB53" s="292">
        <v>1</v>
      </c>
    </row>
    <row r="54" spans="1:80" x14ac:dyDescent="0.2">
      <c r="A54" s="293">
        <v>13</v>
      </c>
      <c r="B54" s="294" t="s">
        <v>374</v>
      </c>
      <c r="C54" s="295" t="s">
        <v>375</v>
      </c>
      <c r="D54" s="296" t="s">
        <v>369</v>
      </c>
      <c r="E54" s="297">
        <v>6.3731850000000003</v>
      </c>
      <c r="F54" s="297">
        <v>0</v>
      </c>
      <c r="G54" s="298">
        <f>E54*F54</f>
        <v>0</v>
      </c>
      <c r="H54" s="299">
        <v>0</v>
      </c>
      <c r="I54" s="300">
        <f>E54*H54</f>
        <v>0</v>
      </c>
      <c r="J54" s="299"/>
      <c r="K54" s="300">
        <f>E54*J54</f>
        <v>0</v>
      </c>
      <c r="O54" s="292">
        <v>2</v>
      </c>
      <c r="AA54" s="261">
        <v>8</v>
      </c>
      <c r="AB54" s="261">
        <v>1</v>
      </c>
      <c r="AC54" s="261">
        <v>3</v>
      </c>
      <c r="AZ54" s="261">
        <v>1</v>
      </c>
      <c r="BA54" s="261">
        <f>IF(AZ54=1,G54,0)</f>
        <v>0</v>
      </c>
      <c r="BB54" s="261">
        <f>IF(AZ54=2,G54,0)</f>
        <v>0</v>
      </c>
      <c r="BC54" s="261">
        <f>IF(AZ54=3,G54,0)</f>
        <v>0</v>
      </c>
      <c r="BD54" s="261">
        <f>IF(AZ54=4,G54,0)</f>
        <v>0</v>
      </c>
      <c r="BE54" s="261">
        <f>IF(AZ54=5,G54,0)</f>
        <v>0</v>
      </c>
      <c r="CA54" s="292">
        <v>8</v>
      </c>
      <c r="CB54" s="292">
        <v>1</v>
      </c>
    </row>
    <row r="55" spans="1:80" x14ac:dyDescent="0.2">
      <c r="A55" s="293">
        <v>14</v>
      </c>
      <c r="B55" s="294" t="s">
        <v>376</v>
      </c>
      <c r="C55" s="295" t="s">
        <v>377</v>
      </c>
      <c r="D55" s="296" t="s">
        <v>369</v>
      </c>
      <c r="E55" s="297">
        <v>19.119554999999998</v>
      </c>
      <c r="F55" s="297">
        <v>0</v>
      </c>
      <c r="G55" s="298">
        <f>E55*F55</f>
        <v>0</v>
      </c>
      <c r="H55" s="299">
        <v>0</v>
      </c>
      <c r="I55" s="300">
        <f>E55*H55</f>
        <v>0</v>
      </c>
      <c r="J55" s="299"/>
      <c r="K55" s="300">
        <f>E55*J55</f>
        <v>0</v>
      </c>
      <c r="O55" s="292">
        <v>2</v>
      </c>
      <c r="AA55" s="261">
        <v>8</v>
      </c>
      <c r="AB55" s="261">
        <v>1</v>
      </c>
      <c r="AC55" s="261">
        <v>3</v>
      </c>
      <c r="AZ55" s="261">
        <v>1</v>
      </c>
      <c r="BA55" s="261">
        <f>IF(AZ55=1,G55,0)</f>
        <v>0</v>
      </c>
      <c r="BB55" s="261">
        <f>IF(AZ55=2,G55,0)</f>
        <v>0</v>
      </c>
      <c r="BC55" s="261">
        <f>IF(AZ55=3,G55,0)</f>
        <v>0</v>
      </c>
      <c r="BD55" s="261">
        <f>IF(AZ55=4,G55,0)</f>
        <v>0</v>
      </c>
      <c r="BE55" s="261">
        <f>IF(AZ55=5,G55,0)</f>
        <v>0</v>
      </c>
      <c r="CA55" s="292">
        <v>8</v>
      </c>
      <c r="CB55" s="292">
        <v>1</v>
      </c>
    </row>
    <row r="56" spans="1:80" x14ac:dyDescent="0.2">
      <c r="A56" s="293">
        <v>15</v>
      </c>
      <c r="B56" s="294" t="s">
        <v>378</v>
      </c>
      <c r="C56" s="295" t="s">
        <v>379</v>
      </c>
      <c r="D56" s="296" t="s">
        <v>369</v>
      </c>
      <c r="E56" s="297">
        <v>6.3731850000000003</v>
      </c>
      <c r="F56" s="297">
        <v>0</v>
      </c>
      <c r="G56" s="298">
        <f>E56*F56</f>
        <v>0</v>
      </c>
      <c r="H56" s="299">
        <v>0</v>
      </c>
      <c r="I56" s="300">
        <f>E56*H56</f>
        <v>0</v>
      </c>
      <c r="J56" s="299"/>
      <c r="K56" s="300">
        <f>E56*J56</f>
        <v>0</v>
      </c>
      <c r="O56" s="292">
        <v>2</v>
      </c>
      <c r="AA56" s="261">
        <v>8</v>
      </c>
      <c r="AB56" s="261">
        <v>0</v>
      </c>
      <c r="AC56" s="261">
        <v>3</v>
      </c>
      <c r="AZ56" s="261">
        <v>1</v>
      </c>
      <c r="BA56" s="261">
        <f>IF(AZ56=1,G56,0)</f>
        <v>0</v>
      </c>
      <c r="BB56" s="261">
        <f>IF(AZ56=2,G56,0)</f>
        <v>0</v>
      </c>
      <c r="BC56" s="261">
        <f>IF(AZ56=3,G56,0)</f>
        <v>0</v>
      </c>
      <c r="BD56" s="261">
        <f>IF(AZ56=4,G56,0)</f>
        <v>0</v>
      </c>
      <c r="BE56" s="261">
        <f>IF(AZ56=5,G56,0)</f>
        <v>0</v>
      </c>
      <c r="CA56" s="292">
        <v>8</v>
      </c>
      <c r="CB56" s="292">
        <v>0</v>
      </c>
    </row>
    <row r="57" spans="1:80" x14ac:dyDescent="0.2">
      <c r="A57" s="312"/>
      <c r="B57" s="313" t="s">
        <v>101</v>
      </c>
      <c r="C57" s="314" t="s">
        <v>731</v>
      </c>
      <c r="D57" s="315"/>
      <c r="E57" s="316"/>
      <c r="F57" s="317"/>
      <c r="G57" s="318">
        <f>SUM(G20:G56)</f>
        <v>0</v>
      </c>
      <c r="H57" s="319"/>
      <c r="I57" s="320">
        <f>SUM(I20:I56)</f>
        <v>27.792657379999998</v>
      </c>
      <c r="J57" s="319"/>
      <c r="K57" s="320">
        <f>SUM(K20:K56)</f>
        <v>-6.3731850000000003</v>
      </c>
      <c r="O57" s="292">
        <v>4</v>
      </c>
      <c r="BA57" s="321">
        <f>SUM(BA20:BA56)</f>
        <v>0</v>
      </c>
      <c r="BB57" s="321">
        <f>SUM(BB20:BB56)</f>
        <v>0</v>
      </c>
      <c r="BC57" s="321">
        <f>SUM(BC20:BC56)</f>
        <v>0</v>
      </c>
      <c r="BD57" s="321">
        <f>SUM(BD20:BD56)</f>
        <v>0</v>
      </c>
      <c r="BE57" s="321">
        <f>SUM(BE20:BE56)</f>
        <v>0</v>
      </c>
    </row>
    <row r="58" spans="1:80" x14ac:dyDescent="0.2">
      <c r="A58" s="282" t="s">
        <v>97</v>
      </c>
      <c r="B58" s="283" t="s">
        <v>752</v>
      </c>
      <c r="C58" s="284" t="s">
        <v>753</v>
      </c>
      <c r="D58" s="285"/>
      <c r="E58" s="286"/>
      <c r="F58" s="286"/>
      <c r="G58" s="287"/>
      <c r="H58" s="288"/>
      <c r="I58" s="289"/>
      <c r="J58" s="290"/>
      <c r="K58" s="291"/>
      <c r="O58" s="292">
        <v>1</v>
      </c>
    </row>
    <row r="59" spans="1:80" x14ac:dyDescent="0.2">
      <c r="A59" s="293">
        <v>16</v>
      </c>
      <c r="B59" s="294" t="s">
        <v>755</v>
      </c>
      <c r="C59" s="295" t="s">
        <v>756</v>
      </c>
      <c r="D59" s="296" t="s">
        <v>116</v>
      </c>
      <c r="E59" s="297">
        <v>1.8</v>
      </c>
      <c r="F59" s="297">
        <v>0</v>
      </c>
      <c r="G59" s="298">
        <f>E59*F59</f>
        <v>0</v>
      </c>
      <c r="H59" s="299">
        <v>2.7980000000000001E-2</v>
      </c>
      <c r="I59" s="300">
        <f>E59*H59</f>
        <v>5.0364000000000006E-2</v>
      </c>
      <c r="J59" s="299">
        <v>0</v>
      </c>
      <c r="K59" s="300">
        <f>E59*J59</f>
        <v>0</v>
      </c>
      <c r="O59" s="292">
        <v>2</v>
      </c>
      <c r="AA59" s="261">
        <v>1</v>
      </c>
      <c r="AB59" s="261">
        <v>1</v>
      </c>
      <c r="AC59" s="261">
        <v>1</v>
      </c>
      <c r="AZ59" s="261">
        <v>1</v>
      </c>
      <c r="BA59" s="261">
        <f>IF(AZ59=1,G59,0)</f>
        <v>0</v>
      </c>
      <c r="BB59" s="261">
        <f>IF(AZ59=2,G59,0)</f>
        <v>0</v>
      </c>
      <c r="BC59" s="261">
        <f>IF(AZ59=3,G59,0)</f>
        <v>0</v>
      </c>
      <c r="BD59" s="261">
        <f>IF(AZ59=4,G59,0)</f>
        <v>0</v>
      </c>
      <c r="BE59" s="261">
        <f>IF(AZ59=5,G59,0)</f>
        <v>0</v>
      </c>
      <c r="CA59" s="292">
        <v>1</v>
      </c>
      <c r="CB59" s="292">
        <v>1</v>
      </c>
    </row>
    <row r="60" spans="1:80" x14ac:dyDescent="0.2">
      <c r="A60" s="301"/>
      <c r="B60" s="304"/>
      <c r="C60" s="305" t="s">
        <v>1957</v>
      </c>
      <c r="D60" s="306"/>
      <c r="E60" s="307">
        <v>0</v>
      </c>
      <c r="F60" s="308"/>
      <c r="G60" s="309"/>
      <c r="H60" s="310"/>
      <c r="I60" s="302"/>
      <c r="J60" s="311"/>
      <c r="K60" s="302"/>
      <c r="M60" s="303" t="s">
        <v>1957</v>
      </c>
      <c r="O60" s="292"/>
    </row>
    <row r="61" spans="1:80" ht="22.5" x14ac:dyDescent="0.2">
      <c r="A61" s="301"/>
      <c r="B61" s="304"/>
      <c r="C61" s="305" t="s">
        <v>2232</v>
      </c>
      <c r="D61" s="306"/>
      <c r="E61" s="307">
        <v>1.8</v>
      </c>
      <c r="F61" s="308"/>
      <c r="G61" s="309"/>
      <c r="H61" s="310"/>
      <c r="I61" s="302"/>
      <c r="J61" s="311"/>
      <c r="K61" s="302"/>
      <c r="M61" s="303" t="s">
        <v>2232</v>
      </c>
      <c r="O61" s="292"/>
    </row>
    <row r="62" spans="1:80" x14ac:dyDescent="0.2">
      <c r="A62" s="301"/>
      <c r="B62" s="304"/>
      <c r="C62" s="305" t="s">
        <v>2222</v>
      </c>
      <c r="D62" s="306"/>
      <c r="E62" s="307">
        <v>0</v>
      </c>
      <c r="F62" s="308"/>
      <c r="G62" s="309"/>
      <c r="H62" s="310"/>
      <c r="I62" s="302"/>
      <c r="J62" s="311"/>
      <c r="K62" s="302"/>
      <c r="M62" s="303" t="s">
        <v>2222</v>
      </c>
      <c r="O62" s="292"/>
    </row>
    <row r="63" spans="1:80" x14ac:dyDescent="0.2">
      <c r="A63" s="312"/>
      <c r="B63" s="313" t="s">
        <v>101</v>
      </c>
      <c r="C63" s="314" t="s">
        <v>754</v>
      </c>
      <c r="D63" s="315"/>
      <c r="E63" s="316"/>
      <c r="F63" s="317"/>
      <c r="G63" s="318">
        <f>SUM(G58:G62)</f>
        <v>0</v>
      </c>
      <c r="H63" s="319"/>
      <c r="I63" s="320">
        <f>SUM(I58:I62)</f>
        <v>5.0364000000000006E-2</v>
      </c>
      <c r="J63" s="319"/>
      <c r="K63" s="320">
        <f>SUM(K58:K62)</f>
        <v>0</v>
      </c>
      <c r="O63" s="292">
        <v>4</v>
      </c>
      <c r="BA63" s="321">
        <f>SUM(BA58:BA62)</f>
        <v>0</v>
      </c>
      <c r="BB63" s="321">
        <f>SUM(BB58:BB62)</f>
        <v>0</v>
      </c>
      <c r="BC63" s="321">
        <f>SUM(BC58:BC62)</f>
        <v>0</v>
      </c>
      <c r="BD63" s="321">
        <f>SUM(BD58:BD62)</f>
        <v>0</v>
      </c>
      <c r="BE63" s="321">
        <f>SUM(BE58:BE62)</f>
        <v>0</v>
      </c>
    </row>
    <row r="64" spans="1:80" x14ac:dyDescent="0.2">
      <c r="A64" s="282" t="s">
        <v>97</v>
      </c>
      <c r="B64" s="283" t="s">
        <v>419</v>
      </c>
      <c r="C64" s="284" t="s">
        <v>420</v>
      </c>
      <c r="D64" s="285"/>
      <c r="E64" s="286"/>
      <c r="F64" s="286"/>
      <c r="G64" s="287"/>
      <c r="H64" s="288"/>
      <c r="I64" s="289"/>
      <c r="J64" s="290"/>
      <c r="K64" s="291"/>
      <c r="O64" s="292">
        <v>1</v>
      </c>
    </row>
    <row r="65" spans="1:80" x14ac:dyDescent="0.2">
      <c r="A65" s="293">
        <v>17</v>
      </c>
      <c r="B65" s="294" t="s">
        <v>1256</v>
      </c>
      <c r="C65" s="295" t="s">
        <v>1257</v>
      </c>
      <c r="D65" s="296" t="s">
        <v>369</v>
      </c>
      <c r="E65" s="297">
        <v>28.056170179999999</v>
      </c>
      <c r="F65" s="297">
        <v>0</v>
      </c>
      <c r="G65" s="298">
        <f>E65*F65</f>
        <v>0</v>
      </c>
      <c r="H65" s="299">
        <v>0</v>
      </c>
      <c r="I65" s="300">
        <f>E65*H65</f>
        <v>0</v>
      </c>
      <c r="J65" s="299"/>
      <c r="K65" s="300">
        <f>E65*J65</f>
        <v>0</v>
      </c>
      <c r="O65" s="292">
        <v>2</v>
      </c>
      <c r="AA65" s="261">
        <v>7</v>
      </c>
      <c r="AB65" s="261">
        <v>1</v>
      </c>
      <c r="AC65" s="261">
        <v>2</v>
      </c>
      <c r="AZ65" s="261">
        <v>1</v>
      </c>
      <c r="BA65" s="261">
        <f>IF(AZ65=1,G65,0)</f>
        <v>0</v>
      </c>
      <c r="BB65" s="261">
        <f>IF(AZ65=2,G65,0)</f>
        <v>0</v>
      </c>
      <c r="BC65" s="261">
        <f>IF(AZ65=3,G65,0)</f>
        <v>0</v>
      </c>
      <c r="BD65" s="261">
        <f>IF(AZ65=4,G65,0)</f>
        <v>0</v>
      </c>
      <c r="BE65" s="261">
        <f>IF(AZ65=5,G65,0)</f>
        <v>0</v>
      </c>
      <c r="CA65" s="292">
        <v>7</v>
      </c>
      <c r="CB65" s="292">
        <v>1</v>
      </c>
    </row>
    <row r="66" spans="1:80" x14ac:dyDescent="0.2">
      <c r="A66" s="312"/>
      <c r="B66" s="313" t="s">
        <v>101</v>
      </c>
      <c r="C66" s="314" t="s">
        <v>421</v>
      </c>
      <c r="D66" s="315"/>
      <c r="E66" s="316"/>
      <c r="F66" s="317"/>
      <c r="G66" s="318">
        <f>SUM(G64:G65)</f>
        <v>0</v>
      </c>
      <c r="H66" s="319"/>
      <c r="I66" s="320">
        <f>SUM(I64:I65)</f>
        <v>0</v>
      </c>
      <c r="J66" s="319"/>
      <c r="K66" s="320">
        <f>SUM(K64:K65)</f>
        <v>0</v>
      </c>
      <c r="O66" s="292">
        <v>4</v>
      </c>
      <c r="BA66" s="321">
        <f>SUM(BA64:BA65)</f>
        <v>0</v>
      </c>
      <c r="BB66" s="321">
        <f>SUM(BB64:BB65)</f>
        <v>0</v>
      </c>
      <c r="BC66" s="321">
        <f>SUM(BC64:BC65)</f>
        <v>0</v>
      </c>
      <c r="BD66" s="321">
        <f>SUM(BD64:BD65)</f>
        <v>0</v>
      </c>
      <c r="BE66" s="321">
        <f>SUM(BE64:BE65)</f>
        <v>0</v>
      </c>
    </row>
    <row r="67" spans="1:80" x14ac:dyDescent="0.2">
      <c r="A67" s="282" t="s">
        <v>97</v>
      </c>
      <c r="B67" s="283" t="s">
        <v>776</v>
      </c>
      <c r="C67" s="284" t="s">
        <v>777</v>
      </c>
      <c r="D67" s="285"/>
      <c r="E67" s="286"/>
      <c r="F67" s="286"/>
      <c r="G67" s="287"/>
      <c r="H67" s="288"/>
      <c r="I67" s="289"/>
      <c r="J67" s="290"/>
      <c r="K67" s="291"/>
      <c r="O67" s="292">
        <v>1</v>
      </c>
    </row>
    <row r="68" spans="1:80" ht="22.5" x14ac:dyDescent="0.2">
      <c r="A68" s="293">
        <v>18</v>
      </c>
      <c r="B68" s="294" t="s">
        <v>779</v>
      </c>
      <c r="C68" s="295" t="s">
        <v>780</v>
      </c>
      <c r="D68" s="296" t="s">
        <v>116</v>
      </c>
      <c r="E68" s="297">
        <v>51.645000000000003</v>
      </c>
      <c r="F68" s="297">
        <v>0</v>
      </c>
      <c r="G68" s="298">
        <f>E68*F68</f>
        <v>0</v>
      </c>
      <c r="H68" s="299">
        <v>3.8999999999999999E-4</v>
      </c>
      <c r="I68" s="300">
        <f>E68*H68</f>
        <v>2.0141550000000001E-2</v>
      </c>
      <c r="J68" s="299">
        <v>0</v>
      </c>
      <c r="K68" s="300">
        <f>E68*J68</f>
        <v>0</v>
      </c>
      <c r="O68" s="292">
        <v>2</v>
      </c>
      <c r="AA68" s="261">
        <v>1</v>
      </c>
      <c r="AB68" s="261">
        <v>7</v>
      </c>
      <c r="AC68" s="261">
        <v>7</v>
      </c>
      <c r="AZ68" s="261">
        <v>2</v>
      </c>
      <c r="BA68" s="261">
        <f>IF(AZ68=1,G68,0)</f>
        <v>0</v>
      </c>
      <c r="BB68" s="261">
        <f>IF(AZ68=2,G68,0)</f>
        <v>0</v>
      </c>
      <c r="BC68" s="261">
        <f>IF(AZ68=3,G68,0)</f>
        <v>0</v>
      </c>
      <c r="BD68" s="261">
        <f>IF(AZ68=4,G68,0)</f>
        <v>0</v>
      </c>
      <c r="BE68" s="261">
        <f>IF(AZ68=5,G68,0)</f>
        <v>0</v>
      </c>
      <c r="CA68" s="292">
        <v>1</v>
      </c>
      <c r="CB68" s="292">
        <v>7</v>
      </c>
    </row>
    <row r="69" spans="1:80" x14ac:dyDescent="0.2">
      <c r="A69" s="301"/>
      <c r="B69" s="304"/>
      <c r="C69" s="305" t="s">
        <v>2233</v>
      </c>
      <c r="D69" s="306"/>
      <c r="E69" s="307">
        <v>0</v>
      </c>
      <c r="F69" s="308"/>
      <c r="G69" s="309"/>
      <c r="H69" s="310"/>
      <c r="I69" s="302"/>
      <c r="J69" s="311"/>
      <c r="K69" s="302"/>
      <c r="M69" s="303" t="s">
        <v>2233</v>
      </c>
      <c r="O69" s="292"/>
    </row>
    <row r="70" spans="1:80" ht="22.5" x14ac:dyDescent="0.2">
      <c r="A70" s="301"/>
      <c r="B70" s="304"/>
      <c r="C70" s="305" t="s">
        <v>2234</v>
      </c>
      <c r="D70" s="306"/>
      <c r="E70" s="307">
        <v>63.321599999999997</v>
      </c>
      <c r="F70" s="308"/>
      <c r="G70" s="309"/>
      <c r="H70" s="310"/>
      <c r="I70" s="302"/>
      <c r="J70" s="311"/>
      <c r="K70" s="302"/>
      <c r="M70" s="303" t="s">
        <v>2234</v>
      </c>
      <c r="O70" s="292"/>
    </row>
    <row r="71" spans="1:80" x14ac:dyDescent="0.2">
      <c r="A71" s="301"/>
      <c r="B71" s="304"/>
      <c r="C71" s="305" t="s">
        <v>2235</v>
      </c>
      <c r="D71" s="306"/>
      <c r="E71" s="307">
        <v>-18.201599999999999</v>
      </c>
      <c r="F71" s="308"/>
      <c r="G71" s="309"/>
      <c r="H71" s="310"/>
      <c r="I71" s="302"/>
      <c r="J71" s="311"/>
      <c r="K71" s="302"/>
      <c r="M71" s="303" t="s">
        <v>2235</v>
      </c>
      <c r="O71" s="292"/>
    </row>
    <row r="72" spans="1:80" x14ac:dyDescent="0.2">
      <c r="A72" s="301"/>
      <c r="B72" s="304"/>
      <c r="C72" s="305" t="s">
        <v>2236</v>
      </c>
      <c r="D72" s="306"/>
      <c r="E72" s="307">
        <v>6.5250000000000004</v>
      </c>
      <c r="F72" s="308"/>
      <c r="G72" s="309"/>
      <c r="H72" s="310"/>
      <c r="I72" s="302"/>
      <c r="J72" s="311"/>
      <c r="K72" s="302"/>
      <c r="M72" s="303" t="s">
        <v>2236</v>
      </c>
      <c r="O72" s="292"/>
    </row>
    <row r="73" spans="1:80" x14ac:dyDescent="0.2">
      <c r="A73" s="312"/>
      <c r="B73" s="313" t="s">
        <v>101</v>
      </c>
      <c r="C73" s="314" t="s">
        <v>778</v>
      </c>
      <c r="D73" s="315"/>
      <c r="E73" s="316"/>
      <c r="F73" s="317"/>
      <c r="G73" s="318">
        <f>SUM(G67:G72)</f>
        <v>0</v>
      </c>
      <c r="H73" s="319"/>
      <c r="I73" s="320">
        <f>SUM(I67:I72)</f>
        <v>2.0141550000000001E-2</v>
      </c>
      <c r="J73" s="319"/>
      <c r="K73" s="320">
        <f>SUM(K67:K72)</f>
        <v>0</v>
      </c>
      <c r="O73" s="292">
        <v>4</v>
      </c>
      <c r="BA73" s="321">
        <f>SUM(BA67:BA72)</f>
        <v>0</v>
      </c>
      <c r="BB73" s="321">
        <f>SUM(BB67:BB72)</f>
        <v>0</v>
      </c>
      <c r="BC73" s="321">
        <f>SUM(BC67:BC72)</f>
        <v>0</v>
      </c>
      <c r="BD73" s="321">
        <f>SUM(BD67:BD72)</f>
        <v>0</v>
      </c>
      <c r="BE73" s="321">
        <f>SUM(BE67:BE72)</f>
        <v>0</v>
      </c>
    </row>
    <row r="74" spans="1:80" x14ac:dyDescent="0.2">
      <c r="E74" s="261"/>
    </row>
    <row r="75" spans="1:80" x14ac:dyDescent="0.2">
      <c r="E75" s="261"/>
    </row>
    <row r="76" spans="1:80" x14ac:dyDescent="0.2">
      <c r="E76" s="261"/>
    </row>
    <row r="77" spans="1:80" x14ac:dyDescent="0.2">
      <c r="E77" s="261"/>
    </row>
    <row r="78" spans="1:80" x14ac:dyDescent="0.2">
      <c r="E78" s="261"/>
    </row>
    <row r="79" spans="1:80" x14ac:dyDescent="0.2">
      <c r="E79" s="261"/>
    </row>
    <row r="80" spans="1:80" x14ac:dyDescent="0.2">
      <c r="E80" s="261"/>
    </row>
    <row r="81" spans="5:5" x14ac:dyDescent="0.2">
      <c r="E81" s="261"/>
    </row>
    <row r="82" spans="5:5" x14ac:dyDescent="0.2">
      <c r="E82" s="261"/>
    </row>
    <row r="83" spans="5:5" x14ac:dyDescent="0.2">
      <c r="E83" s="261"/>
    </row>
    <row r="84" spans="5:5" x14ac:dyDescent="0.2">
      <c r="E84" s="261"/>
    </row>
    <row r="85" spans="5:5" x14ac:dyDescent="0.2">
      <c r="E85" s="261"/>
    </row>
    <row r="86" spans="5:5" x14ac:dyDescent="0.2">
      <c r="E86" s="261"/>
    </row>
    <row r="87" spans="5:5" x14ac:dyDescent="0.2">
      <c r="E87" s="261"/>
    </row>
    <row r="88" spans="5:5" x14ac:dyDescent="0.2">
      <c r="E88" s="261"/>
    </row>
    <row r="89" spans="5:5" x14ac:dyDescent="0.2">
      <c r="E89" s="261"/>
    </row>
    <row r="90" spans="5:5" x14ac:dyDescent="0.2">
      <c r="E90" s="261"/>
    </row>
    <row r="91" spans="5:5" x14ac:dyDescent="0.2">
      <c r="E91" s="261"/>
    </row>
    <row r="92" spans="5:5" x14ac:dyDescent="0.2">
      <c r="E92" s="261"/>
    </row>
    <row r="93" spans="5:5" x14ac:dyDescent="0.2">
      <c r="E93" s="261"/>
    </row>
    <row r="94" spans="5:5" x14ac:dyDescent="0.2">
      <c r="E94" s="261"/>
    </row>
    <row r="95" spans="5:5" x14ac:dyDescent="0.2">
      <c r="E95" s="261"/>
    </row>
    <row r="96" spans="5:5" x14ac:dyDescent="0.2">
      <c r="E96" s="261"/>
    </row>
    <row r="97" spans="1:7" x14ac:dyDescent="0.2">
      <c r="A97" s="311"/>
      <c r="B97" s="311"/>
      <c r="C97" s="311"/>
      <c r="D97" s="311"/>
      <c r="E97" s="311"/>
      <c r="F97" s="311"/>
      <c r="G97" s="311"/>
    </row>
    <row r="98" spans="1:7" x14ac:dyDescent="0.2">
      <c r="A98" s="311"/>
      <c r="B98" s="311"/>
      <c r="C98" s="311"/>
      <c r="D98" s="311"/>
      <c r="E98" s="311"/>
      <c r="F98" s="311"/>
      <c r="G98" s="311"/>
    </row>
    <row r="99" spans="1:7" x14ac:dyDescent="0.2">
      <c r="A99" s="311"/>
      <c r="B99" s="311"/>
      <c r="C99" s="311"/>
      <c r="D99" s="311"/>
      <c r="E99" s="311"/>
      <c r="F99" s="311"/>
      <c r="G99" s="311"/>
    </row>
    <row r="100" spans="1:7" x14ac:dyDescent="0.2">
      <c r="A100" s="311"/>
      <c r="B100" s="311"/>
      <c r="C100" s="311"/>
      <c r="D100" s="311"/>
      <c r="E100" s="311"/>
      <c r="F100" s="311"/>
      <c r="G100" s="311"/>
    </row>
    <row r="101" spans="1:7" x14ac:dyDescent="0.2">
      <c r="E101" s="261"/>
    </row>
    <row r="102" spans="1:7" x14ac:dyDescent="0.2">
      <c r="E102" s="261"/>
    </row>
    <row r="103" spans="1:7" x14ac:dyDescent="0.2">
      <c r="E103" s="261"/>
    </row>
    <row r="104" spans="1:7" x14ac:dyDescent="0.2">
      <c r="E104" s="261"/>
    </row>
    <row r="105" spans="1:7" x14ac:dyDescent="0.2">
      <c r="E105" s="261"/>
    </row>
    <row r="106" spans="1:7" x14ac:dyDescent="0.2">
      <c r="E106" s="261"/>
    </row>
    <row r="107" spans="1:7" x14ac:dyDescent="0.2">
      <c r="E107" s="261"/>
    </row>
    <row r="108" spans="1:7" x14ac:dyDescent="0.2">
      <c r="E108" s="261"/>
    </row>
    <row r="109" spans="1:7" x14ac:dyDescent="0.2">
      <c r="E109" s="261"/>
    </row>
    <row r="110" spans="1:7" x14ac:dyDescent="0.2">
      <c r="E110" s="261"/>
    </row>
    <row r="111" spans="1:7" x14ac:dyDescent="0.2">
      <c r="E111" s="261"/>
    </row>
    <row r="112" spans="1:7" x14ac:dyDescent="0.2">
      <c r="E112" s="261"/>
    </row>
    <row r="113" spans="5:5" x14ac:dyDescent="0.2">
      <c r="E113" s="261"/>
    </row>
    <row r="114" spans="5:5" x14ac:dyDescent="0.2">
      <c r="E114" s="261"/>
    </row>
    <row r="115" spans="5:5" x14ac:dyDescent="0.2">
      <c r="E115" s="261"/>
    </row>
    <row r="116" spans="5:5" x14ac:dyDescent="0.2">
      <c r="E116" s="261"/>
    </row>
    <row r="117" spans="5:5" x14ac:dyDescent="0.2">
      <c r="E117" s="261"/>
    </row>
    <row r="118" spans="5:5" x14ac:dyDescent="0.2">
      <c r="E118" s="261"/>
    </row>
    <row r="119" spans="5:5" x14ac:dyDescent="0.2">
      <c r="E119" s="261"/>
    </row>
    <row r="120" spans="5:5" x14ac:dyDescent="0.2">
      <c r="E120" s="261"/>
    </row>
    <row r="121" spans="5:5" x14ac:dyDescent="0.2">
      <c r="E121" s="261"/>
    </row>
    <row r="122" spans="5:5" x14ac:dyDescent="0.2">
      <c r="E122" s="261"/>
    </row>
    <row r="123" spans="5:5" x14ac:dyDescent="0.2">
      <c r="E123" s="261"/>
    </row>
    <row r="124" spans="5:5" x14ac:dyDescent="0.2">
      <c r="E124" s="261"/>
    </row>
    <row r="125" spans="5:5" x14ac:dyDescent="0.2">
      <c r="E125" s="261"/>
    </row>
    <row r="126" spans="5:5" x14ac:dyDescent="0.2">
      <c r="E126" s="261"/>
    </row>
    <row r="127" spans="5:5" x14ac:dyDescent="0.2">
      <c r="E127" s="261"/>
    </row>
    <row r="128" spans="5:5" x14ac:dyDescent="0.2">
      <c r="E128" s="261"/>
    </row>
    <row r="129" spans="1:7" x14ac:dyDescent="0.2">
      <c r="E129" s="261"/>
    </row>
    <row r="130" spans="1:7" x14ac:dyDescent="0.2">
      <c r="E130" s="261"/>
    </row>
    <row r="131" spans="1:7" x14ac:dyDescent="0.2">
      <c r="E131" s="261"/>
    </row>
    <row r="132" spans="1:7" x14ac:dyDescent="0.2">
      <c r="A132" s="322"/>
      <c r="B132" s="322"/>
    </row>
    <row r="133" spans="1:7" x14ac:dyDescent="0.2">
      <c r="A133" s="311"/>
      <c r="B133" s="311"/>
      <c r="C133" s="323"/>
      <c r="D133" s="323"/>
      <c r="E133" s="324"/>
      <c r="F133" s="323"/>
      <c r="G133" s="325"/>
    </row>
    <row r="134" spans="1:7" x14ac:dyDescent="0.2">
      <c r="A134" s="326"/>
      <c r="B134" s="326"/>
      <c r="C134" s="311"/>
      <c r="D134" s="311"/>
      <c r="E134" s="327"/>
      <c r="F134" s="311"/>
      <c r="G134" s="311"/>
    </row>
    <row r="135" spans="1:7" x14ac:dyDescent="0.2">
      <c r="A135" s="311"/>
      <c r="B135" s="311"/>
      <c r="C135" s="311"/>
      <c r="D135" s="311"/>
      <c r="E135" s="327"/>
      <c r="F135" s="311"/>
      <c r="G135" s="311"/>
    </row>
    <row r="136" spans="1:7" x14ac:dyDescent="0.2">
      <c r="A136" s="311"/>
      <c r="B136" s="311"/>
      <c r="C136" s="311"/>
      <c r="D136" s="311"/>
      <c r="E136" s="327"/>
      <c r="F136" s="311"/>
      <c r="G136" s="311"/>
    </row>
    <row r="137" spans="1:7" x14ac:dyDescent="0.2">
      <c r="A137" s="311"/>
      <c r="B137" s="311"/>
      <c r="C137" s="311"/>
      <c r="D137" s="311"/>
      <c r="E137" s="327"/>
      <c r="F137" s="311"/>
      <c r="G137" s="311"/>
    </row>
    <row r="138" spans="1:7" x14ac:dyDescent="0.2">
      <c r="A138" s="311"/>
      <c r="B138" s="311"/>
      <c r="C138" s="311"/>
      <c r="D138" s="311"/>
      <c r="E138" s="327"/>
      <c r="F138" s="311"/>
      <c r="G138" s="311"/>
    </row>
    <row r="139" spans="1:7" x14ac:dyDescent="0.2">
      <c r="A139" s="311"/>
      <c r="B139" s="311"/>
      <c r="C139" s="311"/>
      <c r="D139" s="311"/>
      <c r="E139" s="327"/>
      <c r="F139" s="311"/>
      <c r="G139" s="311"/>
    </row>
    <row r="140" spans="1:7" x14ac:dyDescent="0.2">
      <c r="A140" s="311"/>
      <c r="B140" s="311"/>
      <c r="C140" s="311"/>
      <c r="D140" s="311"/>
      <c r="E140" s="327"/>
      <c r="F140" s="311"/>
      <c r="G140" s="311"/>
    </row>
    <row r="141" spans="1:7" x14ac:dyDescent="0.2">
      <c r="A141" s="311"/>
      <c r="B141" s="311"/>
      <c r="C141" s="311"/>
      <c r="D141" s="311"/>
      <c r="E141" s="327"/>
      <c r="F141" s="311"/>
      <c r="G141" s="311"/>
    </row>
    <row r="142" spans="1:7" x14ac:dyDescent="0.2">
      <c r="A142" s="311"/>
      <c r="B142" s="311"/>
      <c r="C142" s="311"/>
      <c r="D142" s="311"/>
      <c r="E142" s="327"/>
      <c r="F142" s="311"/>
      <c r="G142" s="311"/>
    </row>
    <row r="143" spans="1:7" x14ac:dyDescent="0.2">
      <c r="A143" s="311"/>
      <c r="B143" s="311"/>
      <c r="C143" s="311"/>
      <c r="D143" s="311"/>
      <c r="E143" s="327"/>
      <c r="F143" s="311"/>
      <c r="G143" s="311"/>
    </row>
    <row r="144" spans="1:7" x14ac:dyDescent="0.2">
      <c r="A144" s="311"/>
      <c r="B144" s="311"/>
      <c r="C144" s="311"/>
      <c r="D144" s="311"/>
      <c r="E144" s="327"/>
      <c r="F144" s="311"/>
      <c r="G144" s="311"/>
    </row>
    <row r="145" spans="1:7" x14ac:dyDescent="0.2">
      <c r="A145" s="311"/>
      <c r="B145" s="311"/>
      <c r="C145" s="311"/>
      <c r="D145" s="311"/>
      <c r="E145" s="327"/>
      <c r="F145" s="311"/>
      <c r="G145" s="311"/>
    </row>
    <row r="146" spans="1:7" x14ac:dyDescent="0.2">
      <c r="A146" s="311"/>
      <c r="B146" s="311"/>
      <c r="C146" s="311"/>
      <c r="D146" s="311"/>
      <c r="E146" s="327"/>
      <c r="F146" s="311"/>
      <c r="G146" s="311"/>
    </row>
  </sheetData>
  <mergeCells count="41">
    <mergeCell ref="C69:D69"/>
    <mergeCell ref="C70:D70"/>
    <mergeCell ref="C71:D71"/>
    <mergeCell ref="C72:D72"/>
    <mergeCell ref="C48:D48"/>
    <mergeCell ref="C49:D49"/>
    <mergeCell ref="C50:D50"/>
    <mergeCell ref="C51:D51"/>
    <mergeCell ref="C60:D60"/>
    <mergeCell ref="C61:D61"/>
    <mergeCell ref="C62:D62"/>
    <mergeCell ref="C41:D41"/>
    <mergeCell ref="C42:D42"/>
    <mergeCell ref="C43:D43"/>
    <mergeCell ref="C44:D44"/>
    <mergeCell ref="C45:D45"/>
    <mergeCell ref="C47:D47"/>
    <mergeCell ref="C33:D33"/>
    <mergeCell ref="C34:D34"/>
    <mergeCell ref="C35:D35"/>
    <mergeCell ref="C37:D37"/>
    <mergeCell ref="C38:D38"/>
    <mergeCell ref="C40:D40"/>
    <mergeCell ref="C22:D22"/>
    <mergeCell ref="C23:D23"/>
    <mergeCell ref="C25:D25"/>
    <mergeCell ref="C26:D26"/>
    <mergeCell ref="C28:D28"/>
    <mergeCell ref="C29:D29"/>
    <mergeCell ref="C30:D30"/>
    <mergeCell ref="C32:D32"/>
    <mergeCell ref="C13:D13"/>
    <mergeCell ref="C14:D14"/>
    <mergeCell ref="C16:D16"/>
    <mergeCell ref="C17:D17"/>
    <mergeCell ref="C18:D18"/>
    <mergeCell ref="A1:G1"/>
    <mergeCell ref="A3:B3"/>
    <mergeCell ref="A4:B4"/>
    <mergeCell ref="E4:G4"/>
    <mergeCell ref="C9:D9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7"/>
  <dimension ref="A1:BE51"/>
  <sheetViews>
    <sheetView topLeftCell="A34" zoomScaleNormal="100"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101" t="s">
        <v>102</v>
      </c>
      <c r="B1" s="102"/>
      <c r="C1" s="102"/>
      <c r="D1" s="102"/>
      <c r="E1" s="102"/>
      <c r="F1" s="102"/>
      <c r="G1" s="102"/>
    </row>
    <row r="2" spans="1:57" ht="12.75" customHeight="1" x14ac:dyDescent="0.2">
      <c r="A2" s="103" t="s">
        <v>32</v>
      </c>
      <c r="B2" s="104"/>
      <c r="C2" s="105" t="s">
        <v>98</v>
      </c>
      <c r="D2" s="105" t="s">
        <v>2240</v>
      </c>
      <c r="E2" s="106"/>
      <c r="F2" s="107" t="s">
        <v>33</v>
      </c>
      <c r="G2" s="108"/>
    </row>
    <row r="3" spans="1:57" ht="3" hidden="1" customHeight="1" x14ac:dyDescent="0.2">
      <c r="A3" s="109"/>
      <c r="B3" s="110"/>
      <c r="C3" s="111"/>
      <c r="D3" s="111"/>
      <c r="E3" s="112"/>
      <c r="F3" s="113"/>
      <c r="G3" s="114"/>
    </row>
    <row r="4" spans="1:57" ht="12" customHeight="1" x14ac:dyDescent="0.2">
      <c r="A4" s="115" t="s">
        <v>34</v>
      </c>
      <c r="B4" s="110"/>
      <c r="C4" s="111"/>
      <c r="D4" s="111"/>
      <c r="E4" s="112"/>
      <c r="F4" s="113" t="s">
        <v>35</v>
      </c>
      <c r="G4" s="116"/>
    </row>
    <row r="5" spans="1:57" ht="12.95" customHeight="1" x14ac:dyDescent="0.2">
      <c r="A5" s="117" t="s">
        <v>2237</v>
      </c>
      <c r="B5" s="118"/>
      <c r="C5" s="119" t="s">
        <v>2238</v>
      </c>
      <c r="D5" s="120"/>
      <c r="E5" s="118"/>
      <c r="F5" s="113" t="s">
        <v>36</v>
      </c>
      <c r="G5" s="114"/>
    </row>
    <row r="6" spans="1:57" ht="12.95" customHeight="1" x14ac:dyDescent="0.2">
      <c r="A6" s="115" t="s">
        <v>37</v>
      </c>
      <c r="B6" s="110"/>
      <c r="C6" s="111"/>
      <c r="D6" s="111"/>
      <c r="E6" s="112"/>
      <c r="F6" s="121" t="s">
        <v>38</v>
      </c>
      <c r="G6" s="122"/>
      <c r="O6" s="123"/>
    </row>
    <row r="7" spans="1:57" ht="12.95" customHeight="1" x14ac:dyDescent="0.2">
      <c r="A7" s="124" t="s">
        <v>104</v>
      </c>
      <c r="B7" s="125"/>
      <c r="C7" s="126" t="s">
        <v>105</v>
      </c>
      <c r="D7" s="127"/>
      <c r="E7" s="127"/>
      <c r="F7" s="128" t="s">
        <v>39</v>
      </c>
      <c r="G7" s="122">
        <f>IF(G6=0,,ROUND((F30+F32)/G6,1))</f>
        <v>0</v>
      </c>
    </row>
    <row r="8" spans="1:57" x14ac:dyDescent="0.2">
      <c r="A8" s="129" t="s">
        <v>40</v>
      </c>
      <c r="B8" s="113"/>
      <c r="C8" s="130"/>
      <c r="D8" s="130"/>
      <c r="E8" s="131"/>
      <c r="F8" s="132" t="s">
        <v>41</v>
      </c>
      <c r="G8" s="133"/>
      <c r="H8" s="134"/>
      <c r="I8" s="135"/>
    </row>
    <row r="9" spans="1:57" x14ac:dyDescent="0.2">
      <c r="A9" s="129" t="s">
        <v>42</v>
      </c>
      <c r="B9" s="113"/>
      <c r="C9" s="130"/>
      <c r="D9" s="130"/>
      <c r="E9" s="131"/>
      <c r="F9" s="113"/>
      <c r="G9" s="136"/>
      <c r="H9" s="137"/>
    </row>
    <row r="10" spans="1:57" x14ac:dyDescent="0.2">
      <c r="A10" s="129" t="s">
        <v>43</v>
      </c>
      <c r="B10" s="113"/>
      <c r="C10" s="130" t="s">
        <v>492</v>
      </c>
      <c r="D10" s="130"/>
      <c r="E10" s="130"/>
      <c r="F10" s="138"/>
      <c r="G10" s="139"/>
      <c r="H10" s="140"/>
    </row>
    <row r="11" spans="1:57" ht="13.5" customHeight="1" x14ac:dyDescent="0.2">
      <c r="A11" s="129" t="s">
        <v>44</v>
      </c>
      <c r="B11" s="113"/>
      <c r="C11" s="130"/>
      <c r="D11" s="130"/>
      <c r="E11" s="130"/>
      <c r="F11" s="141" t="s">
        <v>45</v>
      </c>
      <c r="G11" s="142"/>
      <c r="H11" s="137"/>
      <c r="BA11" s="143"/>
      <c r="BB11" s="143"/>
      <c r="BC11" s="143"/>
      <c r="BD11" s="143"/>
      <c r="BE11" s="143"/>
    </row>
    <row r="12" spans="1:57" ht="12.75" customHeight="1" x14ac:dyDescent="0.2">
      <c r="A12" s="144" t="s">
        <v>46</v>
      </c>
      <c r="B12" s="110"/>
      <c r="C12" s="145"/>
      <c r="D12" s="145"/>
      <c r="E12" s="145"/>
      <c r="F12" s="146" t="s">
        <v>47</v>
      </c>
      <c r="G12" s="147"/>
      <c r="H12" s="137"/>
    </row>
    <row r="13" spans="1:57" ht="28.5" customHeight="1" thickBot="1" x14ac:dyDescent="0.25">
      <c r="A13" s="148" t="s">
        <v>48</v>
      </c>
      <c r="B13" s="149"/>
      <c r="C13" s="149"/>
      <c r="D13" s="149"/>
      <c r="E13" s="150"/>
      <c r="F13" s="150"/>
      <c r="G13" s="151"/>
      <c r="H13" s="137"/>
    </row>
    <row r="14" spans="1:57" ht="17.25" customHeight="1" thickBot="1" x14ac:dyDescent="0.25">
      <c r="A14" s="152" t="s">
        <v>49</v>
      </c>
      <c r="B14" s="153"/>
      <c r="C14" s="154"/>
      <c r="D14" s="155" t="s">
        <v>50</v>
      </c>
      <c r="E14" s="156"/>
      <c r="F14" s="156"/>
      <c r="G14" s="154"/>
    </row>
    <row r="15" spans="1:57" ht="15.95" customHeight="1" x14ac:dyDescent="0.2">
      <c r="A15" s="157"/>
      <c r="B15" s="158" t="s">
        <v>51</v>
      </c>
      <c r="C15" s="159">
        <f>'07 1 Rek'!E8</f>
        <v>0</v>
      </c>
      <c r="D15" s="160" t="str">
        <f>'07 1 Rek'!A13</f>
        <v>Ztížené výrobní podmínky</v>
      </c>
      <c r="E15" s="161"/>
      <c r="F15" s="162"/>
      <c r="G15" s="159">
        <f>'07 1 Rek'!I13</f>
        <v>0</v>
      </c>
    </row>
    <row r="16" spans="1:57" ht="15.95" customHeight="1" x14ac:dyDescent="0.2">
      <c r="A16" s="157" t="s">
        <v>52</v>
      </c>
      <c r="B16" s="158" t="s">
        <v>53</v>
      </c>
      <c r="C16" s="159">
        <f>'07 1 Rek'!F8</f>
        <v>0</v>
      </c>
      <c r="D16" s="109" t="str">
        <f>'07 1 Rek'!A14</f>
        <v>Oborová přirážka</v>
      </c>
      <c r="E16" s="163"/>
      <c r="F16" s="164"/>
      <c r="G16" s="159">
        <f>'07 1 Rek'!I14</f>
        <v>0</v>
      </c>
    </row>
    <row r="17" spans="1:7" ht="15.95" customHeight="1" x14ac:dyDescent="0.2">
      <c r="A17" s="157" t="s">
        <v>54</v>
      </c>
      <c r="B17" s="158" t="s">
        <v>55</v>
      </c>
      <c r="C17" s="159">
        <f>'07 1 Rek'!H8</f>
        <v>0</v>
      </c>
      <c r="D17" s="109" t="str">
        <f>'07 1 Rek'!A15</f>
        <v>Přesun stavebních kapacit</v>
      </c>
      <c r="E17" s="163"/>
      <c r="F17" s="164"/>
      <c r="G17" s="159">
        <f>'07 1 Rek'!I15</f>
        <v>0</v>
      </c>
    </row>
    <row r="18" spans="1:7" ht="15.95" customHeight="1" x14ac:dyDescent="0.2">
      <c r="A18" s="165" t="s">
        <v>56</v>
      </c>
      <c r="B18" s="166" t="s">
        <v>57</v>
      </c>
      <c r="C18" s="159">
        <f>'07 1 Rek'!G8</f>
        <v>0</v>
      </c>
      <c r="D18" s="109" t="str">
        <f>'07 1 Rek'!A16</f>
        <v>Mimostaveništní doprava</v>
      </c>
      <c r="E18" s="163"/>
      <c r="F18" s="164"/>
      <c r="G18" s="159">
        <f>'07 1 Rek'!I16</f>
        <v>0</v>
      </c>
    </row>
    <row r="19" spans="1:7" ht="15.95" customHeight="1" x14ac:dyDescent="0.2">
      <c r="A19" s="167" t="s">
        <v>58</v>
      </c>
      <c r="B19" s="158"/>
      <c r="C19" s="159">
        <f>SUM(C15:C18)</f>
        <v>0</v>
      </c>
      <c r="D19" s="109" t="str">
        <f>'07 1 Rek'!A17</f>
        <v>Zařízení staveniště</v>
      </c>
      <c r="E19" s="163"/>
      <c r="F19" s="164"/>
      <c r="G19" s="159">
        <f>'07 1 Rek'!I17</f>
        <v>0</v>
      </c>
    </row>
    <row r="20" spans="1:7" ht="15.95" customHeight="1" x14ac:dyDescent="0.2">
      <c r="A20" s="167"/>
      <c r="B20" s="158"/>
      <c r="C20" s="159"/>
      <c r="D20" s="109" t="str">
        <f>'07 1 Rek'!A18</f>
        <v>Provoz investora</v>
      </c>
      <c r="E20" s="163"/>
      <c r="F20" s="164"/>
      <c r="G20" s="159">
        <f>'07 1 Rek'!I18</f>
        <v>0</v>
      </c>
    </row>
    <row r="21" spans="1:7" ht="15.95" customHeight="1" x14ac:dyDescent="0.2">
      <c r="A21" s="167" t="s">
        <v>29</v>
      </c>
      <c r="B21" s="158"/>
      <c r="C21" s="159">
        <f>'07 1 Rek'!I8</f>
        <v>0</v>
      </c>
      <c r="D21" s="109" t="str">
        <f>'07 1 Rek'!A19</f>
        <v>Kompletační činnost (IČD)</v>
      </c>
      <c r="E21" s="163"/>
      <c r="F21" s="164"/>
      <c r="G21" s="159">
        <f>'07 1 Rek'!I19</f>
        <v>0</v>
      </c>
    </row>
    <row r="22" spans="1:7" ht="15.95" customHeight="1" x14ac:dyDescent="0.2">
      <c r="A22" s="168" t="s">
        <v>59</v>
      </c>
      <c r="B22" s="137"/>
      <c r="C22" s="159">
        <f>C19+C21</f>
        <v>0</v>
      </c>
      <c r="D22" s="109" t="s">
        <v>60</v>
      </c>
      <c r="E22" s="163"/>
      <c r="F22" s="164"/>
      <c r="G22" s="159">
        <f>G23-SUM(G15:G21)</f>
        <v>0</v>
      </c>
    </row>
    <row r="23" spans="1:7" ht="15.95" customHeight="1" thickBot="1" x14ac:dyDescent="0.25">
      <c r="A23" s="169" t="s">
        <v>61</v>
      </c>
      <c r="B23" s="170"/>
      <c r="C23" s="171">
        <f>C22+G23</f>
        <v>0</v>
      </c>
      <c r="D23" s="172" t="s">
        <v>62</v>
      </c>
      <c r="E23" s="173"/>
      <c r="F23" s="174"/>
      <c r="G23" s="159">
        <f>'07 1 Rek'!H21</f>
        <v>0</v>
      </c>
    </row>
    <row r="24" spans="1:7" x14ac:dyDescent="0.2">
      <c r="A24" s="175" t="s">
        <v>63</v>
      </c>
      <c r="B24" s="176"/>
      <c r="C24" s="177"/>
      <c r="D24" s="176" t="s">
        <v>64</v>
      </c>
      <c r="E24" s="176"/>
      <c r="F24" s="178" t="s">
        <v>65</v>
      </c>
      <c r="G24" s="179"/>
    </row>
    <row r="25" spans="1:7" x14ac:dyDescent="0.2">
      <c r="A25" s="168" t="s">
        <v>66</v>
      </c>
      <c r="B25" s="137"/>
      <c r="C25" s="180"/>
      <c r="D25" s="137" t="s">
        <v>66</v>
      </c>
      <c r="F25" s="181" t="s">
        <v>66</v>
      </c>
      <c r="G25" s="182"/>
    </row>
    <row r="26" spans="1:7" ht="37.5" customHeight="1" x14ac:dyDescent="0.2">
      <c r="A26" s="168" t="s">
        <v>67</v>
      </c>
      <c r="B26" s="183"/>
      <c r="C26" s="180"/>
      <c r="D26" s="137" t="s">
        <v>67</v>
      </c>
      <c r="F26" s="181" t="s">
        <v>67</v>
      </c>
      <c r="G26" s="182"/>
    </row>
    <row r="27" spans="1:7" x14ac:dyDescent="0.2">
      <c r="A27" s="168"/>
      <c r="B27" s="184"/>
      <c r="C27" s="180"/>
      <c r="D27" s="137"/>
      <c r="F27" s="181"/>
      <c r="G27" s="182"/>
    </row>
    <row r="28" spans="1:7" x14ac:dyDescent="0.2">
      <c r="A28" s="168" t="s">
        <v>68</v>
      </c>
      <c r="B28" s="137"/>
      <c r="C28" s="180"/>
      <c r="D28" s="181" t="s">
        <v>69</v>
      </c>
      <c r="E28" s="180"/>
      <c r="F28" s="185" t="s">
        <v>69</v>
      </c>
      <c r="G28" s="182"/>
    </row>
    <row r="29" spans="1:7" ht="69" customHeight="1" x14ac:dyDescent="0.2">
      <c r="A29" s="168"/>
      <c r="B29" s="137"/>
      <c r="C29" s="186"/>
      <c r="D29" s="187"/>
      <c r="E29" s="186"/>
      <c r="F29" s="137"/>
      <c r="G29" s="182"/>
    </row>
    <row r="30" spans="1:7" x14ac:dyDescent="0.2">
      <c r="A30" s="188" t="s">
        <v>11</v>
      </c>
      <c r="B30" s="189"/>
      <c r="C30" s="190">
        <v>21</v>
      </c>
      <c r="D30" s="189" t="s">
        <v>70</v>
      </c>
      <c r="E30" s="191"/>
      <c r="F30" s="192">
        <f>C23-F32</f>
        <v>0</v>
      </c>
      <c r="G30" s="193"/>
    </row>
    <row r="31" spans="1:7" x14ac:dyDescent="0.2">
      <c r="A31" s="188" t="s">
        <v>71</v>
      </c>
      <c r="B31" s="189"/>
      <c r="C31" s="190">
        <f>C30</f>
        <v>21</v>
      </c>
      <c r="D31" s="189" t="s">
        <v>72</v>
      </c>
      <c r="E31" s="191"/>
      <c r="F31" s="192">
        <f>ROUND(PRODUCT(F30,C31/100),0)</f>
        <v>0</v>
      </c>
      <c r="G31" s="193"/>
    </row>
    <row r="32" spans="1:7" x14ac:dyDescent="0.2">
      <c r="A32" s="188" t="s">
        <v>11</v>
      </c>
      <c r="B32" s="189"/>
      <c r="C32" s="190">
        <v>0</v>
      </c>
      <c r="D32" s="189" t="s">
        <v>72</v>
      </c>
      <c r="E32" s="191"/>
      <c r="F32" s="192">
        <v>0</v>
      </c>
      <c r="G32" s="193"/>
    </row>
    <row r="33" spans="1:8" x14ac:dyDescent="0.2">
      <c r="A33" s="188" t="s">
        <v>71</v>
      </c>
      <c r="B33" s="194"/>
      <c r="C33" s="195">
        <f>C32</f>
        <v>0</v>
      </c>
      <c r="D33" s="189" t="s">
        <v>72</v>
      </c>
      <c r="E33" s="164"/>
      <c r="F33" s="192">
        <f>ROUND(PRODUCT(F32,C33/100),0)</f>
        <v>0</v>
      </c>
      <c r="G33" s="193"/>
    </row>
    <row r="34" spans="1:8" s="201" customFormat="1" ht="19.5" customHeight="1" thickBot="1" x14ac:dyDescent="0.3">
      <c r="A34" s="196" t="s">
        <v>73</v>
      </c>
      <c r="B34" s="197"/>
      <c r="C34" s="197"/>
      <c r="D34" s="197"/>
      <c r="E34" s="198"/>
      <c r="F34" s="199">
        <f>ROUND(SUM(F30:F33),0)</f>
        <v>0</v>
      </c>
      <c r="G34" s="200"/>
    </row>
    <row r="36" spans="1:8" x14ac:dyDescent="0.2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 x14ac:dyDescent="0.2">
      <c r="A37" s="2"/>
      <c r="B37" s="202"/>
      <c r="C37" s="202"/>
      <c r="D37" s="202"/>
      <c r="E37" s="202"/>
      <c r="F37" s="202"/>
      <c r="G37" s="202"/>
      <c r="H37" s="1" t="s">
        <v>1</v>
      </c>
    </row>
    <row r="38" spans="1:8" ht="12.75" customHeight="1" x14ac:dyDescent="0.2">
      <c r="A38" s="203"/>
      <c r="B38" s="202"/>
      <c r="C38" s="202"/>
      <c r="D38" s="202"/>
      <c r="E38" s="202"/>
      <c r="F38" s="202"/>
      <c r="G38" s="202"/>
      <c r="H38" s="1" t="s">
        <v>1</v>
      </c>
    </row>
    <row r="39" spans="1:8" x14ac:dyDescent="0.2">
      <c r="A39" s="203"/>
      <c r="B39" s="202"/>
      <c r="C39" s="202"/>
      <c r="D39" s="202"/>
      <c r="E39" s="202"/>
      <c r="F39" s="202"/>
      <c r="G39" s="202"/>
      <c r="H39" s="1" t="s">
        <v>1</v>
      </c>
    </row>
    <row r="40" spans="1:8" x14ac:dyDescent="0.2">
      <c r="A40" s="203"/>
      <c r="B40" s="202"/>
      <c r="C40" s="202"/>
      <c r="D40" s="202"/>
      <c r="E40" s="202"/>
      <c r="F40" s="202"/>
      <c r="G40" s="202"/>
      <c r="H40" s="1" t="s">
        <v>1</v>
      </c>
    </row>
    <row r="41" spans="1:8" x14ac:dyDescent="0.2">
      <c r="A41" s="203"/>
      <c r="B41" s="202"/>
      <c r="C41" s="202"/>
      <c r="D41" s="202"/>
      <c r="E41" s="202"/>
      <c r="F41" s="202"/>
      <c r="G41" s="202"/>
      <c r="H41" s="1" t="s">
        <v>1</v>
      </c>
    </row>
    <row r="42" spans="1:8" x14ac:dyDescent="0.2">
      <c r="A42" s="203"/>
      <c r="B42" s="202"/>
      <c r="C42" s="202"/>
      <c r="D42" s="202"/>
      <c r="E42" s="202"/>
      <c r="F42" s="202"/>
      <c r="G42" s="202"/>
      <c r="H42" s="1" t="s">
        <v>1</v>
      </c>
    </row>
    <row r="43" spans="1:8" x14ac:dyDescent="0.2">
      <c r="A43" s="203"/>
      <c r="B43" s="202"/>
      <c r="C43" s="202"/>
      <c r="D43" s="202"/>
      <c r="E43" s="202"/>
      <c r="F43" s="202"/>
      <c r="G43" s="202"/>
      <c r="H43" s="1" t="s">
        <v>1</v>
      </c>
    </row>
    <row r="44" spans="1:8" ht="12.75" customHeight="1" x14ac:dyDescent="0.2">
      <c r="A44" s="203"/>
      <c r="B44" s="202"/>
      <c r="C44" s="202"/>
      <c r="D44" s="202"/>
      <c r="E44" s="202"/>
      <c r="F44" s="202"/>
      <c r="G44" s="202"/>
      <c r="H44" s="1" t="s">
        <v>1</v>
      </c>
    </row>
    <row r="45" spans="1:8" ht="12.75" customHeight="1" x14ac:dyDescent="0.2">
      <c r="A45" s="203"/>
      <c r="B45" s="202"/>
      <c r="C45" s="202"/>
      <c r="D45" s="202"/>
      <c r="E45" s="202"/>
      <c r="F45" s="202"/>
      <c r="G45" s="202"/>
      <c r="H45" s="1" t="s">
        <v>1</v>
      </c>
    </row>
    <row r="46" spans="1:8" x14ac:dyDescent="0.2">
      <c r="B46" s="204"/>
      <c r="C46" s="204"/>
      <c r="D46" s="204"/>
      <c r="E46" s="204"/>
      <c r="F46" s="204"/>
      <c r="G46" s="204"/>
    </row>
    <row r="47" spans="1:8" x14ac:dyDescent="0.2">
      <c r="B47" s="204"/>
      <c r="C47" s="204"/>
      <c r="D47" s="204"/>
      <c r="E47" s="204"/>
      <c r="F47" s="204"/>
      <c r="G47" s="204"/>
    </row>
    <row r="48" spans="1:8" x14ac:dyDescent="0.2">
      <c r="B48" s="204"/>
      <c r="C48" s="204"/>
      <c r="D48" s="204"/>
      <c r="E48" s="204"/>
      <c r="F48" s="204"/>
      <c r="G48" s="204"/>
    </row>
    <row r="49" spans="2:7" x14ac:dyDescent="0.2">
      <c r="B49" s="204"/>
      <c r="C49" s="204"/>
      <c r="D49" s="204"/>
      <c r="E49" s="204"/>
      <c r="F49" s="204"/>
      <c r="G49" s="204"/>
    </row>
    <row r="50" spans="2:7" x14ac:dyDescent="0.2">
      <c r="B50" s="204"/>
      <c r="C50" s="204"/>
      <c r="D50" s="204"/>
      <c r="E50" s="204"/>
      <c r="F50" s="204"/>
      <c r="G50" s="204"/>
    </row>
    <row r="51" spans="2:7" x14ac:dyDescent="0.2">
      <c r="B51" s="204"/>
      <c r="C51" s="204"/>
      <c r="D51" s="204"/>
      <c r="E51" s="204"/>
      <c r="F51" s="204"/>
      <c r="G51" s="204"/>
    </row>
  </sheetData>
  <mergeCells count="18">
    <mergeCell ref="B46:G46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C8:E8"/>
    <mergeCell ref="C9:E9"/>
    <mergeCell ref="C10:E10"/>
    <mergeCell ref="C11:E11"/>
    <mergeCell ref="C12:E12"/>
    <mergeCell ref="A23:B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8"/>
  <dimension ref="A1:BE72"/>
  <sheetViews>
    <sheetView workbookViewId="0">
      <selection sqref="A1:B1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205" t="s">
        <v>2</v>
      </c>
      <c r="B1" s="206"/>
      <c r="C1" s="207" t="s">
        <v>106</v>
      </c>
      <c r="D1" s="208"/>
      <c r="E1" s="209"/>
      <c r="F1" s="208"/>
      <c r="G1" s="210" t="s">
        <v>75</v>
      </c>
      <c r="H1" s="211" t="s">
        <v>98</v>
      </c>
      <c r="I1" s="212"/>
    </row>
    <row r="2" spans="1:57" ht="13.5" thickBot="1" x14ac:dyDescent="0.25">
      <c r="A2" s="213" t="s">
        <v>76</v>
      </c>
      <c r="B2" s="214"/>
      <c r="C2" s="215" t="s">
        <v>2239</v>
      </c>
      <c r="D2" s="216"/>
      <c r="E2" s="217"/>
      <c r="F2" s="216"/>
      <c r="G2" s="218" t="s">
        <v>2240</v>
      </c>
      <c r="H2" s="219"/>
      <c r="I2" s="220"/>
    </row>
    <row r="3" spans="1:57" ht="13.5" thickTop="1" x14ac:dyDescent="0.2">
      <c r="F3" s="137"/>
    </row>
    <row r="4" spans="1:57" ht="19.5" customHeight="1" x14ac:dyDescent="0.25">
      <c r="A4" s="221" t="s">
        <v>77</v>
      </c>
      <c r="B4" s="222"/>
      <c r="C4" s="222"/>
      <c r="D4" s="222"/>
      <c r="E4" s="223"/>
      <c r="F4" s="222"/>
      <c r="G4" s="222"/>
      <c r="H4" s="222"/>
      <c r="I4" s="222"/>
    </row>
    <row r="5" spans="1:57" ht="13.5" thickBot="1" x14ac:dyDescent="0.25"/>
    <row r="6" spans="1:57" s="137" customFormat="1" ht="13.5" thickBot="1" x14ac:dyDescent="0.25">
      <c r="A6" s="224"/>
      <c r="B6" s="225" t="s">
        <v>78</v>
      </c>
      <c r="C6" s="225"/>
      <c r="D6" s="226"/>
      <c r="E6" s="227" t="s">
        <v>25</v>
      </c>
      <c r="F6" s="228" t="s">
        <v>26</v>
      </c>
      <c r="G6" s="228" t="s">
        <v>27</v>
      </c>
      <c r="H6" s="228" t="s">
        <v>28</v>
      </c>
      <c r="I6" s="229" t="s">
        <v>29</v>
      </c>
    </row>
    <row r="7" spans="1:57" s="137" customFormat="1" ht="13.5" thickBot="1" x14ac:dyDescent="0.25">
      <c r="A7" s="328" t="str">
        <f>'07 1 Pol'!B7</f>
        <v>M21</v>
      </c>
      <c r="B7" s="70" t="str">
        <f>'07 1 Pol'!C7</f>
        <v>Elektromontáže</v>
      </c>
      <c r="D7" s="230"/>
      <c r="E7" s="329">
        <f>'07 1 Pol'!BA9</f>
        <v>0</v>
      </c>
      <c r="F7" s="330">
        <f>'07 1 Pol'!BB9</f>
        <v>0</v>
      </c>
      <c r="G7" s="330">
        <f>'07 1 Pol'!BC9</f>
        <v>0</v>
      </c>
      <c r="H7" s="330">
        <f>'07 1 Pol'!BD9</f>
        <v>0</v>
      </c>
      <c r="I7" s="331">
        <f>'07 1 Pol'!BE9</f>
        <v>0</v>
      </c>
    </row>
    <row r="8" spans="1:57" s="14" customFormat="1" ht="13.5" thickBot="1" x14ac:dyDescent="0.25">
      <c r="A8" s="231"/>
      <c r="B8" s="232" t="s">
        <v>79</v>
      </c>
      <c r="C8" s="232"/>
      <c r="D8" s="233"/>
      <c r="E8" s="234">
        <f>SUM(E7:E7)</f>
        <v>0</v>
      </c>
      <c r="F8" s="235">
        <f>SUM(F7:F7)</f>
        <v>0</v>
      </c>
      <c r="G8" s="235">
        <f>SUM(G7:G7)</f>
        <v>0</v>
      </c>
      <c r="H8" s="235">
        <f>SUM(H7:H7)</f>
        <v>0</v>
      </c>
      <c r="I8" s="236">
        <f>SUM(I7:I7)</f>
        <v>0</v>
      </c>
    </row>
    <row r="9" spans="1:57" x14ac:dyDescent="0.2">
      <c r="A9" s="137"/>
      <c r="B9" s="137"/>
      <c r="C9" s="137"/>
      <c r="D9" s="137"/>
      <c r="E9" s="137"/>
      <c r="F9" s="137"/>
      <c r="G9" s="137"/>
      <c r="H9" s="137"/>
      <c r="I9" s="137"/>
    </row>
    <row r="10" spans="1:57" ht="19.5" customHeight="1" x14ac:dyDescent="0.25">
      <c r="A10" s="222" t="s">
        <v>80</v>
      </c>
      <c r="B10" s="222"/>
      <c r="C10" s="222"/>
      <c r="D10" s="222"/>
      <c r="E10" s="222"/>
      <c r="F10" s="222"/>
      <c r="G10" s="237"/>
      <c r="H10" s="222"/>
      <c r="I10" s="222"/>
      <c r="BA10" s="143"/>
      <c r="BB10" s="143"/>
      <c r="BC10" s="143"/>
      <c r="BD10" s="143"/>
      <c r="BE10" s="143"/>
    </row>
    <row r="11" spans="1:57" ht="13.5" thickBot="1" x14ac:dyDescent="0.25"/>
    <row r="12" spans="1:57" x14ac:dyDescent="0.2">
      <c r="A12" s="175" t="s">
        <v>81</v>
      </c>
      <c r="B12" s="176"/>
      <c r="C12" s="176"/>
      <c r="D12" s="238"/>
      <c r="E12" s="239" t="s">
        <v>82</v>
      </c>
      <c r="F12" s="240" t="s">
        <v>12</v>
      </c>
      <c r="G12" s="241" t="s">
        <v>83</v>
      </c>
      <c r="H12" s="242"/>
      <c r="I12" s="243" t="s">
        <v>82</v>
      </c>
    </row>
    <row r="13" spans="1:57" x14ac:dyDescent="0.2">
      <c r="A13" s="167" t="s">
        <v>483</v>
      </c>
      <c r="B13" s="158"/>
      <c r="C13" s="158"/>
      <c r="D13" s="244"/>
      <c r="E13" s="245"/>
      <c r="F13" s="246"/>
      <c r="G13" s="247">
        <v>0</v>
      </c>
      <c r="H13" s="248"/>
      <c r="I13" s="249">
        <f>E13+F13*G13/100</f>
        <v>0</v>
      </c>
      <c r="BA13" s="1">
        <v>0</v>
      </c>
    </row>
    <row r="14" spans="1:57" x14ac:dyDescent="0.2">
      <c r="A14" s="167" t="s">
        <v>484</v>
      </c>
      <c r="B14" s="158"/>
      <c r="C14" s="158"/>
      <c r="D14" s="244"/>
      <c r="E14" s="245"/>
      <c r="F14" s="246"/>
      <c r="G14" s="247">
        <v>0</v>
      </c>
      <c r="H14" s="248"/>
      <c r="I14" s="249">
        <f>E14+F14*G14/100</f>
        <v>0</v>
      </c>
      <c r="BA14" s="1">
        <v>0</v>
      </c>
    </row>
    <row r="15" spans="1:57" x14ac:dyDescent="0.2">
      <c r="A15" s="167" t="s">
        <v>485</v>
      </c>
      <c r="B15" s="158"/>
      <c r="C15" s="158"/>
      <c r="D15" s="244"/>
      <c r="E15" s="245"/>
      <c r="F15" s="246"/>
      <c r="G15" s="247">
        <v>0</v>
      </c>
      <c r="H15" s="248"/>
      <c r="I15" s="249">
        <f>E15+F15*G15/100</f>
        <v>0</v>
      </c>
      <c r="BA15" s="1">
        <v>0</v>
      </c>
    </row>
    <row r="16" spans="1:57" x14ac:dyDescent="0.2">
      <c r="A16" s="167" t="s">
        <v>486</v>
      </c>
      <c r="B16" s="158"/>
      <c r="C16" s="158"/>
      <c r="D16" s="244"/>
      <c r="E16" s="245"/>
      <c r="F16" s="246"/>
      <c r="G16" s="247">
        <v>0</v>
      </c>
      <c r="H16" s="248"/>
      <c r="I16" s="249">
        <f>E16+F16*G16/100</f>
        <v>0</v>
      </c>
      <c r="BA16" s="1">
        <v>0</v>
      </c>
    </row>
    <row r="17" spans="1:53" x14ac:dyDescent="0.2">
      <c r="A17" s="167" t="s">
        <v>487</v>
      </c>
      <c r="B17" s="158"/>
      <c r="C17" s="158"/>
      <c r="D17" s="244"/>
      <c r="E17" s="245"/>
      <c r="F17" s="246"/>
      <c r="G17" s="247">
        <v>0</v>
      </c>
      <c r="H17" s="248"/>
      <c r="I17" s="249">
        <f>E17+F17*G17/100</f>
        <v>0</v>
      </c>
      <c r="BA17" s="1">
        <v>1</v>
      </c>
    </row>
    <row r="18" spans="1:53" x14ac:dyDescent="0.2">
      <c r="A18" s="167" t="s">
        <v>488</v>
      </c>
      <c r="B18" s="158"/>
      <c r="C18" s="158"/>
      <c r="D18" s="244"/>
      <c r="E18" s="245"/>
      <c r="F18" s="246"/>
      <c r="G18" s="247">
        <v>0</v>
      </c>
      <c r="H18" s="248"/>
      <c r="I18" s="249">
        <f>E18+F18*G18/100</f>
        <v>0</v>
      </c>
      <c r="BA18" s="1">
        <v>1</v>
      </c>
    </row>
    <row r="19" spans="1:53" x14ac:dyDescent="0.2">
      <c r="A19" s="167" t="s">
        <v>489</v>
      </c>
      <c r="B19" s="158"/>
      <c r="C19" s="158"/>
      <c r="D19" s="244"/>
      <c r="E19" s="245"/>
      <c r="F19" s="246"/>
      <c r="G19" s="247">
        <v>0</v>
      </c>
      <c r="H19" s="248"/>
      <c r="I19" s="249">
        <f>E19+F19*G19/100</f>
        <v>0</v>
      </c>
      <c r="BA19" s="1">
        <v>2</v>
      </c>
    </row>
    <row r="20" spans="1:53" x14ac:dyDescent="0.2">
      <c r="A20" s="167" t="s">
        <v>490</v>
      </c>
      <c r="B20" s="158"/>
      <c r="C20" s="158"/>
      <c r="D20" s="244"/>
      <c r="E20" s="245"/>
      <c r="F20" s="246"/>
      <c r="G20" s="247">
        <v>0</v>
      </c>
      <c r="H20" s="248"/>
      <c r="I20" s="249">
        <f>E20+F20*G20/100</f>
        <v>0</v>
      </c>
      <c r="BA20" s="1">
        <v>2</v>
      </c>
    </row>
    <row r="21" spans="1:53" ht="13.5" thickBot="1" x14ac:dyDescent="0.25">
      <c r="A21" s="250"/>
      <c r="B21" s="251" t="s">
        <v>84</v>
      </c>
      <c r="C21" s="252"/>
      <c r="D21" s="253"/>
      <c r="E21" s="254"/>
      <c r="F21" s="255"/>
      <c r="G21" s="255"/>
      <c r="H21" s="256">
        <f>SUM(I13:I20)</f>
        <v>0</v>
      </c>
      <c r="I21" s="257"/>
    </row>
    <row r="23" spans="1:53" x14ac:dyDescent="0.2">
      <c r="B23" s="14"/>
      <c r="F23" s="258"/>
      <c r="G23" s="259"/>
      <c r="H23" s="259"/>
      <c r="I23" s="54"/>
    </row>
    <row r="24" spans="1:53" x14ac:dyDescent="0.2">
      <c r="F24" s="258"/>
      <c r="G24" s="259"/>
      <c r="H24" s="259"/>
      <c r="I24" s="54"/>
    </row>
    <row r="25" spans="1:53" x14ac:dyDescent="0.2">
      <c r="F25" s="258"/>
      <c r="G25" s="259"/>
      <c r="H25" s="259"/>
      <c r="I25" s="54"/>
    </row>
    <row r="26" spans="1:53" x14ac:dyDescent="0.2">
      <c r="F26" s="258"/>
      <c r="G26" s="259"/>
      <c r="H26" s="259"/>
      <c r="I26" s="54"/>
    </row>
    <row r="27" spans="1:53" x14ac:dyDescent="0.2">
      <c r="F27" s="258"/>
      <c r="G27" s="259"/>
      <c r="H27" s="259"/>
      <c r="I27" s="54"/>
    </row>
    <row r="28" spans="1:53" x14ac:dyDescent="0.2">
      <c r="F28" s="258"/>
      <c r="G28" s="259"/>
      <c r="H28" s="259"/>
      <c r="I28" s="54"/>
    </row>
    <row r="29" spans="1:53" x14ac:dyDescent="0.2">
      <c r="F29" s="258"/>
      <c r="G29" s="259"/>
      <c r="H29" s="259"/>
      <c r="I29" s="54"/>
    </row>
    <row r="30" spans="1:53" x14ac:dyDescent="0.2">
      <c r="F30" s="258"/>
      <c r="G30" s="259"/>
      <c r="H30" s="259"/>
      <c r="I30" s="54"/>
    </row>
    <row r="31" spans="1:53" x14ac:dyDescent="0.2">
      <c r="F31" s="258"/>
      <c r="G31" s="259"/>
      <c r="H31" s="259"/>
      <c r="I31" s="54"/>
    </row>
    <row r="32" spans="1:53" x14ac:dyDescent="0.2">
      <c r="F32" s="258"/>
      <c r="G32" s="259"/>
      <c r="H32" s="259"/>
      <c r="I32" s="54"/>
    </row>
    <row r="33" spans="6:9" x14ac:dyDescent="0.2">
      <c r="F33" s="258"/>
      <c r="G33" s="259"/>
      <c r="H33" s="259"/>
      <c r="I33" s="54"/>
    </row>
    <row r="34" spans="6:9" x14ac:dyDescent="0.2">
      <c r="F34" s="258"/>
      <c r="G34" s="259"/>
      <c r="H34" s="259"/>
      <c r="I34" s="54"/>
    </row>
    <row r="35" spans="6:9" x14ac:dyDescent="0.2">
      <c r="F35" s="258"/>
      <c r="G35" s="259"/>
      <c r="H35" s="259"/>
      <c r="I35" s="54"/>
    </row>
    <row r="36" spans="6:9" x14ac:dyDescent="0.2">
      <c r="F36" s="258"/>
      <c r="G36" s="259"/>
      <c r="H36" s="259"/>
      <c r="I36" s="54"/>
    </row>
    <row r="37" spans="6:9" x14ac:dyDescent="0.2">
      <c r="F37" s="258"/>
      <c r="G37" s="259"/>
      <c r="H37" s="259"/>
      <c r="I37" s="54"/>
    </row>
    <row r="38" spans="6:9" x14ac:dyDescent="0.2">
      <c r="F38" s="258"/>
      <c r="G38" s="259"/>
      <c r="H38" s="259"/>
      <c r="I38" s="54"/>
    </row>
    <row r="39" spans="6:9" x14ac:dyDescent="0.2">
      <c r="F39" s="258"/>
      <c r="G39" s="259"/>
      <c r="H39" s="259"/>
      <c r="I39" s="54"/>
    </row>
    <row r="40" spans="6:9" x14ac:dyDescent="0.2">
      <c r="F40" s="258"/>
      <c r="G40" s="259"/>
      <c r="H40" s="259"/>
      <c r="I40" s="54"/>
    </row>
    <row r="41" spans="6:9" x14ac:dyDescent="0.2">
      <c r="F41" s="258"/>
      <c r="G41" s="259"/>
      <c r="H41" s="259"/>
      <c r="I41" s="54"/>
    </row>
    <row r="42" spans="6:9" x14ac:dyDescent="0.2">
      <c r="F42" s="258"/>
      <c r="G42" s="259"/>
      <c r="H42" s="259"/>
      <c r="I42" s="54"/>
    </row>
    <row r="43" spans="6:9" x14ac:dyDescent="0.2">
      <c r="F43" s="258"/>
      <c r="G43" s="259"/>
      <c r="H43" s="259"/>
      <c r="I43" s="54"/>
    </row>
    <row r="44" spans="6:9" x14ac:dyDescent="0.2">
      <c r="F44" s="258"/>
      <c r="G44" s="259"/>
      <c r="H44" s="259"/>
      <c r="I44" s="54"/>
    </row>
    <row r="45" spans="6:9" x14ac:dyDescent="0.2">
      <c r="F45" s="258"/>
      <c r="G45" s="259"/>
      <c r="H45" s="259"/>
      <c r="I45" s="54"/>
    </row>
    <row r="46" spans="6:9" x14ac:dyDescent="0.2">
      <c r="F46" s="258"/>
      <c r="G46" s="259"/>
      <c r="H46" s="259"/>
      <c r="I46" s="54"/>
    </row>
    <row r="47" spans="6:9" x14ac:dyDescent="0.2">
      <c r="F47" s="258"/>
      <c r="G47" s="259"/>
      <c r="H47" s="259"/>
      <c r="I47" s="54"/>
    </row>
    <row r="48" spans="6:9" x14ac:dyDescent="0.2">
      <c r="F48" s="258"/>
      <c r="G48" s="259"/>
      <c r="H48" s="259"/>
      <c r="I48" s="54"/>
    </row>
    <row r="49" spans="6:9" x14ac:dyDescent="0.2">
      <c r="F49" s="258"/>
      <c r="G49" s="259"/>
      <c r="H49" s="259"/>
      <c r="I49" s="54"/>
    </row>
    <row r="50" spans="6:9" x14ac:dyDescent="0.2">
      <c r="F50" s="258"/>
      <c r="G50" s="259"/>
      <c r="H50" s="259"/>
      <c r="I50" s="54"/>
    </row>
    <row r="51" spans="6:9" x14ac:dyDescent="0.2">
      <c r="F51" s="258"/>
      <c r="G51" s="259"/>
      <c r="H51" s="259"/>
      <c r="I51" s="54"/>
    </row>
    <row r="52" spans="6:9" x14ac:dyDescent="0.2">
      <c r="F52" s="258"/>
      <c r="G52" s="259"/>
      <c r="H52" s="259"/>
      <c r="I52" s="54"/>
    </row>
    <row r="53" spans="6:9" x14ac:dyDescent="0.2">
      <c r="F53" s="258"/>
      <c r="G53" s="259"/>
      <c r="H53" s="259"/>
      <c r="I53" s="54"/>
    </row>
    <row r="54" spans="6:9" x14ac:dyDescent="0.2">
      <c r="F54" s="258"/>
      <c r="G54" s="259"/>
      <c r="H54" s="259"/>
      <c r="I54" s="54"/>
    </row>
    <row r="55" spans="6:9" x14ac:dyDescent="0.2">
      <c r="F55" s="258"/>
      <c r="G55" s="259"/>
      <c r="H55" s="259"/>
      <c r="I55" s="54"/>
    </row>
    <row r="56" spans="6:9" x14ac:dyDescent="0.2">
      <c r="F56" s="258"/>
      <c r="G56" s="259"/>
      <c r="H56" s="259"/>
      <c r="I56" s="54"/>
    </row>
    <row r="57" spans="6:9" x14ac:dyDescent="0.2">
      <c r="F57" s="258"/>
      <c r="G57" s="259"/>
      <c r="H57" s="259"/>
      <c r="I57" s="54"/>
    </row>
    <row r="58" spans="6:9" x14ac:dyDescent="0.2">
      <c r="F58" s="258"/>
      <c r="G58" s="259"/>
      <c r="H58" s="259"/>
      <c r="I58" s="54"/>
    </row>
    <row r="59" spans="6:9" x14ac:dyDescent="0.2">
      <c r="F59" s="258"/>
      <c r="G59" s="259"/>
      <c r="H59" s="259"/>
      <c r="I59" s="54"/>
    </row>
    <row r="60" spans="6:9" x14ac:dyDescent="0.2">
      <c r="F60" s="258"/>
      <c r="G60" s="259"/>
      <c r="H60" s="259"/>
      <c r="I60" s="54"/>
    </row>
    <row r="61" spans="6:9" x14ac:dyDescent="0.2">
      <c r="F61" s="258"/>
      <c r="G61" s="259"/>
      <c r="H61" s="259"/>
      <c r="I61" s="54"/>
    </row>
    <row r="62" spans="6:9" x14ac:dyDescent="0.2">
      <c r="F62" s="258"/>
      <c r="G62" s="259"/>
      <c r="H62" s="259"/>
      <c r="I62" s="54"/>
    </row>
    <row r="63" spans="6:9" x14ac:dyDescent="0.2">
      <c r="F63" s="258"/>
      <c r="G63" s="259"/>
      <c r="H63" s="259"/>
      <c r="I63" s="54"/>
    </row>
    <row r="64" spans="6:9" x14ac:dyDescent="0.2">
      <c r="F64" s="258"/>
      <c r="G64" s="259"/>
      <c r="H64" s="259"/>
      <c r="I64" s="54"/>
    </row>
    <row r="65" spans="6:9" x14ac:dyDescent="0.2">
      <c r="F65" s="258"/>
      <c r="G65" s="259"/>
      <c r="H65" s="259"/>
      <c r="I65" s="54"/>
    </row>
    <row r="66" spans="6:9" x14ac:dyDescent="0.2">
      <c r="F66" s="258"/>
      <c r="G66" s="259"/>
      <c r="H66" s="259"/>
      <c r="I66" s="54"/>
    </row>
    <row r="67" spans="6:9" x14ac:dyDescent="0.2">
      <c r="F67" s="258"/>
      <c r="G67" s="259"/>
      <c r="H67" s="259"/>
      <c r="I67" s="54"/>
    </row>
    <row r="68" spans="6:9" x14ac:dyDescent="0.2">
      <c r="F68" s="258"/>
      <c r="G68" s="259"/>
      <c r="H68" s="259"/>
      <c r="I68" s="54"/>
    </row>
    <row r="69" spans="6:9" x14ac:dyDescent="0.2">
      <c r="F69" s="258"/>
      <c r="G69" s="259"/>
      <c r="H69" s="259"/>
      <c r="I69" s="54"/>
    </row>
    <row r="70" spans="6:9" x14ac:dyDescent="0.2">
      <c r="F70" s="258"/>
      <c r="G70" s="259"/>
      <c r="H70" s="259"/>
      <c r="I70" s="54"/>
    </row>
    <row r="71" spans="6:9" x14ac:dyDescent="0.2">
      <c r="F71" s="258"/>
      <c r="G71" s="259"/>
      <c r="H71" s="259"/>
      <c r="I71" s="54"/>
    </row>
    <row r="72" spans="6:9" x14ac:dyDescent="0.2">
      <c r="F72" s="258"/>
      <c r="G72" s="259"/>
      <c r="H72" s="259"/>
      <c r="I72" s="54"/>
    </row>
  </sheetData>
  <mergeCells count="4">
    <mergeCell ref="A1:B1"/>
    <mergeCell ref="A2:B2"/>
    <mergeCell ref="G2:I2"/>
    <mergeCell ref="H21:I21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CB82"/>
  <sheetViews>
    <sheetView showGridLines="0" showZeros="0" zoomScaleNormal="100" zoomScaleSheetLayoutView="100" workbookViewId="0">
      <selection activeCell="J1" sqref="J1:J65536 K1:K65536"/>
    </sheetView>
  </sheetViews>
  <sheetFormatPr defaultRowHeight="12.75" x14ac:dyDescent="0.2"/>
  <cols>
    <col min="1" max="1" width="4.42578125" style="261" customWidth="1"/>
    <col min="2" max="2" width="11.5703125" style="261" customWidth="1"/>
    <col min="3" max="3" width="40.42578125" style="261" customWidth="1"/>
    <col min="4" max="4" width="5.5703125" style="261" customWidth="1"/>
    <col min="5" max="5" width="8.5703125" style="275" customWidth="1"/>
    <col min="6" max="6" width="9.85546875" style="261" customWidth="1"/>
    <col min="7" max="7" width="13.85546875" style="261" customWidth="1"/>
    <col min="8" max="8" width="11.7109375" style="261" hidden="1" customWidth="1"/>
    <col min="9" max="9" width="11.5703125" style="261" hidden="1" customWidth="1"/>
    <col min="10" max="10" width="11" style="261" hidden="1" customWidth="1"/>
    <col min="11" max="11" width="10.42578125" style="261" hidden="1" customWidth="1"/>
    <col min="12" max="12" width="75.42578125" style="261" customWidth="1"/>
    <col min="13" max="13" width="45.28515625" style="261" customWidth="1"/>
    <col min="14" max="16384" width="9.140625" style="261"/>
  </cols>
  <sheetData>
    <row r="1" spans="1:80" ht="15.75" x14ac:dyDescent="0.25">
      <c r="A1" s="260" t="s">
        <v>103</v>
      </c>
      <c r="B1" s="260"/>
      <c r="C1" s="260"/>
      <c r="D1" s="260"/>
      <c r="E1" s="260"/>
      <c r="F1" s="260"/>
      <c r="G1" s="260"/>
    </row>
    <row r="2" spans="1:80" ht="14.25" customHeight="1" thickBot="1" x14ac:dyDescent="0.25">
      <c r="B2" s="262"/>
      <c r="C2" s="263"/>
      <c r="D2" s="263"/>
      <c r="E2" s="264"/>
      <c r="F2" s="263"/>
      <c r="G2" s="263"/>
    </row>
    <row r="3" spans="1:80" ht="13.5" thickTop="1" x14ac:dyDescent="0.2">
      <c r="A3" s="205" t="s">
        <v>2</v>
      </c>
      <c r="B3" s="206"/>
      <c r="C3" s="207" t="s">
        <v>106</v>
      </c>
      <c r="D3" s="265"/>
      <c r="E3" s="266" t="s">
        <v>85</v>
      </c>
      <c r="F3" s="267" t="str">
        <f>'07 1 Rek'!H1</f>
        <v>1</v>
      </c>
      <c r="G3" s="268"/>
    </row>
    <row r="4" spans="1:80" ht="13.5" thickBot="1" x14ac:dyDescent="0.25">
      <c r="A4" s="269" t="s">
        <v>76</v>
      </c>
      <c r="B4" s="214"/>
      <c r="C4" s="215" t="s">
        <v>2239</v>
      </c>
      <c r="D4" s="270"/>
      <c r="E4" s="271" t="str">
        <f>'07 1 Rek'!G2</f>
        <v>Rozpočtové náklady - pavilony A, B, C, D, E, F</v>
      </c>
      <c r="F4" s="272"/>
      <c r="G4" s="273"/>
    </row>
    <row r="5" spans="1:80" ht="13.5" thickTop="1" x14ac:dyDescent="0.2">
      <c r="A5" s="274"/>
      <c r="G5" s="276"/>
    </row>
    <row r="6" spans="1:80" ht="27" customHeight="1" x14ac:dyDescent="0.2">
      <c r="A6" s="277" t="s">
        <v>86</v>
      </c>
      <c r="B6" s="278" t="s">
        <v>87</v>
      </c>
      <c r="C6" s="278" t="s">
        <v>88</v>
      </c>
      <c r="D6" s="278" t="s">
        <v>89</v>
      </c>
      <c r="E6" s="279" t="s">
        <v>90</v>
      </c>
      <c r="F6" s="278" t="s">
        <v>91</v>
      </c>
      <c r="G6" s="280" t="s">
        <v>92</v>
      </c>
      <c r="H6" s="281" t="s">
        <v>93</v>
      </c>
      <c r="I6" s="281" t="s">
        <v>94</v>
      </c>
      <c r="J6" s="281" t="s">
        <v>95</v>
      </c>
      <c r="K6" s="281" t="s">
        <v>96</v>
      </c>
    </row>
    <row r="7" spans="1:80" x14ac:dyDescent="0.2">
      <c r="A7" s="282" t="s">
        <v>97</v>
      </c>
      <c r="B7" s="283" t="s">
        <v>2241</v>
      </c>
      <c r="C7" s="284" t="s">
        <v>2242</v>
      </c>
      <c r="D7" s="285"/>
      <c r="E7" s="286"/>
      <c r="F7" s="286"/>
      <c r="G7" s="287"/>
      <c r="H7" s="288"/>
      <c r="I7" s="289"/>
      <c r="J7" s="290"/>
      <c r="K7" s="291"/>
      <c r="O7" s="292">
        <v>1</v>
      </c>
    </row>
    <row r="8" spans="1:80" ht="22.5" x14ac:dyDescent="0.2">
      <c r="A8" s="293">
        <v>1</v>
      </c>
      <c r="B8" s="294" t="s">
        <v>2244</v>
      </c>
      <c r="C8" s="295" t="s">
        <v>2245</v>
      </c>
      <c r="D8" s="296" t="s">
        <v>366</v>
      </c>
      <c r="E8" s="297">
        <v>1</v>
      </c>
      <c r="F8" s="297">
        <v>0</v>
      </c>
      <c r="G8" s="298">
        <f>E8*F8</f>
        <v>0</v>
      </c>
      <c r="H8" s="299">
        <v>0</v>
      </c>
      <c r="I8" s="300">
        <f>E8*H8</f>
        <v>0</v>
      </c>
      <c r="J8" s="299"/>
      <c r="K8" s="300">
        <f>E8*J8</f>
        <v>0</v>
      </c>
      <c r="O8" s="292">
        <v>2</v>
      </c>
      <c r="AA8" s="261">
        <v>11</v>
      </c>
      <c r="AB8" s="261">
        <v>3</v>
      </c>
      <c r="AC8" s="261">
        <v>1</v>
      </c>
      <c r="AZ8" s="261">
        <v>4</v>
      </c>
      <c r="BA8" s="261">
        <f>IF(AZ8=1,G8,0)</f>
        <v>0</v>
      </c>
      <c r="BB8" s="261">
        <f>IF(AZ8=2,G8,0)</f>
        <v>0</v>
      </c>
      <c r="BC8" s="261">
        <f>IF(AZ8=3,G8,0)</f>
        <v>0</v>
      </c>
      <c r="BD8" s="261">
        <f>IF(AZ8=4,G8,0)</f>
        <v>0</v>
      </c>
      <c r="BE8" s="261">
        <f>IF(AZ8=5,G8,0)</f>
        <v>0</v>
      </c>
      <c r="CA8" s="292">
        <v>11</v>
      </c>
      <c r="CB8" s="292">
        <v>3</v>
      </c>
    </row>
    <row r="9" spans="1:80" x14ac:dyDescent="0.2">
      <c r="A9" s="312"/>
      <c r="B9" s="313" t="s">
        <v>101</v>
      </c>
      <c r="C9" s="314" t="s">
        <v>2243</v>
      </c>
      <c r="D9" s="315"/>
      <c r="E9" s="316"/>
      <c r="F9" s="317"/>
      <c r="G9" s="318">
        <f>SUM(G7:G8)</f>
        <v>0</v>
      </c>
      <c r="H9" s="319"/>
      <c r="I9" s="320">
        <f>SUM(I7:I8)</f>
        <v>0</v>
      </c>
      <c r="J9" s="319"/>
      <c r="K9" s="320">
        <f>SUM(K7:K8)</f>
        <v>0</v>
      </c>
      <c r="O9" s="292">
        <v>4</v>
      </c>
      <c r="BA9" s="321">
        <f>SUM(BA7:BA8)</f>
        <v>0</v>
      </c>
      <c r="BB9" s="321">
        <f>SUM(BB7:BB8)</f>
        <v>0</v>
      </c>
      <c r="BC9" s="321">
        <f>SUM(BC7:BC8)</f>
        <v>0</v>
      </c>
      <c r="BD9" s="321">
        <f>SUM(BD7:BD8)</f>
        <v>0</v>
      </c>
      <c r="BE9" s="321">
        <f>SUM(BE7:BE8)</f>
        <v>0</v>
      </c>
    </row>
    <row r="10" spans="1:80" x14ac:dyDescent="0.2">
      <c r="E10" s="261"/>
    </row>
    <row r="11" spans="1:80" x14ac:dyDescent="0.2">
      <c r="E11" s="261"/>
    </row>
    <row r="12" spans="1:80" x14ac:dyDescent="0.2">
      <c r="E12" s="261"/>
    </row>
    <row r="13" spans="1:80" x14ac:dyDescent="0.2">
      <c r="E13" s="261"/>
    </row>
    <row r="14" spans="1:80" x14ac:dyDescent="0.2">
      <c r="E14" s="261"/>
    </row>
    <row r="15" spans="1:80" x14ac:dyDescent="0.2">
      <c r="E15" s="261"/>
    </row>
    <row r="16" spans="1:80" x14ac:dyDescent="0.2">
      <c r="E16" s="261"/>
    </row>
    <row r="17" spans="5:5" x14ac:dyDescent="0.2">
      <c r="E17" s="261"/>
    </row>
    <row r="18" spans="5:5" x14ac:dyDescent="0.2">
      <c r="E18" s="261"/>
    </row>
    <row r="19" spans="5:5" x14ac:dyDescent="0.2">
      <c r="E19" s="261"/>
    </row>
    <row r="20" spans="5:5" x14ac:dyDescent="0.2">
      <c r="E20" s="261"/>
    </row>
    <row r="21" spans="5:5" x14ac:dyDescent="0.2">
      <c r="E21" s="261"/>
    </row>
    <row r="22" spans="5:5" x14ac:dyDescent="0.2">
      <c r="E22" s="261"/>
    </row>
    <row r="23" spans="5:5" x14ac:dyDescent="0.2">
      <c r="E23" s="261"/>
    </row>
    <row r="24" spans="5:5" x14ac:dyDescent="0.2">
      <c r="E24" s="261"/>
    </row>
    <row r="25" spans="5:5" x14ac:dyDescent="0.2">
      <c r="E25" s="261"/>
    </row>
    <row r="26" spans="5:5" x14ac:dyDescent="0.2">
      <c r="E26" s="261"/>
    </row>
    <row r="27" spans="5:5" x14ac:dyDescent="0.2">
      <c r="E27" s="261"/>
    </row>
    <row r="28" spans="5:5" x14ac:dyDescent="0.2">
      <c r="E28" s="261"/>
    </row>
    <row r="29" spans="5:5" x14ac:dyDescent="0.2">
      <c r="E29" s="261"/>
    </row>
    <row r="30" spans="5:5" x14ac:dyDescent="0.2">
      <c r="E30" s="261"/>
    </row>
    <row r="31" spans="5:5" x14ac:dyDescent="0.2">
      <c r="E31" s="261"/>
    </row>
    <row r="32" spans="5:5" x14ac:dyDescent="0.2">
      <c r="E32" s="261"/>
    </row>
    <row r="33" spans="1:7" x14ac:dyDescent="0.2">
      <c r="A33" s="311"/>
      <c r="B33" s="311"/>
      <c r="C33" s="311"/>
      <c r="D33" s="311"/>
      <c r="E33" s="311"/>
      <c r="F33" s="311"/>
      <c r="G33" s="311"/>
    </row>
    <row r="34" spans="1:7" x14ac:dyDescent="0.2">
      <c r="A34" s="311"/>
      <c r="B34" s="311"/>
      <c r="C34" s="311"/>
      <c r="D34" s="311"/>
      <c r="E34" s="311"/>
      <c r="F34" s="311"/>
      <c r="G34" s="311"/>
    </row>
    <row r="35" spans="1:7" x14ac:dyDescent="0.2">
      <c r="A35" s="311"/>
      <c r="B35" s="311"/>
      <c r="C35" s="311"/>
      <c r="D35" s="311"/>
      <c r="E35" s="311"/>
      <c r="F35" s="311"/>
      <c r="G35" s="311"/>
    </row>
    <row r="36" spans="1:7" x14ac:dyDescent="0.2">
      <c r="A36" s="311"/>
      <c r="B36" s="311"/>
      <c r="C36" s="311"/>
      <c r="D36" s="311"/>
      <c r="E36" s="311"/>
      <c r="F36" s="311"/>
      <c r="G36" s="311"/>
    </row>
    <row r="37" spans="1:7" x14ac:dyDescent="0.2">
      <c r="E37" s="261"/>
    </row>
    <row r="38" spans="1:7" x14ac:dyDescent="0.2">
      <c r="E38" s="261"/>
    </row>
    <row r="39" spans="1:7" x14ac:dyDescent="0.2">
      <c r="E39" s="261"/>
    </row>
    <row r="40" spans="1:7" x14ac:dyDescent="0.2">
      <c r="E40" s="261"/>
    </row>
    <row r="41" spans="1:7" x14ac:dyDescent="0.2">
      <c r="E41" s="261"/>
    </row>
    <row r="42" spans="1:7" x14ac:dyDescent="0.2">
      <c r="E42" s="261"/>
    </row>
    <row r="43" spans="1:7" x14ac:dyDescent="0.2">
      <c r="E43" s="261"/>
    </row>
    <row r="44" spans="1:7" x14ac:dyDescent="0.2">
      <c r="E44" s="261"/>
    </row>
    <row r="45" spans="1:7" x14ac:dyDescent="0.2">
      <c r="E45" s="261"/>
    </row>
    <row r="46" spans="1:7" x14ac:dyDescent="0.2">
      <c r="E46" s="261"/>
    </row>
    <row r="47" spans="1:7" x14ac:dyDescent="0.2">
      <c r="E47" s="261"/>
    </row>
    <row r="48" spans="1:7" x14ac:dyDescent="0.2">
      <c r="E48" s="261"/>
    </row>
    <row r="49" spans="5:5" x14ac:dyDescent="0.2">
      <c r="E49" s="261"/>
    </row>
    <row r="50" spans="5:5" x14ac:dyDescent="0.2">
      <c r="E50" s="261"/>
    </row>
    <row r="51" spans="5:5" x14ac:dyDescent="0.2">
      <c r="E51" s="261"/>
    </row>
    <row r="52" spans="5:5" x14ac:dyDescent="0.2">
      <c r="E52" s="261"/>
    </row>
    <row r="53" spans="5:5" x14ac:dyDescent="0.2">
      <c r="E53" s="261"/>
    </row>
    <row r="54" spans="5:5" x14ac:dyDescent="0.2">
      <c r="E54" s="261"/>
    </row>
    <row r="55" spans="5:5" x14ac:dyDescent="0.2">
      <c r="E55" s="261"/>
    </row>
    <row r="56" spans="5:5" x14ac:dyDescent="0.2">
      <c r="E56" s="261"/>
    </row>
    <row r="57" spans="5:5" x14ac:dyDescent="0.2">
      <c r="E57" s="261"/>
    </row>
    <row r="58" spans="5:5" x14ac:dyDescent="0.2">
      <c r="E58" s="261"/>
    </row>
    <row r="59" spans="5:5" x14ac:dyDescent="0.2">
      <c r="E59" s="261"/>
    </row>
    <row r="60" spans="5:5" x14ac:dyDescent="0.2">
      <c r="E60" s="261"/>
    </row>
    <row r="61" spans="5:5" x14ac:dyDescent="0.2">
      <c r="E61" s="261"/>
    </row>
    <row r="62" spans="5:5" x14ac:dyDescent="0.2">
      <c r="E62" s="261"/>
    </row>
    <row r="63" spans="5:5" x14ac:dyDescent="0.2">
      <c r="E63" s="261"/>
    </row>
    <row r="64" spans="5:5" x14ac:dyDescent="0.2">
      <c r="E64" s="261"/>
    </row>
    <row r="65" spans="1:7" x14ac:dyDescent="0.2">
      <c r="E65" s="261"/>
    </row>
    <row r="66" spans="1:7" x14ac:dyDescent="0.2">
      <c r="E66" s="261"/>
    </row>
    <row r="67" spans="1:7" x14ac:dyDescent="0.2">
      <c r="E67" s="261"/>
    </row>
    <row r="68" spans="1:7" x14ac:dyDescent="0.2">
      <c r="A68" s="322"/>
      <c r="B68" s="322"/>
    </row>
    <row r="69" spans="1:7" x14ac:dyDescent="0.2">
      <c r="A69" s="311"/>
      <c r="B69" s="311"/>
      <c r="C69" s="323"/>
      <c r="D69" s="323"/>
      <c r="E69" s="324"/>
      <c r="F69" s="323"/>
      <c r="G69" s="325"/>
    </row>
    <row r="70" spans="1:7" x14ac:dyDescent="0.2">
      <c r="A70" s="326"/>
      <c r="B70" s="326"/>
      <c r="C70" s="311"/>
      <c r="D70" s="311"/>
      <c r="E70" s="327"/>
      <c r="F70" s="311"/>
      <c r="G70" s="311"/>
    </row>
    <row r="71" spans="1:7" x14ac:dyDescent="0.2">
      <c r="A71" s="311"/>
      <c r="B71" s="311"/>
      <c r="C71" s="311"/>
      <c r="D71" s="311"/>
      <c r="E71" s="327"/>
      <c r="F71" s="311"/>
      <c r="G71" s="311"/>
    </row>
    <row r="72" spans="1:7" x14ac:dyDescent="0.2">
      <c r="A72" s="311"/>
      <c r="B72" s="311"/>
      <c r="C72" s="311"/>
      <c r="D72" s="311"/>
      <c r="E72" s="327"/>
      <c r="F72" s="311"/>
      <c r="G72" s="311"/>
    </row>
    <row r="73" spans="1:7" x14ac:dyDescent="0.2">
      <c r="A73" s="311"/>
      <c r="B73" s="311"/>
      <c r="C73" s="311"/>
      <c r="D73" s="311"/>
      <c r="E73" s="327"/>
      <c r="F73" s="311"/>
      <c r="G73" s="311"/>
    </row>
    <row r="74" spans="1:7" x14ac:dyDescent="0.2">
      <c r="A74" s="311"/>
      <c r="B74" s="311"/>
      <c r="C74" s="311"/>
      <c r="D74" s="311"/>
      <c r="E74" s="327"/>
      <c r="F74" s="311"/>
      <c r="G74" s="311"/>
    </row>
    <row r="75" spans="1:7" x14ac:dyDescent="0.2">
      <c r="A75" s="311"/>
      <c r="B75" s="311"/>
      <c r="C75" s="311"/>
      <c r="D75" s="311"/>
      <c r="E75" s="327"/>
      <c r="F75" s="311"/>
      <c r="G75" s="311"/>
    </row>
    <row r="76" spans="1:7" x14ac:dyDescent="0.2">
      <c r="A76" s="311"/>
      <c r="B76" s="311"/>
      <c r="C76" s="311"/>
      <c r="D76" s="311"/>
      <c r="E76" s="327"/>
      <c r="F76" s="311"/>
      <c r="G76" s="311"/>
    </row>
    <row r="77" spans="1:7" x14ac:dyDescent="0.2">
      <c r="A77" s="311"/>
      <c r="B77" s="311"/>
      <c r="C77" s="311"/>
      <c r="D77" s="311"/>
      <c r="E77" s="327"/>
      <c r="F77" s="311"/>
      <c r="G77" s="311"/>
    </row>
    <row r="78" spans="1:7" x14ac:dyDescent="0.2">
      <c r="A78" s="311"/>
      <c r="B78" s="311"/>
      <c r="C78" s="311"/>
      <c r="D78" s="311"/>
      <c r="E78" s="327"/>
      <c r="F78" s="311"/>
      <c r="G78" s="311"/>
    </row>
    <row r="79" spans="1:7" x14ac:dyDescent="0.2">
      <c r="A79" s="311"/>
      <c r="B79" s="311"/>
      <c r="C79" s="311"/>
      <c r="D79" s="311"/>
      <c r="E79" s="327"/>
      <c r="F79" s="311"/>
      <c r="G79" s="311"/>
    </row>
    <row r="80" spans="1:7" x14ac:dyDescent="0.2">
      <c r="A80" s="311"/>
      <c r="B80" s="311"/>
      <c r="C80" s="311"/>
      <c r="D80" s="311"/>
      <c r="E80" s="327"/>
      <c r="F80" s="311"/>
      <c r="G80" s="311"/>
    </row>
    <row r="81" spans="1:7" x14ac:dyDescent="0.2">
      <c r="A81" s="311"/>
      <c r="B81" s="311"/>
      <c r="C81" s="311"/>
      <c r="D81" s="311"/>
      <c r="E81" s="327"/>
      <c r="F81" s="311"/>
      <c r="G81" s="311"/>
    </row>
    <row r="82" spans="1:7" x14ac:dyDescent="0.2">
      <c r="A82" s="311"/>
      <c r="B82" s="311"/>
      <c r="C82" s="311"/>
      <c r="D82" s="311"/>
      <c r="E82" s="327"/>
      <c r="F82" s="311"/>
      <c r="G82" s="311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9"/>
  <dimension ref="A1:BE51"/>
  <sheetViews>
    <sheetView topLeftCell="A34" zoomScaleNormal="100"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101" t="s">
        <v>102</v>
      </c>
      <c r="B1" s="102"/>
      <c r="C1" s="102"/>
      <c r="D1" s="102"/>
      <c r="E1" s="102"/>
      <c r="F1" s="102"/>
      <c r="G1" s="102"/>
    </row>
    <row r="2" spans="1:57" ht="12.75" customHeight="1" x14ac:dyDescent="0.2">
      <c r="A2" s="103" t="s">
        <v>32</v>
      </c>
      <c r="B2" s="104"/>
      <c r="C2" s="105" t="s">
        <v>98</v>
      </c>
      <c r="D2" s="105" t="s">
        <v>2240</v>
      </c>
      <c r="E2" s="106"/>
      <c r="F2" s="107" t="s">
        <v>33</v>
      </c>
      <c r="G2" s="108"/>
    </row>
    <row r="3" spans="1:57" ht="3" hidden="1" customHeight="1" x14ac:dyDescent="0.2">
      <c r="A3" s="109"/>
      <c r="B3" s="110"/>
      <c r="C3" s="111"/>
      <c r="D3" s="111"/>
      <c r="E3" s="112"/>
      <c r="F3" s="113"/>
      <c r="G3" s="114"/>
    </row>
    <row r="4" spans="1:57" ht="12" customHeight="1" x14ac:dyDescent="0.2">
      <c r="A4" s="115" t="s">
        <v>34</v>
      </c>
      <c r="B4" s="110"/>
      <c r="C4" s="111"/>
      <c r="D4" s="111"/>
      <c r="E4" s="112"/>
      <c r="F4" s="113" t="s">
        <v>35</v>
      </c>
      <c r="G4" s="116"/>
    </row>
    <row r="5" spans="1:57" ht="12.95" customHeight="1" x14ac:dyDescent="0.2">
      <c r="A5" s="117" t="s">
        <v>2247</v>
      </c>
      <c r="B5" s="118"/>
      <c r="C5" s="119" t="s">
        <v>2248</v>
      </c>
      <c r="D5" s="120"/>
      <c r="E5" s="118"/>
      <c r="F5" s="113" t="s">
        <v>36</v>
      </c>
      <c r="G5" s="114"/>
    </row>
    <row r="6" spans="1:57" ht="12.95" customHeight="1" x14ac:dyDescent="0.2">
      <c r="A6" s="115" t="s">
        <v>37</v>
      </c>
      <c r="B6" s="110"/>
      <c r="C6" s="111"/>
      <c r="D6" s="111"/>
      <c r="E6" s="112"/>
      <c r="F6" s="121" t="s">
        <v>38</v>
      </c>
      <c r="G6" s="122"/>
      <c r="O6" s="123"/>
    </row>
    <row r="7" spans="1:57" ht="12.95" customHeight="1" x14ac:dyDescent="0.2">
      <c r="A7" s="124" t="s">
        <v>104</v>
      </c>
      <c r="B7" s="125"/>
      <c r="C7" s="126" t="s">
        <v>105</v>
      </c>
      <c r="D7" s="127"/>
      <c r="E7" s="127"/>
      <c r="F7" s="128" t="s">
        <v>39</v>
      </c>
      <c r="G7" s="122">
        <f>IF(G6=0,,ROUND((F30+F32)/G6,1))</f>
        <v>0</v>
      </c>
    </row>
    <row r="8" spans="1:57" x14ac:dyDescent="0.2">
      <c r="A8" s="129" t="s">
        <v>40</v>
      </c>
      <c r="B8" s="113"/>
      <c r="C8" s="130"/>
      <c r="D8" s="130"/>
      <c r="E8" s="131"/>
      <c r="F8" s="132" t="s">
        <v>41</v>
      </c>
      <c r="G8" s="133"/>
      <c r="H8" s="134"/>
      <c r="I8" s="135"/>
    </row>
    <row r="9" spans="1:57" x14ac:dyDescent="0.2">
      <c r="A9" s="129" t="s">
        <v>42</v>
      </c>
      <c r="B9" s="113"/>
      <c r="C9" s="130"/>
      <c r="D9" s="130"/>
      <c r="E9" s="131"/>
      <c r="F9" s="113"/>
      <c r="G9" s="136"/>
      <c r="H9" s="137"/>
    </row>
    <row r="10" spans="1:57" x14ac:dyDescent="0.2">
      <c r="A10" s="129" t="s">
        <v>43</v>
      </c>
      <c r="B10" s="113"/>
      <c r="C10" s="130" t="s">
        <v>492</v>
      </c>
      <c r="D10" s="130"/>
      <c r="E10" s="130"/>
      <c r="F10" s="138"/>
      <c r="G10" s="139"/>
      <c r="H10" s="140"/>
    </row>
    <row r="11" spans="1:57" ht="13.5" customHeight="1" x14ac:dyDescent="0.2">
      <c r="A11" s="129" t="s">
        <v>44</v>
      </c>
      <c r="B11" s="113"/>
      <c r="C11" s="130"/>
      <c r="D11" s="130"/>
      <c r="E11" s="130"/>
      <c r="F11" s="141" t="s">
        <v>45</v>
      </c>
      <c r="G11" s="142"/>
      <c r="H11" s="137"/>
      <c r="BA11" s="143"/>
      <c r="BB11" s="143"/>
      <c r="BC11" s="143"/>
      <c r="BD11" s="143"/>
      <c r="BE11" s="143"/>
    </row>
    <row r="12" spans="1:57" ht="12.75" customHeight="1" x14ac:dyDescent="0.2">
      <c r="A12" s="144" t="s">
        <v>46</v>
      </c>
      <c r="B12" s="110"/>
      <c r="C12" s="145"/>
      <c r="D12" s="145"/>
      <c r="E12" s="145"/>
      <c r="F12" s="146" t="s">
        <v>47</v>
      </c>
      <c r="G12" s="147"/>
      <c r="H12" s="137"/>
    </row>
    <row r="13" spans="1:57" ht="28.5" customHeight="1" thickBot="1" x14ac:dyDescent="0.25">
      <c r="A13" s="148" t="s">
        <v>48</v>
      </c>
      <c r="B13" s="149"/>
      <c r="C13" s="149"/>
      <c r="D13" s="149"/>
      <c r="E13" s="150"/>
      <c r="F13" s="150"/>
      <c r="G13" s="151"/>
      <c r="H13" s="137"/>
    </row>
    <row r="14" spans="1:57" ht="17.25" customHeight="1" thickBot="1" x14ac:dyDescent="0.25">
      <c r="A14" s="152" t="s">
        <v>49</v>
      </c>
      <c r="B14" s="153"/>
      <c r="C14" s="154"/>
      <c r="D14" s="155" t="s">
        <v>50</v>
      </c>
      <c r="E14" s="156"/>
      <c r="F14" s="156"/>
      <c r="G14" s="154"/>
    </row>
    <row r="15" spans="1:57" ht="15.95" customHeight="1" x14ac:dyDescent="0.2">
      <c r="A15" s="157"/>
      <c r="B15" s="158" t="s">
        <v>51</v>
      </c>
      <c r="C15" s="159">
        <f>'08 1 Rek'!E9</f>
        <v>0</v>
      </c>
      <c r="D15" s="160" t="str">
        <f>'08 1 Rek'!A14</f>
        <v>Ztížené výrobní podmínky</v>
      </c>
      <c r="E15" s="161"/>
      <c r="F15" s="162"/>
      <c r="G15" s="159">
        <f>'08 1 Rek'!I14</f>
        <v>0</v>
      </c>
    </row>
    <row r="16" spans="1:57" ht="15.95" customHeight="1" x14ac:dyDescent="0.2">
      <c r="A16" s="157" t="s">
        <v>52</v>
      </c>
      <c r="B16" s="158" t="s">
        <v>53</v>
      </c>
      <c r="C16" s="159">
        <f>'08 1 Rek'!F9</f>
        <v>0</v>
      </c>
      <c r="D16" s="109" t="str">
        <f>'08 1 Rek'!A15</f>
        <v>Oborová přirážka</v>
      </c>
      <c r="E16" s="163"/>
      <c r="F16" s="164"/>
      <c r="G16" s="159">
        <f>'08 1 Rek'!I15</f>
        <v>0</v>
      </c>
    </row>
    <row r="17" spans="1:7" ht="15.95" customHeight="1" x14ac:dyDescent="0.2">
      <c r="A17" s="157" t="s">
        <v>54</v>
      </c>
      <c r="B17" s="158" t="s">
        <v>55</v>
      </c>
      <c r="C17" s="159">
        <f>'08 1 Rek'!H9</f>
        <v>0</v>
      </c>
      <c r="D17" s="109" t="str">
        <f>'08 1 Rek'!A16</f>
        <v>Přesun stavebních kapacit</v>
      </c>
      <c r="E17" s="163"/>
      <c r="F17" s="164"/>
      <c r="G17" s="159">
        <f>'08 1 Rek'!I16</f>
        <v>0</v>
      </c>
    </row>
    <row r="18" spans="1:7" ht="15.95" customHeight="1" x14ac:dyDescent="0.2">
      <c r="A18" s="165" t="s">
        <v>56</v>
      </c>
      <c r="B18" s="166" t="s">
        <v>57</v>
      </c>
      <c r="C18" s="159">
        <f>'08 1 Rek'!G9</f>
        <v>0</v>
      </c>
      <c r="D18" s="109" t="str">
        <f>'08 1 Rek'!A17</f>
        <v>Mimostaveništní doprava</v>
      </c>
      <c r="E18" s="163"/>
      <c r="F18" s="164"/>
      <c r="G18" s="159">
        <f>'08 1 Rek'!I17</f>
        <v>0</v>
      </c>
    </row>
    <row r="19" spans="1:7" ht="15.95" customHeight="1" x14ac:dyDescent="0.2">
      <c r="A19" s="167" t="s">
        <v>58</v>
      </c>
      <c r="B19" s="158"/>
      <c r="C19" s="159">
        <f>SUM(C15:C18)</f>
        <v>0</v>
      </c>
      <c r="D19" s="109" t="str">
        <f>'08 1 Rek'!A18</f>
        <v>Zařízení staveniště</v>
      </c>
      <c r="E19" s="163"/>
      <c r="F19" s="164"/>
      <c r="G19" s="159">
        <f>'08 1 Rek'!I18</f>
        <v>0</v>
      </c>
    </row>
    <row r="20" spans="1:7" ht="15.95" customHeight="1" x14ac:dyDescent="0.2">
      <c r="A20" s="167"/>
      <c r="B20" s="158"/>
      <c r="C20" s="159"/>
      <c r="D20" s="109" t="str">
        <f>'08 1 Rek'!A19</f>
        <v>Provoz investora</v>
      </c>
      <c r="E20" s="163"/>
      <c r="F20" s="164"/>
      <c r="G20" s="159">
        <f>'08 1 Rek'!I19</f>
        <v>0</v>
      </c>
    </row>
    <row r="21" spans="1:7" ht="15.95" customHeight="1" x14ac:dyDescent="0.2">
      <c r="A21" s="167" t="s">
        <v>29</v>
      </c>
      <c r="B21" s="158"/>
      <c r="C21" s="159">
        <f>'08 1 Rek'!I9</f>
        <v>0</v>
      </c>
      <c r="D21" s="109" t="str">
        <f>'08 1 Rek'!A20</f>
        <v>Kompletační činnost (IČD)</v>
      </c>
      <c r="E21" s="163"/>
      <c r="F21" s="164"/>
      <c r="G21" s="159">
        <f>'08 1 Rek'!I20</f>
        <v>0</v>
      </c>
    </row>
    <row r="22" spans="1:7" ht="15.95" customHeight="1" x14ac:dyDescent="0.2">
      <c r="A22" s="168" t="s">
        <v>59</v>
      </c>
      <c r="B22" s="137"/>
      <c r="C22" s="159">
        <f>C19+C21</f>
        <v>0</v>
      </c>
      <c r="D22" s="109" t="s">
        <v>60</v>
      </c>
      <c r="E22" s="163"/>
      <c r="F22" s="164"/>
      <c r="G22" s="159">
        <f>G23-SUM(G15:G21)</f>
        <v>0</v>
      </c>
    </row>
    <row r="23" spans="1:7" ht="15.95" customHeight="1" thickBot="1" x14ac:dyDescent="0.25">
      <c r="A23" s="169" t="s">
        <v>61</v>
      </c>
      <c r="B23" s="170"/>
      <c r="C23" s="171">
        <f>C22+G23</f>
        <v>0</v>
      </c>
      <c r="D23" s="172" t="s">
        <v>62</v>
      </c>
      <c r="E23" s="173"/>
      <c r="F23" s="174"/>
      <c r="G23" s="159">
        <f>'08 1 Rek'!H22</f>
        <v>0</v>
      </c>
    </row>
    <row r="24" spans="1:7" x14ac:dyDescent="0.2">
      <c r="A24" s="175" t="s">
        <v>63</v>
      </c>
      <c r="B24" s="176"/>
      <c r="C24" s="177"/>
      <c r="D24" s="176" t="s">
        <v>64</v>
      </c>
      <c r="E24" s="176"/>
      <c r="F24" s="178" t="s">
        <v>65</v>
      </c>
      <c r="G24" s="179"/>
    </row>
    <row r="25" spans="1:7" x14ac:dyDescent="0.2">
      <c r="A25" s="168" t="s">
        <v>66</v>
      </c>
      <c r="B25" s="137"/>
      <c r="C25" s="180"/>
      <c r="D25" s="137" t="s">
        <v>66</v>
      </c>
      <c r="F25" s="181" t="s">
        <v>66</v>
      </c>
      <c r="G25" s="182"/>
    </row>
    <row r="26" spans="1:7" ht="37.5" customHeight="1" x14ac:dyDescent="0.2">
      <c r="A26" s="168" t="s">
        <v>67</v>
      </c>
      <c r="B26" s="183"/>
      <c r="C26" s="180"/>
      <c r="D26" s="137" t="s">
        <v>67</v>
      </c>
      <c r="F26" s="181" t="s">
        <v>67</v>
      </c>
      <c r="G26" s="182"/>
    </row>
    <row r="27" spans="1:7" x14ac:dyDescent="0.2">
      <c r="A27" s="168"/>
      <c r="B27" s="184"/>
      <c r="C27" s="180"/>
      <c r="D27" s="137"/>
      <c r="F27" s="181"/>
      <c r="G27" s="182"/>
    </row>
    <row r="28" spans="1:7" x14ac:dyDescent="0.2">
      <c r="A28" s="168" t="s">
        <v>68</v>
      </c>
      <c r="B28" s="137"/>
      <c r="C28" s="180"/>
      <c r="D28" s="181" t="s">
        <v>69</v>
      </c>
      <c r="E28" s="180"/>
      <c r="F28" s="185" t="s">
        <v>69</v>
      </c>
      <c r="G28" s="182"/>
    </row>
    <row r="29" spans="1:7" ht="69" customHeight="1" x14ac:dyDescent="0.2">
      <c r="A29" s="168"/>
      <c r="B29" s="137"/>
      <c r="C29" s="186"/>
      <c r="D29" s="187"/>
      <c r="E29" s="186"/>
      <c r="F29" s="137"/>
      <c r="G29" s="182"/>
    </row>
    <row r="30" spans="1:7" x14ac:dyDescent="0.2">
      <c r="A30" s="188" t="s">
        <v>11</v>
      </c>
      <c r="B30" s="189"/>
      <c r="C30" s="190">
        <v>21</v>
      </c>
      <c r="D30" s="189" t="s">
        <v>70</v>
      </c>
      <c r="E30" s="191"/>
      <c r="F30" s="192">
        <f>C23-F32</f>
        <v>0</v>
      </c>
      <c r="G30" s="193"/>
    </row>
    <row r="31" spans="1:7" x14ac:dyDescent="0.2">
      <c r="A31" s="188" t="s">
        <v>71</v>
      </c>
      <c r="B31" s="189"/>
      <c r="C31" s="190">
        <f>C30</f>
        <v>21</v>
      </c>
      <c r="D31" s="189" t="s">
        <v>72</v>
      </c>
      <c r="E31" s="191"/>
      <c r="F31" s="192">
        <f>ROUND(PRODUCT(F30,C31/100),0)</f>
        <v>0</v>
      </c>
      <c r="G31" s="193"/>
    </row>
    <row r="32" spans="1:7" x14ac:dyDescent="0.2">
      <c r="A32" s="188" t="s">
        <v>11</v>
      </c>
      <c r="B32" s="189"/>
      <c r="C32" s="190">
        <v>0</v>
      </c>
      <c r="D32" s="189" t="s">
        <v>72</v>
      </c>
      <c r="E32" s="191"/>
      <c r="F32" s="192">
        <v>0</v>
      </c>
      <c r="G32" s="193"/>
    </row>
    <row r="33" spans="1:8" x14ac:dyDescent="0.2">
      <c r="A33" s="188" t="s">
        <v>71</v>
      </c>
      <c r="B33" s="194"/>
      <c r="C33" s="195">
        <f>C32</f>
        <v>0</v>
      </c>
      <c r="D33" s="189" t="s">
        <v>72</v>
      </c>
      <c r="E33" s="164"/>
      <c r="F33" s="192">
        <f>ROUND(PRODUCT(F32,C33/100),0)</f>
        <v>0</v>
      </c>
      <c r="G33" s="193"/>
    </row>
    <row r="34" spans="1:8" s="201" customFormat="1" ht="19.5" customHeight="1" thickBot="1" x14ac:dyDescent="0.3">
      <c r="A34" s="196" t="s">
        <v>73</v>
      </c>
      <c r="B34" s="197"/>
      <c r="C34" s="197"/>
      <c r="D34" s="197"/>
      <c r="E34" s="198"/>
      <c r="F34" s="199">
        <f>ROUND(SUM(F30:F33),0)</f>
        <v>0</v>
      </c>
      <c r="G34" s="200"/>
    </row>
    <row r="36" spans="1:8" x14ac:dyDescent="0.2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 x14ac:dyDescent="0.2">
      <c r="A37" s="2"/>
      <c r="B37" s="202" t="s">
        <v>2336</v>
      </c>
      <c r="C37" s="202"/>
      <c r="D37" s="202"/>
      <c r="E37" s="202"/>
      <c r="F37" s="202"/>
      <c r="G37" s="202"/>
      <c r="H37" s="1" t="s">
        <v>1</v>
      </c>
    </row>
    <row r="38" spans="1:8" ht="12.75" customHeight="1" x14ac:dyDescent="0.2">
      <c r="A38" s="203"/>
      <c r="B38" s="202"/>
      <c r="C38" s="202"/>
      <c r="D38" s="202"/>
      <c r="E38" s="202"/>
      <c r="F38" s="202"/>
      <c r="G38" s="202"/>
      <c r="H38" s="1" t="s">
        <v>1</v>
      </c>
    </row>
    <row r="39" spans="1:8" x14ac:dyDescent="0.2">
      <c r="A39" s="203"/>
      <c r="B39" s="202"/>
      <c r="C39" s="202"/>
      <c r="D39" s="202"/>
      <c r="E39" s="202"/>
      <c r="F39" s="202"/>
      <c r="G39" s="202"/>
      <c r="H39" s="1" t="s">
        <v>1</v>
      </c>
    </row>
    <row r="40" spans="1:8" x14ac:dyDescent="0.2">
      <c r="A40" s="203"/>
      <c r="B40" s="202"/>
      <c r="C40" s="202"/>
      <c r="D40" s="202"/>
      <c r="E40" s="202"/>
      <c r="F40" s="202"/>
      <c r="G40" s="202"/>
      <c r="H40" s="1" t="s">
        <v>1</v>
      </c>
    </row>
    <row r="41" spans="1:8" x14ac:dyDescent="0.2">
      <c r="A41" s="203"/>
      <c r="B41" s="202"/>
      <c r="C41" s="202"/>
      <c r="D41" s="202"/>
      <c r="E41" s="202"/>
      <c r="F41" s="202"/>
      <c r="G41" s="202"/>
      <c r="H41" s="1" t="s">
        <v>1</v>
      </c>
    </row>
    <row r="42" spans="1:8" x14ac:dyDescent="0.2">
      <c r="A42" s="203"/>
      <c r="B42" s="202"/>
      <c r="C42" s="202"/>
      <c r="D42" s="202"/>
      <c r="E42" s="202"/>
      <c r="F42" s="202"/>
      <c r="G42" s="202"/>
      <c r="H42" s="1" t="s">
        <v>1</v>
      </c>
    </row>
    <row r="43" spans="1:8" x14ac:dyDescent="0.2">
      <c r="A43" s="203"/>
      <c r="B43" s="202"/>
      <c r="C43" s="202"/>
      <c r="D43" s="202"/>
      <c r="E43" s="202"/>
      <c r="F43" s="202"/>
      <c r="G43" s="202"/>
      <c r="H43" s="1" t="s">
        <v>1</v>
      </c>
    </row>
    <row r="44" spans="1:8" ht="12.75" customHeight="1" x14ac:dyDescent="0.2">
      <c r="A44" s="203"/>
      <c r="B44" s="202"/>
      <c r="C44" s="202"/>
      <c r="D44" s="202"/>
      <c r="E44" s="202"/>
      <c r="F44" s="202"/>
      <c r="G44" s="202"/>
      <c r="H44" s="1" t="s">
        <v>1</v>
      </c>
    </row>
    <row r="45" spans="1:8" ht="12.75" customHeight="1" x14ac:dyDescent="0.2">
      <c r="A45" s="203"/>
      <c r="B45" s="202"/>
      <c r="C45" s="202"/>
      <c r="D45" s="202"/>
      <c r="E45" s="202"/>
      <c r="F45" s="202"/>
      <c r="G45" s="202"/>
      <c r="H45" s="1" t="s">
        <v>1</v>
      </c>
    </row>
    <row r="46" spans="1:8" x14ac:dyDescent="0.2">
      <c r="B46" s="204"/>
      <c r="C46" s="204"/>
      <c r="D46" s="204"/>
      <c r="E46" s="204"/>
      <c r="F46" s="204"/>
      <c r="G46" s="204"/>
    </row>
    <row r="47" spans="1:8" x14ac:dyDescent="0.2">
      <c r="B47" s="204"/>
      <c r="C47" s="204"/>
      <c r="D47" s="204"/>
      <c r="E47" s="204"/>
      <c r="F47" s="204"/>
      <c r="G47" s="204"/>
    </row>
    <row r="48" spans="1:8" x14ac:dyDescent="0.2">
      <c r="B48" s="204"/>
      <c r="C48" s="204"/>
      <c r="D48" s="204"/>
      <c r="E48" s="204"/>
      <c r="F48" s="204"/>
      <c r="G48" s="204"/>
    </row>
    <row r="49" spans="2:7" x14ac:dyDescent="0.2">
      <c r="B49" s="204"/>
      <c r="C49" s="204"/>
      <c r="D49" s="204"/>
      <c r="E49" s="204"/>
      <c r="F49" s="204"/>
      <c r="G49" s="204"/>
    </row>
    <row r="50" spans="2:7" x14ac:dyDescent="0.2">
      <c r="B50" s="204"/>
      <c r="C50" s="204"/>
      <c r="D50" s="204"/>
      <c r="E50" s="204"/>
      <c r="F50" s="204"/>
      <c r="G50" s="204"/>
    </row>
    <row r="51" spans="2:7" x14ac:dyDescent="0.2">
      <c r="B51" s="204"/>
      <c r="C51" s="204"/>
      <c r="D51" s="204"/>
      <c r="E51" s="204"/>
      <c r="F51" s="204"/>
      <c r="G51" s="204"/>
    </row>
  </sheetData>
  <mergeCells count="18">
    <mergeCell ref="B46:G46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C8:E8"/>
    <mergeCell ref="C9:E9"/>
    <mergeCell ref="C10:E10"/>
    <mergeCell ref="C11:E11"/>
    <mergeCell ref="C12:E12"/>
    <mergeCell ref="A23:B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/>
  <dimension ref="A1:BE81"/>
  <sheetViews>
    <sheetView workbookViewId="0">
      <selection sqref="A1:B1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 x14ac:dyDescent="0.2">
      <c r="A1" s="205" t="s">
        <v>2</v>
      </c>
      <c r="B1" s="206"/>
      <c r="C1" s="207" t="s">
        <v>106</v>
      </c>
      <c r="D1" s="208"/>
      <c r="E1" s="209"/>
      <c r="F1" s="208"/>
      <c r="G1" s="210" t="s">
        <v>75</v>
      </c>
      <c r="H1" s="211" t="s">
        <v>348</v>
      </c>
      <c r="I1" s="212"/>
    </row>
    <row r="2" spans="1:9" ht="13.5" thickBot="1" x14ac:dyDescent="0.25">
      <c r="A2" s="213" t="s">
        <v>76</v>
      </c>
      <c r="B2" s="214"/>
      <c r="C2" s="215" t="s">
        <v>109</v>
      </c>
      <c r="D2" s="216"/>
      <c r="E2" s="217"/>
      <c r="F2" s="216"/>
      <c r="G2" s="218" t="s">
        <v>494</v>
      </c>
      <c r="H2" s="219"/>
      <c r="I2" s="220"/>
    </row>
    <row r="3" spans="1:9" ht="13.5" thickTop="1" x14ac:dyDescent="0.2">
      <c r="F3" s="137"/>
    </row>
    <row r="4" spans="1:9" ht="19.5" customHeight="1" x14ac:dyDescent="0.25">
      <c r="A4" s="221" t="s">
        <v>77</v>
      </c>
      <c r="B4" s="222"/>
      <c r="C4" s="222"/>
      <c r="D4" s="222"/>
      <c r="E4" s="223"/>
      <c r="F4" s="222"/>
      <c r="G4" s="222"/>
      <c r="H4" s="222"/>
      <c r="I4" s="222"/>
    </row>
    <row r="5" spans="1:9" ht="13.5" thickBot="1" x14ac:dyDescent="0.25"/>
    <row r="6" spans="1:9" s="137" customFormat="1" ht="13.5" thickBot="1" x14ac:dyDescent="0.25">
      <c r="A6" s="224"/>
      <c r="B6" s="225" t="s">
        <v>78</v>
      </c>
      <c r="C6" s="225"/>
      <c r="D6" s="226"/>
      <c r="E6" s="227" t="s">
        <v>25</v>
      </c>
      <c r="F6" s="228" t="s">
        <v>26</v>
      </c>
      <c r="G6" s="228" t="s">
        <v>27</v>
      </c>
      <c r="H6" s="228" t="s">
        <v>28</v>
      </c>
      <c r="I6" s="229" t="s">
        <v>29</v>
      </c>
    </row>
    <row r="7" spans="1:9" s="137" customFormat="1" x14ac:dyDescent="0.2">
      <c r="A7" s="328" t="str">
        <f>'01 2 Pol'!B7</f>
        <v>62</v>
      </c>
      <c r="B7" s="70" t="str">
        <f>'01 2 Pol'!C7</f>
        <v>Úpravy povrchů vnější</v>
      </c>
      <c r="D7" s="230"/>
      <c r="E7" s="329">
        <f>'01 2 Pol'!BA14</f>
        <v>0</v>
      </c>
      <c r="F7" s="330">
        <f>'01 2 Pol'!BB14</f>
        <v>0</v>
      </c>
      <c r="G7" s="330">
        <f>'01 2 Pol'!BC14</f>
        <v>0</v>
      </c>
      <c r="H7" s="330">
        <f>'01 2 Pol'!BD14</f>
        <v>0</v>
      </c>
      <c r="I7" s="331">
        <f>'01 2 Pol'!BE14</f>
        <v>0</v>
      </c>
    </row>
    <row r="8" spans="1:9" s="137" customFormat="1" x14ac:dyDescent="0.2">
      <c r="A8" s="328" t="str">
        <f>'01 2 Pol'!B15</f>
        <v>9</v>
      </c>
      <c r="B8" s="70" t="str">
        <f>'01 2 Pol'!C15</f>
        <v>Ostatní konstrukce, bourání</v>
      </c>
      <c r="D8" s="230"/>
      <c r="E8" s="329">
        <f>'01 2 Pol'!BA32</f>
        <v>0</v>
      </c>
      <c r="F8" s="330">
        <f>'01 2 Pol'!BB32</f>
        <v>0</v>
      </c>
      <c r="G8" s="330">
        <f>'01 2 Pol'!BC32</f>
        <v>0</v>
      </c>
      <c r="H8" s="330">
        <f>'01 2 Pol'!BD32</f>
        <v>0</v>
      </c>
      <c r="I8" s="331">
        <f>'01 2 Pol'!BE32</f>
        <v>0</v>
      </c>
    </row>
    <row r="9" spans="1:9" s="137" customFormat="1" x14ac:dyDescent="0.2">
      <c r="A9" s="328" t="str">
        <f>'01 2 Pol'!B33</f>
        <v>95</v>
      </c>
      <c r="B9" s="70" t="str">
        <f>'01 2 Pol'!C33</f>
        <v>Dokončovací konstrukce na pozemních stavbách</v>
      </c>
      <c r="D9" s="230"/>
      <c r="E9" s="329">
        <f>'01 2 Pol'!BA42</f>
        <v>0</v>
      </c>
      <c r="F9" s="330">
        <f>'01 2 Pol'!BB42</f>
        <v>0</v>
      </c>
      <c r="G9" s="330">
        <f>'01 2 Pol'!BC42</f>
        <v>0</v>
      </c>
      <c r="H9" s="330">
        <f>'01 2 Pol'!BD42</f>
        <v>0</v>
      </c>
      <c r="I9" s="331">
        <f>'01 2 Pol'!BE42</f>
        <v>0</v>
      </c>
    </row>
    <row r="10" spans="1:9" s="137" customFormat="1" x14ac:dyDescent="0.2">
      <c r="A10" s="328" t="str">
        <f>'01 2 Pol'!B43</f>
        <v>99</v>
      </c>
      <c r="B10" s="70" t="str">
        <f>'01 2 Pol'!C43</f>
        <v>Staveništní přesun hmot</v>
      </c>
      <c r="D10" s="230"/>
      <c r="E10" s="329">
        <f>'01 2 Pol'!BA45</f>
        <v>0</v>
      </c>
      <c r="F10" s="330">
        <f>'01 2 Pol'!BB45</f>
        <v>0</v>
      </c>
      <c r="G10" s="330">
        <f>'01 2 Pol'!BC45</f>
        <v>0</v>
      </c>
      <c r="H10" s="330">
        <f>'01 2 Pol'!BD45</f>
        <v>0</v>
      </c>
      <c r="I10" s="331">
        <f>'01 2 Pol'!BE45</f>
        <v>0</v>
      </c>
    </row>
    <row r="11" spans="1:9" s="137" customFormat="1" x14ac:dyDescent="0.2">
      <c r="A11" s="328" t="str">
        <f>'01 2 Pol'!B46</f>
        <v>712</v>
      </c>
      <c r="B11" s="70" t="str">
        <f>'01 2 Pol'!C46</f>
        <v>Živičné krytiny</v>
      </c>
      <c r="D11" s="230"/>
      <c r="E11" s="329">
        <f>'01 2 Pol'!BA133</f>
        <v>0</v>
      </c>
      <c r="F11" s="330">
        <f>'01 2 Pol'!BB133</f>
        <v>0</v>
      </c>
      <c r="G11" s="330">
        <f>'01 2 Pol'!BC133</f>
        <v>0</v>
      </c>
      <c r="H11" s="330">
        <f>'01 2 Pol'!BD133</f>
        <v>0</v>
      </c>
      <c r="I11" s="331">
        <f>'01 2 Pol'!BE133</f>
        <v>0</v>
      </c>
    </row>
    <row r="12" spans="1:9" s="137" customFormat="1" x14ac:dyDescent="0.2">
      <c r="A12" s="328" t="str">
        <f>'01 2 Pol'!B134</f>
        <v>713</v>
      </c>
      <c r="B12" s="70" t="str">
        <f>'01 2 Pol'!C134</f>
        <v>Izolace tepelné</v>
      </c>
      <c r="D12" s="230"/>
      <c r="E12" s="329">
        <f>'01 2 Pol'!BA181</f>
        <v>0</v>
      </c>
      <c r="F12" s="330">
        <f>'01 2 Pol'!BB181</f>
        <v>0</v>
      </c>
      <c r="G12" s="330">
        <f>'01 2 Pol'!BC181</f>
        <v>0</v>
      </c>
      <c r="H12" s="330">
        <f>'01 2 Pol'!BD181</f>
        <v>0</v>
      </c>
      <c r="I12" s="331">
        <f>'01 2 Pol'!BE181</f>
        <v>0</v>
      </c>
    </row>
    <row r="13" spans="1:9" s="137" customFormat="1" x14ac:dyDescent="0.2">
      <c r="A13" s="328" t="str">
        <f>'01 2 Pol'!B182</f>
        <v>720</v>
      </c>
      <c r="B13" s="70" t="str">
        <f>'01 2 Pol'!C182</f>
        <v>Zdravotechnická instalace</v>
      </c>
      <c r="D13" s="230"/>
      <c r="E13" s="329">
        <f>'01 2 Pol'!BA201</f>
        <v>0</v>
      </c>
      <c r="F13" s="330">
        <f>'01 2 Pol'!BB201</f>
        <v>0</v>
      </c>
      <c r="G13" s="330">
        <f>'01 2 Pol'!BC201</f>
        <v>0</v>
      </c>
      <c r="H13" s="330">
        <f>'01 2 Pol'!BD201</f>
        <v>0</v>
      </c>
      <c r="I13" s="331">
        <f>'01 2 Pol'!BE201</f>
        <v>0</v>
      </c>
    </row>
    <row r="14" spans="1:9" s="137" customFormat="1" x14ac:dyDescent="0.2">
      <c r="A14" s="328" t="str">
        <f>'01 2 Pol'!B202</f>
        <v>762</v>
      </c>
      <c r="B14" s="70" t="str">
        <f>'01 2 Pol'!C202</f>
        <v>Konstrukce tesařské</v>
      </c>
      <c r="D14" s="230"/>
      <c r="E14" s="329">
        <f>'01 2 Pol'!BA236</f>
        <v>0</v>
      </c>
      <c r="F14" s="330">
        <f>'01 2 Pol'!BB236</f>
        <v>0</v>
      </c>
      <c r="G14" s="330">
        <f>'01 2 Pol'!BC236</f>
        <v>0</v>
      </c>
      <c r="H14" s="330">
        <f>'01 2 Pol'!BD236</f>
        <v>0</v>
      </c>
      <c r="I14" s="331">
        <f>'01 2 Pol'!BE236</f>
        <v>0</v>
      </c>
    </row>
    <row r="15" spans="1:9" s="137" customFormat="1" x14ac:dyDescent="0.2">
      <c r="A15" s="328" t="str">
        <f>'01 2 Pol'!B237</f>
        <v>764</v>
      </c>
      <c r="B15" s="70" t="str">
        <f>'01 2 Pol'!C237</f>
        <v>Konstrukce klempířské</v>
      </c>
      <c r="D15" s="230"/>
      <c r="E15" s="329">
        <f>'01 2 Pol'!BA273</f>
        <v>0</v>
      </c>
      <c r="F15" s="330">
        <f>'01 2 Pol'!BB273</f>
        <v>0</v>
      </c>
      <c r="G15" s="330">
        <f>'01 2 Pol'!BC273</f>
        <v>0</v>
      </c>
      <c r="H15" s="330">
        <f>'01 2 Pol'!BD273</f>
        <v>0</v>
      </c>
      <c r="I15" s="331">
        <f>'01 2 Pol'!BE273</f>
        <v>0</v>
      </c>
    </row>
    <row r="16" spans="1:9" s="137" customFormat="1" ht="13.5" thickBot="1" x14ac:dyDescent="0.25">
      <c r="A16" s="328" t="str">
        <f>'01 2 Pol'!B274</f>
        <v>767</v>
      </c>
      <c r="B16" s="70" t="str">
        <f>'01 2 Pol'!C274</f>
        <v>Konstrukce zámečnické</v>
      </c>
      <c r="D16" s="230"/>
      <c r="E16" s="329">
        <f>'01 2 Pol'!BA283</f>
        <v>0</v>
      </c>
      <c r="F16" s="330">
        <f>'01 2 Pol'!BB283</f>
        <v>0</v>
      </c>
      <c r="G16" s="330">
        <f>'01 2 Pol'!BC283</f>
        <v>0</v>
      </c>
      <c r="H16" s="330">
        <f>'01 2 Pol'!BD283</f>
        <v>0</v>
      </c>
      <c r="I16" s="331">
        <f>'01 2 Pol'!BE283</f>
        <v>0</v>
      </c>
    </row>
    <row r="17" spans="1:57" s="14" customFormat="1" ht="13.5" thickBot="1" x14ac:dyDescent="0.25">
      <c r="A17" s="231"/>
      <c r="B17" s="232" t="s">
        <v>79</v>
      </c>
      <c r="C17" s="232"/>
      <c r="D17" s="233"/>
      <c r="E17" s="234">
        <f>SUM(E7:E16)</f>
        <v>0</v>
      </c>
      <c r="F17" s="235">
        <f>SUM(F7:F16)</f>
        <v>0</v>
      </c>
      <c r="G17" s="235">
        <f>SUM(G7:G16)</f>
        <v>0</v>
      </c>
      <c r="H17" s="235">
        <f>SUM(H7:H16)</f>
        <v>0</v>
      </c>
      <c r="I17" s="236">
        <f>SUM(I7:I16)</f>
        <v>0</v>
      </c>
    </row>
    <row r="18" spans="1:57" x14ac:dyDescent="0.2">
      <c r="A18" s="137"/>
      <c r="B18" s="137"/>
      <c r="C18" s="137"/>
      <c r="D18" s="137"/>
      <c r="E18" s="137"/>
      <c r="F18" s="137"/>
      <c r="G18" s="137"/>
      <c r="H18" s="137"/>
      <c r="I18" s="137"/>
    </row>
    <row r="19" spans="1:57" ht="19.5" customHeight="1" x14ac:dyDescent="0.25">
      <c r="A19" s="222" t="s">
        <v>80</v>
      </c>
      <c r="B19" s="222"/>
      <c r="C19" s="222"/>
      <c r="D19" s="222"/>
      <c r="E19" s="222"/>
      <c r="F19" s="222"/>
      <c r="G19" s="237"/>
      <c r="H19" s="222"/>
      <c r="I19" s="222"/>
      <c r="BA19" s="143"/>
      <c r="BB19" s="143"/>
      <c r="BC19" s="143"/>
      <c r="BD19" s="143"/>
      <c r="BE19" s="143"/>
    </row>
    <row r="20" spans="1:57" ht="13.5" thickBot="1" x14ac:dyDescent="0.25"/>
    <row r="21" spans="1:57" x14ac:dyDescent="0.2">
      <c r="A21" s="175" t="s">
        <v>81</v>
      </c>
      <c r="B21" s="176"/>
      <c r="C21" s="176"/>
      <c r="D21" s="238"/>
      <c r="E21" s="239" t="s">
        <v>82</v>
      </c>
      <c r="F21" s="240" t="s">
        <v>12</v>
      </c>
      <c r="G21" s="241" t="s">
        <v>83</v>
      </c>
      <c r="H21" s="242"/>
      <c r="I21" s="243" t="s">
        <v>82</v>
      </c>
    </row>
    <row r="22" spans="1:57" x14ac:dyDescent="0.2">
      <c r="A22" s="167" t="s">
        <v>483</v>
      </c>
      <c r="B22" s="158"/>
      <c r="C22" s="158"/>
      <c r="D22" s="244"/>
      <c r="E22" s="245"/>
      <c r="F22" s="246"/>
      <c r="G22" s="247">
        <v>0</v>
      </c>
      <c r="H22" s="248"/>
      <c r="I22" s="249">
        <f>E22+F22*G22/100</f>
        <v>0</v>
      </c>
      <c r="BA22" s="1">
        <v>0</v>
      </c>
    </row>
    <row r="23" spans="1:57" x14ac:dyDescent="0.2">
      <c r="A23" s="167" t="s">
        <v>484</v>
      </c>
      <c r="B23" s="158"/>
      <c r="C23" s="158"/>
      <c r="D23" s="244"/>
      <c r="E23" s="245"/>
      <c r="F23" s="246"/>
      <c r="G23" s="247">
        <v>0</v>
      </c>
      <c r="H23" s="248"/>
      <c r="I23" s="249">
        <f>E23+F23*G23/100</f>
        <v>0</v>
      </c>
      <c r="BA23" s="1">
        <v>0</v>
      </c>
    </row>
    <row r="24" spans="1:57" x14ac:dyDescent="0.2">
      <c r="A24" s="167" t="s">
        <v>485</v>
      </c>
      <c r="B24" s="158"/>
      <c r="C24" s="158"/>
      <c r="D24" s="244"/>
      <c r="E24" s="245"/>
      <c r="F24" s="246"/>
      <c r="G24" s="247">
        <v>0</v>
      </c>
      <c r="H24" s="248"/>
      <c r="I24" s="249">
        <f>E24+F24*G24/100</f>
        <v>0</v>
      </c>
      <c r="BA24" s="1">
        <v>0</v>
      </c>
    </row>
    <row r="25" spans="1:57" x14ac:dyDescent="0.2">
      <c r="A25" s="167" t="s">
        <v>486</v>
      </c>
      <c r="B25" s="158"/>
      <c r="C25" s="158"/>
      <c r="D25" s="244"/>
      <c r="E25" s="245"/>
      <c r="F25" s="246"/>
      <c r="G25" s="247">
        <v>0</v>
      </c>
      <c r="H25" s="248"/>
      <c r="I25" s="249">
        <f>E25+F25*G25/100</f>
        <v>0</v>
      </c>
      <c r="BA25" s="1">
        <v>0</v>
      </c>
    </row>
    <row r="26" spans="1:57" x14ac:dyDescent="0.2">
      <c r="A26" s="167" t="s">
        <v>487</v>
      </c>
      <c r="B26" s="158"/>
      <c r="C26" s="158"/>
      <c r="D26" s="244"/>
      <c r="E26" s="245"/>
      <c r="F26" s="246"/>
      <c r="G26" s="247">
        <v>0</v>
      </c>
      <c r="H26" s="248"/>
      <c r="I26" s="249">
        <f>E26+F26*G26/100</f>
        <v>0</v>
      </c>
      <c r="BA26" s="1">
        <v>1</v>
      </c>
    </row>
    <row r="27" spans="1:57" x14ac:dyDescent="0.2">
      <c r="A27" s="167" t="s">
        <v>488</v>
      </c>
      <c r="B27" s="158"/>
      <c r="C27" s="158"/>
      <c r="D27" s="244"/>
      <c r="E27" s="245"/>
      <c r="F27" s="246"/>
      <c r="G27" s="247">
        <v>0</v>
      </c>
      <c r="H27" s="248"/>
      <c r="I27" s="249">
        <f>E27+F27*G27/100</f>
        <v>0</v>
      </c>
      <c r="BA27" s="1">
        <v>1</v>
      </c>
    </row>
    <row r="28" spans="1:57" x14ac:dyDescent="0.2">
      <c r="A28" s="167" t="s">
        <v>489</v>
      </c>
      <c r="B28" s="158"/>
      <c r="C28" s="158"/>
      <c r="D28" s="244"/>
      <c r="E28" s="245"/>
      <c r="F28" s="246"/>
      <c r="G28" s="247">
        <v>0</v>
      </c>
      <c r="H28" s="248"/>
      <c r="I28" s="249">
        <f>E28+F28*G28/100</f>
        <v>0</v>
      </c>
      <c r="BA28" s="1">
        <v>2</v>
      </c>
    </row>
    <row r="29" spans="1:57" x14ac:dyDescent="0.2">
      <c r="A29" s="167" t="s">
        <v>490</v>
      </c>
      <c r="B29" s="158"/>
      <c r="C29" s="158"/>
      <c r="D29" s="244"/>
      <c r="E29" s="245"/>
      <c r="F29" s="246"/>
      <c r="G29" s="247">
        <v>0</v>
      </c>
      <c r="H29" s="248"/>
      <c r="I29" s="249">
        <f>E29+F29*G29/100</f>
        <v>0</v>
      </c>
      <c r="BA29" s="1">
        <v>2</v>
      </c>
    </row>
    <row r="30" spans="1:57" ht="13.5" thickBot="1" x14ac:dyDescent="0.25">
      <c r="A30" s="250"/>
      <c r="B30" s="251" t="s">
        <v>84</v>
      </c>
      <c r="C30" s="252"/>
      <c r="D30" s="253"/>
      <c r="E30" s="254"/>
      <c r="F30" s="255"/>
      <c r="G30" s="255"/>
      <c r="H30" s="256">
        <f>SUM(I22:I29)</f>
        <v>0</v>
      </c>
      <c r="I30" s="257"/>
    </row>
    <row r="32" spans="1:57" x14ac:dyDescent="0.2">
      <c r="B32" s="14"/>
      <c r="F32" s="258"/>
      <c r="G32" s="259"/>
      <c r="H32" s="259"/>
      <c r="I32" s="54"/>
    </row>
    <row r="33" spans="6:9" x14ac:dyDescent="0.2">
      <c r="F33" s="258"/>
      <c r="G33" s="259"/>
      <c r="H33" s="259"/>
      <c r="I33" s="54"/>
    </row>
    <row r="34" spans="6:9" x14ac:dyDescent="0.2">
      <c r="F34" s="258"/>
      <c r="G34" s="259"/>
      <c r="H34" s="259"/>
      <c r="I34" s="54"/>
    </row>
    <row r="35" spans="6:9" x14ac:dyDescent="0.2">
      <c r="F35" s="258"/>
      <c r="G35" s="259"/>
      <c r="H35" s="259"/>
      <c r="I35" s="54"/>
    </row>
    <row r="36" spans="6:9" x14ac:dyDescent="0.2">
      <c r="F36" s="258"/>
      <c r="G36" s="259"/>
      <c r="H36" s="259"/>
      <c r="I36" s="54"/>
    </row>
    <row r="37" spans="6:9" x14ac:dyDescent="0.2">
      <c r="F37" s="258"/>
      <c r="G37" s="259"/>
      <c r="H37" s="259"/>
      <c r="I37" s="54"/>
    </row>
    <row r="38" spans="6:9" x14ac:dyDescent="0.2">
      <c r="F38" s="258"/>
      <c r="G38" s="259"/>
      <c r="H38" s="259"/>
      <c r="I38" s="54"/>
    </row>
    <row r="39" spans="6:9" x14ac:dyDescent="0.2">
      <c r="F39" s="258"/>
      <c r="G39" s="259"/>
      <c r="H39" s="259"/>
      <c r="I39" s="54"/>
    </row>
    <row r="40" spans="6:9" x14ac:dyDescent="0.2">
      <c r="F40" s="258"/>
      <c r="G40" s="259"/>
      <c r="H40" s="259"/>
      <c r="I40" s="54"/>
    </row>
    <row r="41" spans="6:9" x14ac:dyDescent="0.2">
      <c r="F41" s="258"/>
      <c r="G41" s="259"/>
      <c r="H41" s="259"/>
      <c r="I41" s="54"/>
    </row>
    <row r="42" spans="6:9" x14ac:dyDescent="0.2">
      <c r="F42" s="258"/>
      <c r="G42" s="259"/>
      <c r="H42" s="259"/>
      <c r="I42" s="54"/>
    </row>
    <row r="43" spans="6:9" x14ac:dyDescent="0.2">
      <c r="F43" s="258"/>
      <c r="G43" s="259"/>
      <c r="H43" s="259"/>
      <c r="I43" s="54"/>
    </row>
    <row r="44" spans="6:9" x14ac:dyDescent="0.2">
      <c r="F44" s="258"/>
      <c r="G44" s="259"/>
      <c r="H44" s="259"/>
      <c r="I44" s="54"/>
    </row>
    <row r="45" spans="6:9" x14ac:dyDescent="0.2">
      <c r="F45" s="258"/>
      <c r="G45" s="259"/>
      <c r="H45" s="259"/>
      <c r="I45" s="54"/>
    </row>
    <row r="46" spans="6:9" x14ac:dyDescent="0.2">
      <c r="F46" s="258"/>
      <c r="G46" s="259"/>
      <c r="H46" s="259"/>
      <c r="I46" s="54"/>
    </row>
    <row r="47" spans="6:9" x14ac:dyDescent="0.2">
      <c r="F47" s="258"/>
      <c r="G47" s="259"/>
      <c r="H47" s="259"/>
      <c r="I47" s="54"/>
    </row>
    <row r="48" spans="6:9" x14ac:dyDescent="0.2">
      <c r="F48" s="258"/>
      <c r="G48" s="259"/>
      <c r="H48" s="259"/>
      <c r="I48" s="54"/>
    </row>
    <row r="49" spans="6:9" x14ac:dyDescent="0.2">
      <c r="F49" s="258"/>
      <c r="G49" s="259"/>
      <c r="H49" s="259"/>
      <c r="I49" s="54"/>
    </row>
    <row r="50" spans="6:9" x14ac:dyDescent="0.2">
      <c r="F50" s="258"/>
      <c r="G50" s="259"/>
      <c r="H50" s="259"/>
      <c r="I50" s="54"/>
    </row>
    <row r="51" spans="6:9" x14ac:dyDescent="0.2">
      <c r="F51" s="258"/>
      <c r="G51" s="259"/>
      <c r="H51" s="259"/>
      <c r="I51" s="54"/>
    </row>
    <row r="52" spans="6:9" x14ac:dyDescent="0.2">
      <c r="F52" s="258"/>
      <c r="G52" s="259"/>
      <c r="H52" s="259"/>
      <c r="I52" s="54"/>
    </row>
    <row r="53" spans="6:9" x14ac:dyDescent="0.2">
      <c r="F53" s="258"/>
      <c r="G53" s="259"/>
      <c r="H53" s="259"/>
      <c r="I53" s="54"/>
    </row>
    <row r="54" spans="6:9" x14ac:dyDescent="0.2">
      <c r="F54" s="258"/>
      <c r="G54" s="259"/>
      <c r="H54" s="259"/>
      <c r="I54" s="54"/>
    </row>
    <row r="55" spans="6:9" x14ac:dyDescent="0.2">
      <c r="F55" s="258"/>
      <c r="G55" s="259"/>
      <c r="H55" s="259"/>
      <c r="I55" s="54"/>
    </row>
    <row r="56" spans="6:9" x14ac:dyDescent="0.2">
      <c r="F56" s="258"/>
      <c r="G56" s="259"/>
      <c r="H56" s="259"/>
      <c r="I56" s="54"/>
    </row>
    <row r="57" spans="6:9" x14ac:dyDescent="0.2">
      <c r="F57" s="258"/>
      <c r="G57" s="259"/>
      <c r="H57" s="259"/>
      <c r="I57" s="54"/>
    </row>
    <row r="58" spans="6:9" x14ac:dyDescent="0.2">
      <c r="F58" s="258"/>
      <c r="G58" s="259"/>
      <c r="H58" s="259"/>
      <c r="I58" s="54"/>
    </row>
    <row r="59" spans="6:9" x14ac:dyDescent="0.2">
      <c r="F59" s="258"/>
      <c r="G59" s="259"/>
      <c r="H59" s="259"/>
      <c r="I59" s="54"/>
    </row>
    <row r="60" spans="6:9" x14ac:dyDescent="0.2">
      <c r="F60" s="258"/>
      <c r="G60" s="259"/>
      <c r="H60" s="259"/>
      <c r="I60" s="54"/>
    </row>
    <row r="61" spans="6:9" x14ac:dyDescent="0.2">
      <c r="F61" s="258"/>
      <c r="G61" s="259"/>
      <c r="H61" s="259"/>
      <c r="I61" s="54"/>
    </row>
    <row r="62" spans="6:9" x14ac:dyDescent="0.2">
      <c r="F62" s="258"/>
      <c r="G62" s="259"/>
      <c r="H62" s="259"/>
      <c r="I62" s="54"/>
    </row>
    <row r="63" spans="6:9" x14ac:dyDescent="0.2">
      <c r="F63" s="258"/>
      <c r="G63" s="259"/>
      <c r="H63" s="259"/>
      <c r="I63" s="54"/>
    </row>
    <row r="64" spans="6:9" x14ac:dyDescent="0.2">
      <c r="F64" s="258"/>
      <c r="G64" s="259"/>
      <c r="H64" s="259"/>
      <c r="I64" s="54"/>
    </row>
    <row r="65" spans="6:9" x14ac:dyDescent="0.2">
      <c r="F65" s="258"/>
      <c r="G65" s="259"/>
      <c r="H65" s="259"/>
      <c r="I65" s="54"/>
    </row>
    <row r="66" spans="6:9" x14ac:dyDescent="0.2">
      <c r="F66" s="258"/>
      <c r="G66" s="259"/>
      <c r="H66" s="259"/>
      <c r="I66" s="54"/>
    </row>
    <row r="67" spans="6:9" x14ac:dyDescent="0.2">
      <c r="F67" s="258"/>
      <c r="G67" s="259"/>
      <c r="H67" s="259"/>
      <c r="I67" s="54"/>
    </row>
    <row r="68" spans="6:9" x14ac:dyDescent="0.2">
      <c r="F68" s="258"/>
      <c r="G68" s="259"/>
      <c r="H68" s="259"/>
      <c r="I68" s="54"/>
    </row>
    <row r="69" spans="6:9" x14ac:dyDescent="0.2">
      <c r="F69" s="258"/>
      <c r="G69" s="259"/>
      <c r="H69" s="259"/>
      <c r="I69" s="54"/>
    </row>
    <row r="70" spans="6:9" x14ac:dyDescent="0.2">
      <c r="F70" s="258"/>
      <c r="G70" s="259"/>
      <c r="H70" s="259"/>
      <c r="I70" s="54"/>
    </row>
    <row r="71" spans="6:9" x14ac:dyDescent="0.2">
      <c r="F71" s="258"/>
      <c r="G71" s="259"/>
      <c r="H71" s="259"/>
      <c r="I71" s="54"/>
    </row>
    <row r="72" spans="6:9" x14ac:dyDescent="0.2">
      <c r="F72" s="258"/>
      <c r="G72" s="259"/>
      <c r="H72" s="259"/>
      <c r="I72" s="54"/>
    </row>
    <row r="73" spans="6:9" x14ac:dyDescent="0.2">
      <c r="F73" s="258"/>
      <c r="G73" s="259"/>
      <c r="H73" s="259"/>
      <c r="I73" s="54"/>
    </row>
    <row r="74" spans="6:9" x14ac:dyDescent="0.2">
      <c r="F74" s="258"/>
      <c r="G74" s="259"/>
      <c r="H74" s="259"/>
      <c r="I74" s="54"/>
    </row>
    <row r="75" spans="6:9" x14ac:dyDescent="0.2">
      <c r="F75" s="258"/>
      <c r="G75" s="259"/>
      <c r="H75" s="259"/>
      <c r="I75" s="54"/>
    </row>
    <row r="76" spans="6:9" x14ac:dyDescent="0.2">
      <c r="F76" s="258"/>
      <c r="G76" s="259"/>
      <c r="H76" s="259"/>
      <c r="I76" s="54"/>
    </row>
    <row r="77" spans="6:9" x14ac:dyDescent="0.2">
      <c r="F77" s="258"/>
      <c r="G77" s="259"/>
      <c r="H77" s="259"/>
      <c r="I77" s="54"/>
    </row>
    <row r="78" spans="6:9" x14ac:dyDescent="0.2">
      <c r="F78" s="258"/>
      <c r="G78" s="259"/>
      <c r="H78" s="259"/>
      <c r="I78" s="54"/>
    </row>
    <row r="79" spans="6:9" x14ac:dyDescent="0.2">
      <c r="F79" s="258"/>
      <c r="G79" s="259"/>
      <c r="H79" s="259"/>
      <c r="I79" s="54"/>
    </row>
    <row r="80" spans="6:9" x14ac:dyDescent="0.2">
      <c r="F80" s="258"/>
      <c r="G80" s="259"/>
      <c r="H80" s="259"/>
      <c r="I80" s="54"/>
    </row>
    <row r="81" spans="6:9" x14ac:dyDescent="0.2">
      <c r="F81" s="258"/>
      <c r="G81" s="259"/>
      <c r="H81" s="259"/>
      <c r="I81" s="54"/>
    </row>
  </sheetData>
  <mergeCells count="4">
    <mergeCell ref="A1:B1"/>
    <mergeCell ref="A2:B2"/>
    <mergeCell ref="G2:I2"/>
    <mergeCell ref="H30:I3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0"/>
  <dimension ref="A1:BE73"/>
  <sheetViews>
    <sheetView workbookViewId="0">
      <selection sqref="A1:B1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205" t="s">
        <v>2</v>
      </c>
      <c r="B1" s="206"/>
      <c r="C1" s="207" t="s">
        <v>106</v>
      </c>
      <c r="D1" s="208"/>
      <c r="E1" s="209"/>
      <c r="F1" s="208"/>
      <c r="G1" s="210" t="s">
        <v>75</v>
      </c>
      <c r="H1" s="211" t="s">
        <v>98</v>
      </c>
      <c r="I1" s="212"/>
    </row>
    <row r="2" spans="1:57" ht="13.5" thickBot="1" x14ac:dyDescent="0.25">
      <c r="A2" s="213" t="s">
        <v>76</v>
      </c>
      <c r="B2" s="214"/>
      <c r="C2" s="215" t="s">
        <v>2249</v>
      </c>
      <c r="D2" s="216"/>
      <c r="E2" s="217"/>
      <c r="F2" s="216"/>
      <c r="G2" s="218" t="s">
        <v>2240</v>
      </c>
      <c r="H2" s="219"/>
      <c r="I2" s="220"/>
    </row>
    <row r="3" spans="1:57" ht="13.5" thickTop="1" x14ac:dyDescent="0.2">
      <c r="F3" s="137"/>
    </row>
    <row r="4" spans="1:57" ht="19.5" customHeight="1" x14ac:dyDescent="0.25">
      <c r="A4" s="221" t="s">
        <v>77</v>
      </c>
      <c r="B4" s="222"/>
      <c r="C4" s="222"/>
      <c r="D4" s="222"/>
      <c r="E4" s="223"/>
      <c r="F4" s="222"/>
      <c r="G4" s="222"/>
      <c r="H4" s="222"/>
      <c r="I4" s="222"/>
    </row>
    <row r="5" spans="1:57" ht="13.5" thickBot="1" x14ac:dyDescent="0.25"/>
    <row r="6" spans="1:57" s="137" customFormat="1" ht="13.5" thickBot="1" x14ac:dyDescent="0.25">
      <c r="A6" s="224"/>
      <c r="B6" s="225" t="s">
        <v>78</v>
      </c>
      <c r="C6" s="225"/>
      <c r="D6" s="226"/>
      <c r="E6" s="227" t="s">
        <v>25</v>
      </c>
      <c r="F6" s="228" t="s">
        <v>26</v>
      </c>
      <c r="G6" s="228" t="s">
        <v>27</v>
      </c>
      <c r="H6" s="228" t="s">
        <v>28</v>
      </c>
      <c r="I6" s="229" t="s">
        <v>29</v>
      </c>
    </row>
    <row r="7" spans="1:57" s="137" customFormat="1" x14ac:dyDescent="0.2">
      <c r="A7" s="328" t="str">
        <f>'08 1 Pol'!B7</f>
        <v>769</v>
      </c>
      <c r="B7" s="70" t="str">
        <f>'08 1 Pol'!C7</f>
        <v>Otvorové prvky z plastu</v>
      </c>
      <c r="D7" s="230"/>
      <c r="E7" s="329">
        <f>'08 1 Pol'!BA36</f>
        <v>0</v>
      </c>
      <c r="F7" s="330">
        <f>'08 1 Pol'!BB36</f>
        <v>0</v>
      </c>
      <c r="G7" s="330">
        <f>'08 1 Pol'!BC36</f>
        <v>0</v>
      </c>
      <c r="H7" s="330">
        <f>'08 1 Pol'!BD36</f>
        <v>0</v>
      </c>
      <c r="I7" s="331">
        <f>'08 1 Pol'!BE36</f>
        <v>0</v>
      </c>
    </row>
    <row r="8" spans="1:57" s="137" customFormat="1" ht="13.5" thickBot="1" x14ac:dyDescent="0.25">
      <c r="A8" s="328" t="str">
        <f>'08 1 Pol'!B37</f>
        <v>770</v>
      </c>
      <c r="B8" s="70" t="str">
        <f>'08 1 Pol'!C37</f>
        <v>Otvorové prvky z hliníku</v>
      </c>
      <c r="D8" s="230"/>
      <c r="E8" s="329">
        <f>'08 1 Pol'!BA50</f>
        <v>0</v>
      </c>
      <c r="F8" s="330">
        <f>'08 1 Pol'!BB50</f>
        <v>0</v>
      </c>
      <c r="G8" s="330">
        <f>'08 1 Pol'!BC50</f>
        <v>0</v>
      </c>
      <c r="H8" s="330">
        <f>'08 1 Pol'!BD50</f>
        <v>0</v>
      </c>
      <c r="I8" s="331">
        <f>'08 1 Pol'!BE50</f>
        <v>0</v>
      </c>
    </row>
    <row r="9" spans="1:57" s="14" customFormat="1" ht="13.5" thickBot="1" x14ac:dyDescent="0.25">
      <c r="A9" s="231"/>
      <c r="B9" s="232" t="s">
        <v>79</v>
      </c>
      <c r="C9" s="232"/>
      <c r="D9" s="233"/>
      <c r="E9" s="234">
        <f>SUM(E7:E8)</f>
        <v>0</v>
      </c>
      <c r="F9" s="235">
        <f>SUM(F7:F8)</f>
        <v>0</v>
      </c>
      <c r="G9" s="235">
        <f>SUM(G7:G8)</f>
        <v>0</v>
      </c>
      <c r="H9" s="235">
        <f>SUM(H7:H8)</f>
        <v>0</v>
      </c>
      <c r="I9" s="236">
        <f>SUM(I7:I8)</f>
        <v>0</v>
      </c>
    </row>
    <row r="10" spans="1:57" x14ac:dyDescent="0.2">
      <c r="A10" s="137"/>
      <c r="B10" s="137"/>
      <c r="C10" s="137"/>
      <c r="D10" s="137"/>
      <c r="E10" s="137"/>
      <c r="F10" s="137"/>
      <c r="G10" s="137"/>
      <c r="H10" s="137"/>
      <c r="I10" s="137"/>
    </row>
    <row r="11" spans="1:57" ht="19.5" customHeight="1" x14ac:dyDescent="0.25">
      <c r="A11" s="222" t="s">
        <v>80</v>
      </c>
      <c r="B11" s="222"/>
      <c r="C11" s="222"/>
      <c r="D11" s="222"/>
      <c r="E11" s="222"/>
      <c r="F11" s="222"/>
      <c r="G11" s="237"/>
      <c r="H11" s="222"/>
      <c r="I11" s="222"/>
      <c r="BA11" s="143"/>
      <c r="BB11" s="143"/>
      <c r="BC11" s="143"/>
      <c r="BD11" s="143"/>
      <c r="BE11" s="143"/>
    </row>
    <row r="12" spans="1:57" ht="13.5" thickBot="1" x14ac:dyDescent="0.25"/>
    <row r="13" spans="1:57" x14ac:dyDescent="0.2">
      <c r="A13" s="175" t="s">
        <v>81</v>
      </c>
      <c r="B13" s="176"/>
      <c r="C13" s="176"/>
      <c r="D13" s="238"/>
      <c r="E13" s="239" t="s">
        <v>82</v>
      </c>
      <c r="F13" s="240" t="s">
        <v>12</v>
      </c>
      <c r="G13" s="241" t="s">
        <v>83</v>
      </c>
      <c r="H13" s="242"/>
      <c r="I13" s="243" t="s">
        <v>82</v>
      </c>
    </row>
    <row r="14" spans="1:57" x14ac:dyDescent="0.2">
      <c r="A14" s="167" t="s">
        <v>483</v>
      </c>
      <c r="B14" s="158"/>
      <c r="C14" s="158"/>
      <c r="D14" s="244"/>
      <c r="E14" s="245"/>
      <c r="F14" s="246"/>
      <c r="G14" s="247">
        <v>0</v>
      </c>
      <c r="H14" s="248"/>
      <c r="I14" s="249">
        <f>E14+F14*G14/100</f>
        <v>0</v>
      </c>
      <c r="BA14" s="1">
        <v>0</v>
      </c>
    </row>
    <row r="15" spans="1:57" x14ac:dyDescent="0.2">
      <c r="A15" s="167" t="s">
        <v>484</v>
      </c>
      <c r="B15" s="158"/>
      <c r="C15" s="158"/>
      <c r="D15" s="244"/>
      <c r="E15" s="245"/>
      <c r="F15" s="246"/>
      <c r="G15" s="247">
        <v>0</v>
      </c>
      <c r="H15" s="248"/>
      <c r="I15" s="249">
        <f>E15+F15*G15/100</f>
        <v>0</v>
      </c>
      <c r="BA15" s="1">
        <v>0</v>
      </c>
    </row>
    <row r="16" spans="1:57" x14ac:dyDescent="0.2">
      <c r="A16" s="167" t="s">
        <v>485</v>
      </c>
      <c r="B16" s="158"/>
      <c r="C16" s="158"/>
      <c r="D16" s="244"/>
      <c r="E16" s="245"/>
      <c r="F16" s="246"/>
      <c r="G16" s="247">
        <v>0</v>
      </c>
      <c r="H16" s="248"/>
      <c r="I16" s="249">
        <f>E16+F16*G16/100</f>
        <v>0</v>
      </c>
      <c r="BA16" s="1">
        <v>0</v>
      </c>
    </row>
    <row r="17" spans="1:53" x14ac:dyDescent="0.2">
      <c r="A17" s="167" t="s">
        <v>486</v>
      </c>
      <c r="B17" s="158"/>
      <c r="C17" s="158"/>
      <c r="D17" s="244"/>
      <c r="E17" s="245"/>
      <c r="F17" s="246"/>
      <c r="G17" s="247">
        <v>0</v>
      </c>
      <c r="H17" s="248"/>
      <c r="I17" s="249">
        <f>E17+F17*G17/100</f>
        <v>0</v>
      </c>
      <c r="BA17" s="1">
        <v>0</v>
      </c>
    </row>
    <row r="18" spans="1:53" x14ac:dyDescent="0.2">
      <c r="A18" s="167" t="s">
        <v>487</v>
      </c>
      <c r="B18" s="158"/>
      <c r="C18" s="158"/>
      <c r="D18" s="244"/>
      <c r="E18" s="245"/>
      <c r="F18" s="246"/>
      <c r="G18" s="247">
        <v>0</v>
      </c>
      <c r="H18" s="248"/>
      <c r="I18" s="249">
        <f>E18+F18*G18/100</f>
        <v>0</v>
      </c>
      <c r="BA18" s="1">
        <v>1</v>
      </c>
    </row>
    <row r="19" spans="1:53" x14ac:dyDescent="0.2">
      <c r="A19" s="167" t="s">
        <v>488</v>
      </c>
      <c r="B19" s="158"/>
      <c r="C19" s="158"/>
      <c r="D19" s="244"/>
      <c r="E19" s="245"/>
      <c r="F19" s="246"/>
      <c r="G19" s="247">
        <v>0</v>
      </c>
      <c r="H19" s="248"/>
      <c r="I19" s="249">
        <f>E19+F19*G19/100</f>
        <v>0</v>
      </c>
      <c r="BA19" s="1">
        <v>1</v>
      </c>
    </row>
    <row r="20" spans="1:53" x14ac:dyDescent="0.2">
      <c r="A20" s="167" t="s">
        <v>489</v>
      </c>
      <c r="B20" s="158"/>
      <c r="C20" s="158"/>
      <c r="D20" s="244"/>
      <c r="E20" s="245"/>
      <c r="F20" s="246"/>
      <c r="G20" s="247">
        <v>0</v>
      </c>
      <c r="H20" s="248"/>
      <c r="I20" s="249">
        <f>E20+F20*G20/100</f>
        <v>0</v>
      </c>
      <c r="BA20" s="1">
        <v>2</v>
      </c>
    </row>
    <row r="21" spans="1:53" x14ac:dyDescent="0.2">
      <c r="A21" s="167" t="s">
        <v>490</v>
      </c>
      <c r="B21" s="158"/>
      <c r="C21" s="158"/>
      <c r="D21" s="244"/>
      <c r="E21" s="245"/>
      <c r="F21" s="246"/>
      <c r="G21" s="247">
        <v>0</v>
      </c>
      <c r="H21" s="248"/>
      <c r="I21" s="249">
        <f>E21+F21*G21/100</f>
        <v>0</v>
      </c>
      <c r="BA21" s="1">
        <v>2</v>
      </c>
    </row>
    <row r="22" spans="1:53" ht="13.5" thickBot="1" x14ac:dyDescent="0.25">
      <c r="A22" s="250"/>
      <c r="B22" s="251" t="s">
        <v>84</v>
      </c>
      <c r="C22" s="252"/>
      <c r="D22" s="253"/>
      <c r="E22" s="254"/>
      <c r="F22" s="255"/>
      <c r="G22" s="255"/>
      <c r="H22" s="256">
        <f>SUM(I14:I21)</f>
        <v>0</v>
      </c>
      <c r="I22" s="257"/>
    </row>
    <row r="24" spans="1:53" x14ac:dyDescent="0.2">
      <c r="B24" s="14"/>
      <c r="F24" s="258"/>
      <c r="G24" s="259"/>
      <c r="H24" s="259"/>
      <c r="I24" s="54"/>
    </row>
    <row r="25" spans="1:53" x14ac:dyDescent="0.2">
      <c r="F25" s="258"/>
      <c r="G25" s="259"/>
      <c r="H25" s="259"/>
      <c r="I25" s="54"/>
    </row>
    <row r="26" spans="1:53" x14ac:dyDescent="0.2">
      <c r="F26" s="258"/>
      <c r="G26" s="259"/>
      <c r="H26" s="259"/>
      <c r="I26" s="54"/>
    </row>
    <row r="27" spans="1:53" x14ac:dyDescent="0.2">
      <c r="F27" s="258"/>
      <c r="G27" s="259"/>
      <c r="H27" s="259"/>
      <c r="I27" s="54"/>
    </row>
    <row r="28" spans="1:53" x14ac:dyDescent="0.2">
      <c r="F28" s="258"/>
      <c r="G28" s="259"/>
      <c r="H28" s="259"/>
      <c r="I28" s="54"/>
    </row>
    <row r="29" spans="1:53" x14ac:dyDescent="0.2">
      <c r="F29" s="258"/>
      <c r="G29" s="259"/>
      <c r="H29" s="259"/>
      <c r="I29" s="54"/>
    </row>
    <row r="30" spans="1:53" x14ac:dyDescent="0.2">
      <c r="F30" s="258"/>
      <c r="G30" s="259"/>
      <c r="H30" s="259"/>
      <c r="I30" s="54"/>
    </row>
    <row r="31" spans="1:53" x14ac:dyDescent="0.2">
      <c r="F31" s="258"/>
      <c r="G31" s="259"/>
      <c r="H31" s="259"/>
      <c r="I31" s="54"/>
    </row>
    <row r="32" spans="1:53" x14ac:dyDescent="0.2">
      <c r="F32" s="258"/>
      <c r="G32" s="259"/>
      <c r="H32" s="259"/>
      <c r="I32" s="54"/>
    </row>
    <row r="33" spans="6:9" x14ac:dyDescent="0.2">
      <c r="F33" s="258"/>
      <c r="G33" s="259"/>
      <c r="H33" s="259"/>
      <c r="I33" s="54"/>
    </row>
    <row r="34" spans="6:9" x14ac:dyDescent="0.2">
      <c r="F34" s="258"/>
      <c r="G34" s="259"/>
      <c r="H34" s="259"/>
      <c r="I34" s="54"/>
    </row>
    <row r="35" spans="6:9" x14ac:dyDescent="0.2">
      <c r="F35" s="258"/>
      <c r="G35" s="259"/>
      <c r="H35" s="259"/>
      <c r="I35" s="54"/>
    </row>
    <row r="36" spans="6:9" x14ac:dyDescent="0.2">
      <c r="F36" s="258"/>
      <c r="G36" s="259"/>
      <c r="H36" s="259"/>
      <c r="I36" s="54"/>
    </row>
    <row r="37" spans="6:9" x14ac:dyDescent="0.2">
      <c r="F37" s="258"/>
      <c r="G37" s="259"/>
      <c r="H37" s="259"/>
      <c r="I37" s="54"/>
    </row>
    <row r="38" spans="6:9" x14ac:dyDescent="0.2">
      <c r="F38" s="258"/>
      <c r="G38" s="259"/>
      <c r="H38" s="259"/>
      <c r="I38" s="54"/>
    </row>
    <row r="39" spans="6:9" x14ac:dyDescent="0.2">
      <c r="F39" s="258"/>
      <c r="G39" s="259"/>
      <c r="H39" s="259"/>
      <c r="I39" s="54"/>
    </row>
    <row r="40" spans="6:9" x14ac:dyDescent="0.2">
      <c r="F40" s="258"/>
      <c r="G40" s="259"/>
      <c r="H40" s="259"/>
      <c r="I40" s="54"/>
    </row>
    <row r="41" spans="6:9" x14ac:dyDescent="0.2">
      <c r="F41" s="258"/>
      <c r="G41" s="259"/>
      <c r="H41" s="259"/>
      <c r="I41" s="54"/>
    </row>
    <row r="42" spans="6:9" x14ac:dyDescent="0.2">
      <c r="F42" s="258"/>
      <c r="G42" s="259"/>
      <c r="H42" s="259"/>
      <c r="I42" s="54"/>
    </row>
    <row r="43" spans="6:9" x14ac:dyDescent="0.2">
      <c r="F43" s="258"/>
      <c r="G43" s="259"/>
      <c r="H43" s="259"/>
      <c r="I43" s="54"/>
    </row>
    <row r="44" spans="6:9" x14ac:dyDescent="0.2">
      <c r="F44" s="258"/>
      <c r="G44" s="259"/>
      <c r="H44" s="259"/>
      <c r="I44" s="54"/>
    </row>
    <row r="45" spans="6:9" x14ac:dyDescent="0.2">
      <c r="F45" s="258"/>
      <c r="G45" s="259"/>
      <c r="H45" s="259"/>
      <c r="I45" s="54"/>
    </row>
    <row r="46" spans="6:9" x14ac:dyDescent="0.2">
      <c r="F46" s="258"/>
      <c r="G46" s="259"/>
      <c r="H46" s="259"/>
      <c r="I46" s="54"/>
    </row>
    <row r="47" spans="6:9" x14ac:dyDescent="0.2">
      <c r="F47" s="258"/>
      <c r="G47" s="259"/>
      <c r="H47" s="259"/>
      <c r="I47" s="54"/>
    </row>
    <row r="48" spans="6:9" x14ac:dyDescent="0.2">
      <c r="F48" s="258"/>
      <c r="G48" s="259"/>
      <c r="H48" s="259"/>
      <c r="I48" s="54"/>
    </row>
    <row r="49" spans="6:9" x14ac:dyDescent="0.2">
      <c r="F49" s="258"/>
      <c r="G49" s="259"/>
      <c r="H49" s="259"/>
      <c r="I49" s="54"/>
    </row>
    <row r="50" spans="6:9" x14ac:dyDescent="0.2">
      <c r="F50" s="258"/>
      <c r="G50" s="259"/>
      <c r="H50" s="259"/>
      <c r="I50" s="54"/>
    </row>
    <row r="51" spans="6:9" x14ac:dyDescent="0.2">
      <c r="F51" s="258"/>
      <c r="G51" s="259"/>
      <c r="H51" s="259"/>
      <c r="I51" s="54"/>
    </row>
    <row r="52" spans="6:9" x14ac:dyDescent="0.2">
      <c r="F52" s="258"/>
      <c r="G52" s="259"/>
      <c r="H52" s="259"/>
      <c r="I52" s="54"/>
    </row>
    <row r="53" spans="6:9" x14ac:dyDescent="0.2">
      <c r="F53" s="258"/>
      <c r="G53" s="259"/>
      <c r="H53" s="259"/>
      <c r="I53" s="54"/>
    </row>
    <row r="54" spans="6:9" x14ac:dyDescent="0.2">
      <c r="F54" s="258"/>
      <c r="G54" s="259"/>
      <c r="H54" s="259"/>
      <c r="I54" s="54"/>
    </row>
    <row r="55" spans="6:9" x14ac:dyDescent="0.2">
      <c r="F55" s="258"/>
      <c r="G55" s="259"/>
      <c r="H55" s="259"/>
      <c r="I55" s="54"/>
    </row>
    <row r="56" spans="6:9" x14ac:dyDescent="0.2">
      <c r="F56" s="258"/>
      <c r="G56" s="259"/>
      <c r="H56" s="259"/>
      <c r="I56" s="54"/>
    </row>
    <row r="57" spans="6:9" x14ac:dyDescent="0.2">
      <c r="F57" s="258"/>
      <c r="G57" s="259"/>
      <c r="H57" s="259"/>
      <c r="I57" s="54"/>
    </row>
    <row r="58" spans="6:9" x14ac:dyDescent="0.2">
      <c r="F58" s="258"/>
      <c r="G58" s="259"/>
      <c r="H58" s="259"/>
      <c r="I58" s="54"/>
    </row>
    <row r="59" spans="6:9" x14ac:dyDescent="0.2">
      <c r="F59" s="258"/>
      <c r="G59" s="259"/>
      <c r="H59" s="259"/>
      <c r="I59" s="54"/>
    </row>
    <row r="60" spans="6:9" x14ac:dyDescent="0.2">
      <c r="F60" s="258"/>
      <c r="G60" s="259"/>
      <c r="H60" s="259"/>
      <c r="I60" s="54"/>
    </row>
    <row r="61" spans="6:9" x14ac:dyDescent="0.2">
      <c r="F61" s="258"/>
      <c r="G61" s="259"/>
      <c r="H61" s="259"/>
      <c r="I61" s="54"/>
    </row>
    <row r="62" spans="6:9" x14ac:dyDescent="0.2">
      <c r="F62" s="258"/>
      <c r="G62" s="259"/>
      <c r="H62" s="259"/>
      <c r="I62" s="54"/>
    </row>
    <row r="63" spans="6:9" x14ac:dyDescent="0.2">
      <c r="F63" s="258"/>
      <c r="G63" s="259"/>
      <c r="H63" s="259"/>
      <c r="I63" s="54"/>
    </row>
    <row r="64" spans="6:9" x14ac:dyDescent="0.2">
      <c r="F64" s="258"/>
      <c r="G64" s="259"/>
      <c r="H64" s="259"/>
      <c r="I64" s="54"/>
    </row>
    <row r="65" spans="6:9" x14ac:dyDescent="0.2">
      <c r="F65" s="258"/>
      <c r="G65" s="259"/>
      <c r="H65" s="259"/>
      <c r="I65" s="54"/>
    </row>
    <row r="66" spans="6:9" x14ac:dyDescent="0.2">
      <c r="F66" s="258"/>
      <c r="G66" s="259"/>
      <c r="H66" s="259"/>
      <c r="I66" s="54"/>
    </row>
    <row r="67" spans="6:9" x14ac:dyDescent="0.2">
      <c r="F67" s="258"/>
      <c r="G67" s="259"/>
      <c r="H67" s="259"/>
      <c r="I67" s="54"/>
    </row>
    <row r="68" spans="6:9" x14ac:dyDescent="0.2">
      <c r="F68" s="258"/>
      <c r="G68" s="259"/>
      <c r="H68" s="259"/>
      <c r="I68" s="54"/>
    </row>
    <row r="69" spans="6:9" x14ac:dyDescent="0.2">
      <c r="F69" s="258"/>
      <c r="G69" s="259"/>
      <c r="H69" s="259"/>
      <c r="I69" s="54"/>
    </row>
    <row r="70" spans="6:9" x14ac:dyDescent="0.2">
      <c r="F70" s="258"/>
      <c r="G70" s="259"/>
      <c r="H70" s="259"/>
      <c r="I70" s="54"/>
    </row>
    <row r="71" spans="6:9" x14ac:dyDescent="0.2">
      <c r="F71" s="258"/>
      <c r="G71" s="259"/>
      <c r="H71" s="259"/>
      <c r="I71" s="54"/>
    </row>
    <row r="72" spans="6:9" x14ac:dyDescent="0.2">
      <c r="F72" s="258"/>
      <c r="G72" s="259"/>
      <c r="H72" s="259"/>
      <c r="I72" s="54"/>
    </row>
    <row r="73" spans="6:9" x14ac:dyDescent="0.2">
      <c r="F73" s="258"/>
      <c r="G73" s="259"/>
      <c r="H73" s="259"/>
      <c r="I73" s="54"/>
    </row>
  </sheetData>
  <mergeCells count="4">
    <mergeCell ref="A1:B1"/>
    <mergeCell ref="A2:B2"/>
    <mergeCell ref="G2:I2"/>
    <mergeCell ref="H22:I2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1"/>
  <dimension ref="A1:CB123"/>
  <sheetViews>
    <sheetView showGridLines="0" showZeros="0" zoomScaleNormal="100" zoomScaleSheetLayoutView="100" workbookViewId="0">
      <selection activeCell="J1" sqref="J1:J65536 K1:K65536"/>
    </sheetView>
  </sheetViews>
  <sheetFormatPr defaultRowHeight="12.75" x14ac:dyDescent="0.2"/>
  <cols>
    <col min="1" max="1" width="4.42578125" style="261" customWidth="1"/>
    <col min="2" max="2" width="11.5703125" style="261" customWidth="1"/>
    <col min="3" max="3" width="40.42578125" style="261" customWidth="1"/>
    <col min="4" max="4" width="5.5703125" style="261" customWidth="1"/>
    <col min="5" max="5" width="8.5703125" style="275" customWidth="1"/>
    <col min="6" max="6" width="9.85546875" style="261" customWidth="1"/>
    <col min="7" max="7" width="13.85546875" style="261" customWidth="1"/>
    <col min="8" max="8" width="11.7109375" style="261" hidden="1" customWidth="1"/>
    <col min="9" max="9" width="11.5703125" style="261" hidden="1" customWidth="1"/>
    <col min="10" max="10" width="11" style="261" hidden="1" customWidth="1"/>
    <col min="11" max="11" width="10.42578125" style="261" hidden="1" customWidth="1"/>
    <col min="12" max="12" width="75.42578125" style="261" customWidth="1"/>
    <col min="13" max="13" width="45.28515625" style="261" customWidth="1"/>
    <col min="14" max="16384" width="9.140625" style="261"/>
  </cols>
  <sheetData>
    <row r="1" spans="1:80" ht="15.75" x14ac:dyDescent="0.25">
      <c r="A1" s="260" t="s">
        <v>103</v>
      </c>
      <c r="B1" s="260"/>
      <c r="C1" s="260"/>
      <c r="D1" s="260"/>
      <c r="E1" s="260"/>
      <c r="F1" s="260"/>
      <c r="G1" s="260"/>
    </row>
    <row r="2" spans="1:80" ht="14.25" customHeight="1" thickBot="1" x14ac:dyDescent="0.25">
      <c r="B2" s="262"/>
      <c r="C2" s="263"/>
      <c r="D2" s="263"/>
      <c r="E2" s="264"/>
      <c r="F2" s="263"/>
      <c r="G2" s="263"/>
    </row>
    <row r="3" spans="1:80" ht="13.5" thickTop="1" x14ac:dyDescent="0.2">
      <c r="A3" s="205" t="s">
        <v>2</v>
      </c>
      <c r="B3" s="206"/>
      <c r="C3" s="207" t="s">
        <v>106</v>
      </c>
      <c r="D3" s="265"/>
      <c r="E3" s="266" t="s">
        <v>85</v>
      </c>
      <c r="F3" s="267" t="str">
        <f>'08 1 Rek'!H1</f>
        <v>1</v>
      </c>
      <c r="G3" s="268"/>
    </row>
    <row r="4" spans="1:80" ht="13.5" thickBot="1" x14ac:dyDescent="0.25">
      <c r="A4" s="269" t="s">
        <v>76</v>
      </c>
      <c r="B4" s="214"/>
      <c r="C4" s="215" t="s">
        <v>2249</v>
      </c>
      <c r="D4" s="270"/>
      <c r="E4" s="271" t="str">
        <f>'08 1 Rek'!G2</f>
        <v>Rozpočtové náklady - pavilony A, B, C, D, E, F</v>
      </c>
      <c r="F4" s="272"/>
      <c r="G4" s="273"/>
    </row>
    <row r="5" spans="1:80" ht="13.5" thickTop="1" x14ac:dyDescent="0.2">
      <c r="A5" s="274"/>
      <c r="G5" s="276"/>
    </row>
    <row r="6" spans="1:80" ht="27" customHeight="1" x14ac:dyDescent="0.2">
      <c r="A6" s="277" t="s">
        <v>86</v>
      </c>
      <c r="B6" s="278" t="s">
        <v>87</v>
      </c>
      <c r="C6" s="278" t="s">
        <v>88</v>
      </c>
      <c r="D6" s="278" t="s">
        <v>89</v>
      </c>
      <c r="E6" s="279" t="s">
        <v>90</v>
      </c>
      <c r="F6" s="278" t="s">
        <v>91</v>
      </c>
      <c r="G6" s="280" t="s">
        <v>92</v>
      </c>
      <c r="H6" s="281" t="s">
        <v>93</v>
      </c>
      <c r="I6" s="281" t="s">
        <v>94</v>
      </c>
      <c r="J6" s="281" t="s">
        <v>95</v>
      </c>
      <c r="K6" s="281" t="s">
        <v>96</v>
      </c>
    </row>
    <row r="7" spans="1:80" x14ac:dyDescent="0.2">
      <c r="A7" s="282" t="s">
        <v>97</v>
      </c>
      <c r="B7" s="283" t="s">
        <v>2250</v>
      </c>
      <c r="C7" s="284" t="s">
        <v>2251</v>
      </c>
      <c r="D7" s="285"/>
      <c r="E7" s="286"/>
      <c r="F7" s="286"/>
      <c r="G7" s="287"/>
      <c r="H7" s="288"/>
      <c r="I7" s="289"/>
      <c r="J7" s="290"/>
      <c r="K7" s="291"/>
      <c r="O7" s="292">
        <v>1</v>
      </c>
    </row>
    <row r="8" spans="1:80" ht="22.5" x14ac:dyDescent="0.2">
      <c r="A8" s="293">
        <v>1</v>
      </c>
      <c r="B8" s="294" t="s">
        <v>2253</v>
      </c>
      <c r="C8" s="295" t="s">
        <v>2254</v>
      </c>
      <c r="D8" s="296" t="s">
        <v>100</v>
      </c>
      <c r="E8" s="297">
        <v>48</v>
      </c>
      <c r="F8" s="297">
        <v>0</v>
      </c>
      <c r="G8" s="298">
        <f>E8*F8</f>
        <v>0</v>
      </c>
      <c r="H8" s="299">
        <v>0</v>
      </c>
      <c r="I8" s="300">
        <f>E8*H8</f>
        <v>0</v>
      </c>
      <c r="J8" s="299"/>
      <c r="K8" s="300">
        <f>E8*J8</f>
        <v>0</v>
      </c>
      <c r="O8" s="292">
        <v>2</v>
      </c>
      <c r="AA8" s="261">
        <v>12</v>
      </c>
      <c r="AB8" s="261">
        <v>0</v>
      </c>
      <c r="AC8" s="261">
        <v>1</v>
      </c>
      <c r="AZ8" s="261">
        <v>2</v>
      </c>
      <c r="BA8" s="261">
        <f>IF(AZ8=1,G8,0)</f>
        <v>0</v>
      </c>
      <c r="BB8" s="261">
        <f>IF(AZ8=2,G8,0)</f>
        <v>0</v>
      </c>
      <c r="BC8" s="261">
        <f>IF(AZ8=3,G8,0)</f>
        <v>0</v>
      </c>
      <c r="BD8" s="261">
        <f>IF(AZ8=4,G8,0)</f>
        <v>0</v>
      </c>
      <c r="BE8" s="261">
        <f>IF(AZ8=5,G8,0)</f>
        <v>0</v>
      </c>
      <c r="CA8" s="292">
        <v>12</v>
      </c>
      <c r="CB8" s="292">
        <v>0</v>
      </c>
    </row>
    <row r="9" spans="1:80" ht="22.5" x14ac:dyDescent="0.2">
      <c r="A9" s="293">
        <v>2</v>
      </c>
      <c r="B9" s="294" t="s">
        <v>2255</v>
      </c>
      <c r="C9" s="295" t="s">
        <v>2256</v>
      </c>
      <c r="D9" s="296" t="s">
        <v>100</v>
      </c>
      <c r="E9" s="297">
        <v>4</v>
      </c>
      <c r="F9" s="297">
        <v>0</v>
      </c>
      <c r="G9" s="298">
        <f>E9*F9</f>
        <v>0</v>
      </c>
      <c r="H9" s="299">
        <v>0</v>
      </c>
      <c r="I9" s="300">
        <f>E9*H9</f>
        <v>0</v>
      </c>
      <c r="J9" s="299"/>
      <c r="K9" s="300">
        <f>E9*J9</f>
        <v>0</v>
      </c>
      <c r="O9" s="292">
        <v>2</v>
      </c>
      <c r="AA9" s="261">
        <v>12</v>
      </c>
      <c r="AB9" s="261">
        <v>0</v>
      </c>
      <c r="AC9" s="261">
        <v>2</v>
      </c>
      <c r="AZ9" s="261">
        <v>2</v>
      </c>
      <c r="BA9" s="261">
        <f>IF(AZ9=1,G9,0)</f>
        <v>0</v>
      </c>
      <c r="BB9" s="261">
        <f>IF(AZ9=2,G9,0)</f>
        <v>0</v>
      </c>
      <c r="BC9" s="261">
        <f>IF(AZ9=3,G9,0)</f>
        <v>0</v>
      </c>
      <c r="BD9" s="261">
        <f>IF(AZ9=4,G9,0)</f>
        <v>0</v>
      </c>
      <c r="BE9" s="261">
        <f>IF(AZ9=5,G9,0)</f>
        <v>0</v>
      </c>
      <c r="CA9" s="292">
        <v>12</v>
      </c>
      <c r="CB9" s="292">
        <v>0</v>
      </c>
    </row>
    <row r="10" spans="1:80" ht="22.5" x14ac:dyDescent="0.2">
      <c r="A10" s="293">
        <v>3</v>
      </c>
      <c r="B10" s="294" t="s">
        <v>2257</v>
      </c>
      <c r="C10" s="295" t="s">
        <v>2258</v>
      </c>
      <c r="D10" s="296" t="s">
        <v>100</v>
      </c>
      <c r="E10" s="297">
        <v>4</v>
      </c>
      <c r="F10" s="297">
        <v>0</v>
      </c>
      <c r="G10" s="298">
        <f>E10*F10</f>
        <v>0</v>
      </c>
      <c r="H10" s="299">
        <v>0</v>
      </c>
      <c r="I10" s="300">
        <f>E10*H10</f>
        <v>0</v>
      </c>
      <c r="J10" s="299"/>
      <c r="K10" s="300">
        <f>E10*J10</f>
        <v>0</v>
      </c>
      <c r="O10" s="292">
        <v>2</v>
      </c>
      <c r="AA10" s="261">
        <v>12</v>
      </c>
      <c r="AB10" s="261">
        <v>0</v>
      </c>
      <c r="AC10" s="261">
        <v>3</v>
      </c>
      <c r="AZ10" s="261">
        <v>2</v>
      </c>
      <c r="BA10" s="261">
        <f>IF(AZ10=1,G10,0)</f>
        <v>0</v>
      </c>
      <c r="BB10" s="261">
        <f>IF(AZ10=2,G10,0)</f>
        <v>0</v>
      </c>
      <c r="BC10" s="261">
        <f>IF(AZ10=3,G10,0)</f>
        <v>0</v>
      </c>
      <c r="BD10" s="261">
        <f>IF(AZ10=4,G10,0)</f>
        <v>0</v>
      </c>
      <c r="BE10" s="261">
        <f>IF(AZ10=5,G10,0)</f>
        <v>0</v>
      </c>
      <c r="CA10" s="292">
        <v>12</v>
      </c>
      <c r="CB10" s="292">
        <v>0</v>
      </c>
    </row>
    <row r="11" spans="1:80" ht="22.5" x14ac:dyDescent="0.2">
      <c r="A11" s="293">
        <v>4</v>
      </c>
      <c r="B11" s="294" t="s">
        <v>2259</v>
      </c>
      <c r="C11" s="295" t="s">
        <v>2260</v>
      </c>
      <c r="D11" s="296" t="s">
        <v>100</v>
      </c>
      <c r="E11" s="297">
        <v>4</v>
      </c>
      <c r="F11" s="297">
        <v>0</v>
      </c>
      <c r="G11" s="298">
        <f>E11*F11</f>
        <v>0</v>
      </c>
      <c r="H11" s="299">
        <v>0</v>
      </c>
      <c r="I11" s="300">
        <f>E11*H11</f>
        <v>0</v>
      </c>
      <c r="J11" s="299"/>
      <c r="K11" s="300">
        <f>E11*J11</f>
        <v>0</v>
      </c>
      <c r="O11" s="292">
        <v>2</v>
      </c>
      <c r="AA11" s="261">
        <v>12</v>
      </c>
      <c r="AB11" s="261">
        <v>0</v>
      </c>
      <c r="AC11" s="261">
        <v>4</v>
      </c>
      <c r="AZ11" s="261">
        <v>2</v>
      </c>
      <c r="BA11" s="261">
        <f>IF(AZ11=1,G11,0)</f>
        <v>0</v>
      </c>
      <c r="BB11" s="261">
        <f>IF(AZ11=2,G11,0)</f>
        <v>0</v>
      </c>
      <c r="BC11" s="261">
        <f>IF(AZ11=3,G11,0)</f>
        <v>0</v>
      </c>
      <c r="BD11" s="261">
        <f>IF(AZ11=4,G11,0)</f>
        <v>0</v>
      </c>
      <c r="BE11" s="261">
        <f>IF(AZ11=5,G11,0)</f>
        <v>0</v>
      </c>
      <c r="CA11" s="292">
        <v>12</v>
      </c>
      <c r="CB11" s="292">
        <v>0</v>
      </c>
    </row>
    <row r="12" spans="1:80" ht="22.5" x14ac:dyDescent="0.2">
      <c r="A12" s="293">
        <v>5</v>
      </c>
      <c r="B12" s="294" t="s">
        <v>2261</v>
      </c>
      <c r="C12" s="295" t="s">
        <v>2262</v>
      </c>
      <c r="D12" s="296" t="s">
        <v>100</v>
      </c>
      <c r="E12" s="297">
        <v>2</v>
      </c>
      <c r="F12" s="297">
        <v>0</v>
      </c>
      <c r="G12" s="298">
        <f>E12*F12</f>
        <v>0</v>
      </c>
      <c r="H12" s="299">
        <v>0</v>
      </c>
      <c r="I12" s="300">
        <f>E12*H12</f>
        <v>0</v>
      </c>
      <c r="J12" s="299"/>
      <c r="K12" s="300">
        <f>E12*J12</f>
        <v>0</v>
      </c>
      <c r="O12" s="292">
        <v>2</v>
      </c>
      <c r="AA12" s="261">
        <v>12</v>
      </c>
      <c r="AB12" s="261">
        <v>0</v>
      </c>
      <c r="AC12" s="261">
        <v>5</v>
      </c>
      <c r="AZ12" s="261">
        <v>2</v>
      </c>
      <c r="BA12" s="261">
        <f>IF(AZ12=1,G12,0)</f>
        <v>0</v>
      </c>
      <c r="BB12" s="261">
        <f>IF(AZ12=2,G12,0)</f>
        <v>0</v>
      </c>
      <c r="BC12" s="261">
        <f>IF(AZ12=3,G12,0)</f>
        <v>0</v>
      </c>
      <c r="BD12" s="261">
        <f>IF(AZ12=4,G12,0)</f>
        <v>0</v>
      </c>
      <c r="BE12" s="261">
        <f>IF(AZ12=5,G12,0)</f>
        <v>0</v>
      </c>
      <c r="CA12" s="292">
        <v>12</v>
      </c>
      <c r="CB12" s="292">
        <v>0</v>
      </c>
    </row>
    <row r="13" spans="1:80" ht="22.5" x14ac:dyDescent="0.2">
      <c r="A13" s="293">
        <v>6</v>
      </c>
      <c r="B13" s="294" t="s">
        <v>2263</v>
      </c>
      <c r="C13" s="295" t="s">
        <v>2264</v>
      </c>
      <c r="D13" s="296" t="s">
        <v>100</v>
      </c>
      <c r="E13" s="297">
        <v>1</v>
      </c>
      <c r="F13" s="297">
        <v>0</v>
      </c>
      <c r="G13" s="298">
        <f>E13*F13</f>
        <v>0</v>
      </c>
      <c r="H13" s="299">
        <v>0</v>
      </c>
      <c r="I13" s="300">
        <f>E13*H13</f>
        <v>0</v>
      </c>
      <c r="J13" s="299"/>
      <c r="K13" s="300">
        <f>E13*J13</f>
        <v>0</v>
      </c>
      <c r="O13" s="292">
        <v>2</v>
      </c>
      <c r="AA13" s="261">
        <v>12</v>
      </c>
      <c r="AB13" s="261">
        <v>0</v>
      </c>
      <c r="AC13" s="261">
        <v>6</v>
      </c>
      <c r="AZ13" s="261">
        <v>2</v>
      </c>
      <c r="BA13" s="261">
        <f>IF(AZ13=1,G13,0)</f>
        <v>0</v>
      </c>
      <c r="BB13" s="261">
        <f>IF(AZ13=2,G13,0)</f>
        <v>0</v>
      </c>
      <c r="BC13" s="261">
        <f>IF(AZ13=3,G13,0)</f>
        <v>0</v>
      </c>
      <c r="BD13" s="261">
        <f>IF(AZ13=4,G13,0)</f>
        <v>0</v>
      </c>
      <c r="BE13" s="261">
        <f>IF(AZ13=5,G13,0)</f>
        <v>0</v>
      </c>
      <c r="CA13" s="292">
        <v>12</v>
      </c>
      <c r="CB13" s="292">
        <v>0</v>
      </c>
    </row>
    <row r="14" spans="1:80" ht="22.5" x14ac:dyDescent="0.2">
      <c r="A14" s="293">
        <v>7</v>
      </c>
      <c r="B14" s="294" t="s">
        <v>2265</v>
      </c>
      <c r="C14" s="295" t="s">
        <v>2266</v>
      </c>
      <c r="D14" s="296" t="s">
        <v>100</v>
      </c>
      <c r="E14" s="297">
        <v>1</v>
      </c>
      <c r="F14" s="297">
        <v>0</v>
      </c>
      <c r="G14" s="298">
        <f>E14*F14</f>
        <v>0</v>
      </c>
      <c r="H14" s="299">
        <v>0</v>
      </c>
      <c r="I14" s="300">
        <f>E14*H14</f>
        <v>0</v>
      </c>
      <c r="J14" s="299"/>
      <c r="K14" s="300">
        <f>E14*J14</f>
        <v>0</v>
      </c>
      <c r="O14" s="292">
        <v>2</v>
      </c>
      <c r="AA14" s="261">
        <v>12</v>
      </c>
      <c r="AB14" s="261">
        <v>0</v>
      </c>
      <c r="AC14" s="261">
        <v>7</v>
      </c>
      <c r="AZ14" s="261">
        <v>2</v>
      </c>
      <c r="BA14" s="261">
        <f>IF(AZ14=1,G14,0)</f>
        <v>0</v>
      </c>
      <c r="BB14" s="261">
        <f>IF(AZ14=2,G14,0)</f>
        <v>0</v>
      </c>
      <c r="BC14" s="261">
        <f>IF(AZ14=3,G14,0)</f>
        <v>0</v>
      </c>
      <c r="BD14" s="261">
        <f>IF(AZ14=4,G14,0)</f>
        <v>0</v>
      </c>
      <c r="BE14" s="261">
        <f>IF(AZ14=5,G14,0)</f>
        <v>0</v>
      </c>
      <c r="CA14" s="292">
        <v>12</v>
      </c>
      <c r="CB14" s="292">
        <v>0</v>
      </c>
    </row>
    <row r="15" spans="1:80" ht="22.5" x14ac:dyDescent="0.2">
      <c r="A15" s="293">
        <v>8</v>
      </c>
      <c r="B15" s="294" t="s">
        <v>2267</v>
      </c>
      <c r="C15" s="295" t="s">
        <v>2268</v>
      </c>
      <c r="D15" s="296" t="s">
        <v>100</v>
      </c>
      <c r="E15" s="297">
        <v>2</v>
      </c>
      <c r="F15" s="297">
        <v>0</v>
      </c>
      <c r="G15" s="298">
        <f>E15*F15</f>
        <v>0</v>
      </c>
      <c r="H15" s="299">
        <v>0</v>
      </c>
      <c r="I15" s="300">
        <f>E15*H15</f>
        <v>0</v>
      </c>
      <c r="J15" s="299"/>
      <c r="K15" s="300">
        <f>E15*J15</f>
        <v>0</v>
      </c>
      <c r="O15" s="292">
        <v>2</v>
      </c>
      <c r="AA15" s="261">
        <v>12</v>
      </c>
      <c r="AB15" s="261">
        <v>0</v>
      </c>
      <c r="AC15" s="261">
        <v>8</v>
      </c>
      <c r="AZ15" s="261">
        <v>2</v>
      </c>
      <c r="BA15" s="261">
        <f>IF(AZ15=1,G15,0)</f>
        <v>0</v>
      </c>
      <c r="BB15" s="261">
        <f>IF(AZ15=2,G15,0)</f>
        <v>0</v>
      </c>
      <c r="BC15" s="261">
        <f>IF(AZ15=3,G15,0)</f>
        <v>0</v>
      </c>
      <c r="BD15" s="261">
        <f>IF(AZ15=4,G15,0)</f>
        <v>0</v>
      </c>
      <c r="BE15" s="261">
        <f>IF(AZ15=5,G15,0)</f>
        <v>0</v>
      </c>
      <c r="CA15" s="292">
        <v>12</v>
      </c>
      <c r="CB15" s="292">
        <v>0</v>
      </c>
    </row>
    <row r="16" spans="1:80" ht="22.5" x14ac:dyDescent="0.2">
      <c r="A16" s="293">
        <v>9</v>
      </c>
      <c r="B16" s="294" t="s">
        <v>2269</v>
      </c>
      <c r="C16" s="295" t="s">
        <v>2270</v>
      </c>
      <c r="D16" s="296" t="s">
        <v>100</v>
      </c>
      <c r="E16" s="297">
        <v>1</v>
      </c>
      <c r="F16" s="297">
        <v>0</v>
      </c>
      <c r="G16" s="298">
        <f>E16*F16</f>
        <v>0</v>
      </c>
      <c r="H16" s="299">
        <v>0</v>
      </c>
      <c r="I16" s="300">
        <f>E16*H16</f>
        <v>0</v>
      </c>
      <c r="J16" s="299"/>
      <c r="K16" s="300">
        <f>E16*J16</f>
        <v>0</v>
      </c>
      <c r="O16" s="292">
        <v>2</v>
      </c>
      <c r="AA16" s="261">
        <v>12</v>
      </c>
      <c r="AB16" s="261">
        <v>0</v>
      </c>
      <c r="AC16" s="261">
        <v>9</v>
      </c>
      <c r="AZ16" s="261">
        <v>2</v>
      </c>
      <c r="BA16" s="261">
        <f>IF(AZ16=1,G16,0)</f>
        <v>0</v>
      </c>
      <c r="BB16" s="261">
        <f>IF(AZ16=2,G16,0)</f>
        <v>0</v>
      </c>
      <c r="BC16" s="261">
        <f>IF(AZ16=3,G16,0)</f>
        <v>0</v>
      </c>
      <c r="BD16" s="261">
        <f>IF(AZ16=4,G16,0)</f>
        <v>0</v>
      </c>
      <c r="BE16" s="261">
        <f>IF(AZ16=5,G16,0)</f>
        <v>0</v>
      </c>
      <c r="CA16" s="292">
        <v>12</v>
      </c>
      <c r="CB16" s="292">
        <v>0</v>
      </c>
    </row>
    <row r="17" spans="1:80" ht="22.5" x14ac:dyDescent="0.2">
      <c r="A17" s="293">
        <v>10</v>
      </c>
      <c r="B17" s="294" t="s">
        <v>2271</v>
      </c>
      <c r="C17" s="295" t="s">
        <v>2272</v>
      </c>
      <c r="D17" s="296" t="s">
        <v>100</v>
      </c>
      <c r="E17" s="297">
        <v>1</v>
      </c>
      <c r="F17" s="297">
        <v>0</v>
      </c>
      <c r="G17" s="298">
        <f>E17*F17</f>
        <v>0</v>
      </c>
      <c r="H17" s="299">
        <v>0</v>
      </c>
      <c r="I17" s="300">
        <f>E17*H17</f>
        <v>0</v>
      </c>
      <c r="J17" s="299"/>
      <c r="K17" s="300">
        <f>E17*J17</f>
        <v>0</v>
      </c>
      <c r="O17" s="292">
        <v>2</v>
      </c>
      <c r="AA17" s="261">
        <v>12</v>
      </c>
      <c r="AB17" s="261">
        <v>0</v>
      </c>
      <c r="AC17" s="261">
        <v>10</v>
      </c>
      <c r="AZ17" s="261">
        <v>2</v>
      </c>
      <c r="BA17" s="261">
        <f>IF(AZ17=1,G17,0)</f>
        <v>0</v>
      </c>
      <c r="BB17" s="261">
        <f>IF(AZ17=2,G17,0)</f>
        <v>0</v>
      </c>
      <c r="BC17" s="261">
        <f>IF(AZ17=3,G17,0)</f>
        <v>0</v>
      </c>
      <c r="BD17" s="261">
        <f>IF(AZ17=4,G17,0)</f>
        <v>0</v>
      </c>
      <c r="BE17" s="261">
        <f>IF(AZ17=5,G17,0)</f>
        <v>0</v>
      </c>
      <c r="CA17" s="292">
        <v>12</v>
      </c>
      <c r="CB17" s="292">
        <v>0</v>
      </c>
    </row>
    <row r="18" spans="1:80" ht="22.5" x14ac:dyDescent="0.2">
      <c r="A18" s="293">
        <v>11</v>
      </c>
      <c r="B18" s="294" t="s">
        <v>2273</v>
      </c>
      <c r="C18" s="295" t="s">
        <v>2274</v>
      </c>
      <c r="D18" s="296" t="s">
        <v>100</v>
      </c>
      <c r="E18" s="297">
        <v>1</v>
      </c>
      <c r="F18" s="297">
        <v>0</v>
      </c>
      <c r="G18" s="298">
        <f>E18*F18</f>
        <v>0</v>
      </c>
      <c r="H18" s="299">
        <v>0</v>
      </c>
      <c r="I18" s="300">
        <f>E18*H18</f>
        <v>0</v>
      </c>
      <c r="J18" s="299"/>
      <c r="K18" s="300">
        <f>E18*J18</f>
        <v>0</v>
      </c>
      <c r="O18" s="292">
        <v>2</v>
      </c>
      <c r="AA18" s="261">
        <v>12</v>
      </c>
      <c r="AB18" s="261">
        <v>0</v>
      </c>
      <c r="AC18" s="261">
        <v>11</v>
      </c>
      <c r="AZ18" s="261">
        <v>2</v>
      </c>
      <c r="BA18" s="261">
        <f>IF(AZ18=1,G18,0)</f>
        <v>0</v>
      </c>
      <c r="BB18" s="261">
        <f>IF(AZ18=2,G18,0)</f>
        <v>0</v>
      </c>
      <c r="BC18" s="261">
        <f>IF(AZ18=3,G18,0)</f>
        <v>0</v>
      </c>
      <c r="BD18" s="261">
        <f>IF(AZ18=4,G18,0)</f>
        <v>0</v>
      </c>
      <c r="BE18" s="261">
        <f>IF(AZ18=5,G18,0)</f>
        <v>0</v>
      </c>
      <c r="CA18" s="292">
        <v>12</v>
      </c>
      <c r="CB18" s="292">
        <v>0</v>
      </c>
    </row>
    <row r="19" spans="1:80" ht="22.5" x14ac:dyDescent="0.2">
      <c r="A19" s="293">
        <v>12</v>
      </c>
      <c r="B19" s="294" t="s">
        <v>2275</v>
      </c>
      <c r="C19" s="295" t="s">
        <v>2276</v>
      </c>
      <c r="D19" s="296" t="s">
        <v>100</v>
      </c>
      <c r="E19" s="297">
        <v>2</v>
      </c>
      <c r="F19" s="297">
        <v>0</v>
      </c>
      <c r="G19" s="298">
        <f>E19*F19</f>
        <v>0</v>
      </c>
      <c r="H19" s="299">
        <v>0</v>
      </c>
      <c r="I19" s="300">
        <f>E19*H19</f>
        <v>0</v>
      </c>
      <c r="J19" s="299"/>
      <c r="K19" s="300">
        <f>E19*J19</f>
        <v>0</v>
      </c>
      <c r="O19" s="292">
        <v>2</v>
      </c>
      <c r="AA19" s="261">
        <v>12</v>
      </c>
      <c r="AB19" s="261">
        <v>0</v>
      </c>
      <c r="AC19" s="261">
        <v>12</v>
      </c>
      <c r="AZ19" s="261">
        <v>2</v>
      </c>
      <c r="BA19" s="261">
        <f>IF(AZ19=1,G19,0)</f>
        <v>0</v>
      </c>
      <c r="BB19" s="261">
        <f>IF(AZ19=2,G19,0)</f>
        <v>0</v>
      </c>
      <c r="BC19" s="261">
        <f>IF(AZ19=3,G19,0)</f>
        <v>0</v>
      </c>
      <c r="BD19" s="261">
        <f>IF(AZ19=4,G19,0)</f>
        <v>0</v>
      </c>
      <c r="BE19" s="261">
        <f>IF(AZ19=5,G19,0)</f>
        <v>0</v>
      </c>
      <c r="CA19" s="292">
        <v>12</v>
      </c>
      <c r="CB19" s="292">
        <v>0</v>
      </c>
    </row>
    <row r="20" spans="1:80" ht="22.5" x14ac:dyDescent="0.2">
      <c r="A20" s="293">
        <v>13</v>
      </c>
      <c r="B20" s="294" t="s">
        <v>2277</v>
      </c>
      <c r="C20" s="295" t="s">
        <v>2278</v>
      </c>
      <c r="D20" s="296" t="s">
        <v>100</v>
      </c>
      <c r="E20" s="297">
        <v>2</v>
      </c>
      <c r="F20" s="297">
        <v>0</v>
      </c>
      <c r="G20" s="298">
        <f>E20*F20</f>
        <v>0</v>
      </c>
      <c r="H20" s="299">
        <v>0</v>
      </c>
      <c r="I20" s="300">
        <f>E20*H20</f>
        <v>0</v>
      </c>
      <c r="J20" s="299"/>
      <c r="K20" s="300">
        <f>E20*J20</f>
        <v>0</v>
      </c>
      <c r="O20" s="292">
        <v>2</v>
      </c>
      <c r="AA20" s="261">
        <v>12</v>
      </c>
      <c r="AB20" s="261">
        <v>0</v>
      </c>
      <c r="AC20" s="261">
        <v>13</v>
      </c>
      <c r="AZ20" s="261">
        <v>2</v>
      </c>
      <c r="BA20" s="261">
        <f>IF(AZ20=1,G20,0)</f>
        <v>0</v>
      </c>
      <c r="BB20" s="261">
        <f>IF(AZ20=2,G20,0)</f>
        <v>0</v>
      </c>
      <c r="BC20" s="261">
        <f>IF(AZ20=3,G20,0)</f>
        <v>0</v>
      </c>
      <c r="BD20" s="261">
        <f>IF(AZ20=4,G20,0)</f>
        <v>0</v>
      </c>
      <c r="BE20" s="261">
        <f>IF(AZ20=5,G20,0)</f>
        <v>0</v>
      </c>
      <c r="CA20" s="292">
        <v>12</v>
      </c>
      <c r="CB20" s="292">
        <v>0</v>
      </c>
    </row>
    <row r="21" spans="1:80" ht="22.5" x14ac:dyDescent="0.2">
      <c r="A21" s="293">
        <v>14</v>
      </c>
      <c r="B21" s="294" t="s">
        <v>2279</v>
      </c>
      <c r="C21" s="295" t="s">
        <v>2280</v>
      </c>
      <c r="D21" s="296" t="s">
        <v>100</v>
      </c>
      <c r="E21" s="297">
        <v>3</v>
      </c>
      <c r="F21" s="297">
        <v>0</v>
      </c>
      <c r="G21" s="298">
        <f>E21*F21</f>
        <v>0</v>
      </c>
      <c r="H21" s="299">
        <v>0</v>
      </c>
      <c r="I21" s="300">
        <f>E21*H21</f>
        <v>0</v>
      </c>
      <c r="J21" s="299"/>
      <c r="K21" s="300">
        <f>E21*J21</f>
        <v>0</v>
      </c>
      <c r="O21" s="292">
        <v>2</v>
      </c>
      <c r="AA21" s="261">
        <v>12</v>
      </c>
      <c r="AB21" s="261">
        <v>0</v>
      </c>
      <c r="AC21" s="261">
        <v>14</v>
      </c>
      <c r="AZ21" s="261">
        <v>2</v>
      </c>
      <c r="BA21" s="261">
        <f>IF(AZ21=1,G21,0)</f>
        <v>0</v>
      </c>
      <c r="BB21" s="261">
        <f>IF(AZ21=2,G21,0)</f>
        <v>0</v>
      </c>
      <c r="BC21" s="261">
        <f>IF(AZ21=3,G21,0)</f>
        <v>0</v>
      </c>
      <c r="BD21" s="261">
        <f>IF(AZ21=4,G21,0)</f>
        <v>0</v>
      </c>
      <c r="BE21" s="261">
        <f>IF(AZ21=5,G21,0)</f>
        <v>0</v>
      </c>
      <c r="CA21" s="292">
        <v>12</v>
      </c>
      <c r="CB21" s="292">
        <v>0</v>
      </c>
    </row>
    <row r="22" spans="1:80" ht="22.5" x14ac:dyDescent="0.2">
      <c r="A22" s="293">
        <v>15</v>
      </c>
      <c r="B22" s="294" t="s">
        <v>2281</v>
      </c>
      <c r="C22" s="295" t="s">
        <v>2282</v>
      </c>
      <c r="D22" s="296" t="s">
        <v>100</v>
      </c>
      <c r="E22" s="297">
        <v>5</v>
      </c>
      <c r="F22" s="297">
        <v>0</v>
      </c>
      <c r="G22" s="298">
        <f>E22*F22</f>
        <v>0</v>
      </c>
      <c r="H22" s="299">
        <v>0</v>
      </c>
      <c r="I22" s="300">
        <f>E22*H22</f>
        <v>0</v>
      </c>
      <c r="J22" s="299"/>
      <c r="K22" s="300">
        <f>E22*J22</f>
        <v>0</v>
      </c>
      <c r="O22" s="292">
        <v>2</v>
      </c>
      <c r="AA22" s="261">
        <v>12</v>
      </c>
      <c r="AB22" s="261">
        <v>0</v>
      </c>
      <c r="AC22" s="261">
        <v>15</v>
      </c>
      <c r="AZ22" s="261">
        <v>2</v>
      </c>
      <c r="BA22" s="261">
        <f>IF(AZ22=1,G22,0)</f>
        <v>0</v>
      </c>
      <c r="BB22" s="261">
        <f>IF(AZ22=2,G22,0)</f>
        <v>0</v>
      </c>
      <c r="BC22" s="261">
        <f>IF(AZ22=3,G22,0)</f>
        <v>0</v>
      </c>
      <c r="BD22" s="261">
        <f>IF(AZ22=4,G22,0)</f>
        <v>0</v>
      </c>
      <c r="BE22" s="261">
        <f>IF(AZ22=5,G22,0)</f>
        <v>0</v>
      </c>
      <c r="CA22" s="292">
        <v>12</v>
      </c>
      <c r="CB22" s="292">
        <v>0</v>
      </c>
    </row>
    <row r="23" spans="1:80" ht="22.5" x14ac:dyDescent="0.2">
      <c r="A23" s="293">
        <v>16</v>
      </c>
      <c r="B23" s="294" t="s">
        <v>2283</v>
      </c>
      <c r="C23" s="295" t="s">
        <v>2284</v>
      </c>
      <c r="D23" s="296" t="s">
        <v>100</v>
      </c>
      <c r="E23" s="297">
        <v>10</v>
      </c>
      <c r="F23" s="297">
        <v>0</v>
      </c>
      <c r="G23" s="298">
        <f>E23*F23</f>
        <v>0</v>
      </c>
      <c r="H23" s="299">
        <v>0</v>
      </c>
      <c r="I23" s="300">
        <f>E23*H23</f>
        <v>0</v>
      </c>
      <c r="J23" s="299"/>
      <c r="K23" s="300">
        <f>E23*J23</f>
        <v>0</v>
      </c>
      <c r="O23" s="292">
        <v>2</v>
      </c>
      <c r="AA23" s="261">
        <v>12</v>
      </c>
      <c r="AB23" s="261">
        <v>0</v>
      </c>
      <c r="AC23" s="261">
        <v>16</v>
      </c>
      <c r="AZ23" s="261">
        <v>2</v>
      </c>
      <c r="BA23" s="261">
        <f>IF(AZ23=1,G23,0)</f>
        <v>0</v>
      </c>
      <c r="BB23" s="261">
        <f>IF(AZ23=2,G23,0)</f>
        <v>0</v>
      </c>
      <c r="BC23" s="261">
        <f>IF(AZ23=3,G23,0)</f>
        <v>0</v>
      </c>
      <c r="BD23" s="261">
        <f>IF(AZ23=4,G23,0)</f>
        <v>0</v>
      </c>
      <c r="BE23" s="261">
        <f>IF(AZ23=5,G23,0)</f>
        <v>0</v>
      </c>
      <c r="CA23" s="292">
        <v>12</v>
      </c>
      <c r="CB23" s="292">
        <v>0</v>
      </c>
    </row>
    <row r="24" spans="1:80" ht="22.5" x14ac:dyDescent="0.2">
      <c r="A24" s="293">
        <v>17</v>
      </c>
      <c r="B24" s="294" t="s">
        <v>2285</v>
      </c>
      <c r="C24" s="295" t="s">
        <v>2286</v>
      </c>
      <c r="D24" s="296" t="s">
        <v>100</v>
      </c>
      <c r="E24" s="297">
        <v>17</v>
      </c>
      <c r="F24" s="297">
        <v>0</v>
      </c>
      <c r="G24" s="298">
        <f>E24*F24</f>
        <v>0</v>
      </c>
      <c r="H24" s="299">
        <v>0</v>
      </c>
      <c r="I24" s="300">
        <f>E24*H24</f>
        <v>0</v>
      </c>
      <c r="J24" s="299"/>
      <c r="K24" s="300">
        <f>E24*J24</f>
        <v>0</v>
      </c>
      <c r="O24" s="292">
        <v>2</v>
      </c>
      <c r="AA24" s="261">
        <v>12</v>
      </c>
      <c r="AB24" s="261">
        <v>0</v>
      </c>
      <c r="AC24" s="261">
        <v>17</v>
      </c>
      <c r="AZ24" s="261">
        <v>2</v>
      </c>
      <c r="BA24" s="261">
        <f>IF(AZ24=1,G24,0)</f>
        <v>0</v>
      </c>
      <c r="BB24" s="261">
        <f>IF(AZ24=2,G24,0)</f>
        <v>0</v>
      </c>
      <c r="BC24" s="261">
        <f>IF(AZ24=3,G24,0)</f>
        <v>0</v>
      </c>
      <c r="BD24" s="261">
        <f>IF(AZ24=4,G24,0)</f>
        <v>0</v>
      </c>
      <c r="BE24" s="261">
        <f>IF(AZ24=5,G24,0)</f>
        <v>0</v>
      </c>
      <c r="CA24" s="292">
        <v>12</v>
      </c>
      <c r="CB24" s="292">
        <v>0</v>
      </c>
    </row>
    <row r="25" spans="1:80" ht="22.5" x14ac:dyDescent="0.2">
      <c r="A25" s="293">
        <v>18</v>
      </c>
      <c r="B25" s="294" t="s">
        <v>2287</v>
      </c>
      <c r="C25" s="295" t="s">
        <v>2288</v>
      </c>
      <c r="D25" s="296" t="s">
        <v>100</v>
      </c>
      <c r="E25" s="297">
        <v>2</v>
      </c>
      <c r="F25" s="297">
        <v>0</v>
      </c>
      <c r="G25" s="298">
        <f>E25*F25</f>
        <v>0</v>
      </c>
      <c r="H25" s="299">
        <v>0</v>
      </c>
      <c r="I25" s="300">
        <f>E25*H25</f>
        <v>0</v>
      </c>
      <c r="J25" s="299"/>
      <c r="K25" s="300">
        <f>E25*J25</f>
        <v>0</v>
      </c>
      <c r="O25" s="292">
        <v>2</v>
      </c>
      <c r="AA25" s="261">
        <v>12</v>
      </c>
      <c r="AB25" s="261">
        <v>0</v>
      </c>
      <c r="AC25" s="261">
        <v>18</v>
      </c>
      <c r="AZ25" s="261">
        <v>2</v>
      </c>
      <c r="BA25" s="261">
        <f>IF(AZ25=1,G25,0)</f>
        <v>0</v>
      </c>
      <c r="BB25" s="261">
        <f>IF(AZ25=2,G25,0)</f>
        <v>0</v>
      </c>
      <c r="BC25" s="261">
        <f>IF(AZ25=3,G25,0)</f>
        <v>0</v>
      </c>
      <c r="BD25" s="261">
        <f>IF(AZ25=4,G25,0)</f>
        <v>0</v>
      </c>
      <c r="BE25" s="261">
        <f>IF(AZ25=5,G25,0)</f>
        <v>0</v>
      </c>
      <c r="CA25" s="292">
        <v>12</v>
      </c>
      <c r="CB25" s="292">
        <v>0</v>
      </c>
    </row>
    <row r="26" spans="1:80" ht="22.5" x14ac:dyDescent="0.2">
      <c r="A26" s="293">
        <v>19</v>
      </c>
      <c r="B26" s="294" t="s">
        <v>2289</v>
      </c>
      <c r="C26" s="295" t="s">
        <v>2290</v>
      </c>
      <c r="D26" s="296" t="s">
        <v>100</v>
      </c>
      <c r="E26" s="297">
        <v>1</v>
      </c>
      <c r="F26" s="297">
        <v>0</v>
      </c>
      <c r="G26" s="298">
        <f>E26*F26</f>
        <v>0</v>
      </c>
      <c r="H26" s="299">
        <v>0</v>
      </c>
      <c r="I26" s="300">
        <f>E26*H26</f>
        <v>0</v>
      </c>
      <c r="J26" s="299"/>
      <c r="K26" s="300">
        <f>E26*J26</f>
        <v>0</v>
      </c>
      <c r="O26" s="292">
        <v>2</v>
      </c>
      <c r="AA26" s="261">
        <v>12</v>
      </c>
      <c r="AB26" s="261">
        <v>0</v>
      </c>
      <c r="AC26" s="261">
        <v>19</v>
      </c>
      <c r="AZ26" s="261">
        <v>2</v>
      </c>
      <c r="BA26" s="261">
        <f>IF(AZ26=1,G26,0)</f>
        <v>0</v>
      </c>
      <c r="BB26" s="261">
        <f>IF(AZ26=2,G26,0)</f>
        <v>0</v>
      </c>
      <c r="BC26" s="261">
        <f>IF(AZ26=3,G26,0)</f>
        <v>0</v>
      </c>
      <c r="BD26" s="261">
        <f>IF(AZ26=4,G26,0)</f>
        <v>0</v>
      </c>
      <c r="BE26" s="261">
        <f>IF(AZ26=5,G26,0)</f>
        <v>0</v>
      </c>
      <c r="CA26" s="292">
        <v>12</v>
      </c>
      <c r="CB26" s="292">
        <v>0</v>
      </c>
    </row>
    <row r="27" spans="1:80" ht="22.5" x14ac:dyDescent="0.2">
      <c r="A27" s="293">
        <v>20</v>
      </c>
      <c r="B27" s="294" t="s">
        <v>2291</v>
      </c>
      <c r="C27" s="295" t="s">
        <v>2292</v>
      </c>
      <c r="D27" s="296" t="s">
        <v>100</v>
      </c>
      <c r="E27" s="297">
        <v>1</v>
      </c>
      <c r="F27" s="297">
        <v>0</v>
      </c>
      <c r="G27" s="298">
        <f>E27*F27</f>
        <v>0</v>
      </c>
      <c r="H27" s="299">
        <v>0</v>
      </c>
      <c r="I27" s="300">
        <f>E27*H27</f>
        <v>0</v>
      </c>
      <c r="J27" s="299"/>
      <c r="K27" s="300">
        <f>E27*J27</f>
        <v>0</v>
      </c>
      <c r="O27" s="292">
        <v>2</v>
      </c>
      <c r="AA27" s="261">
        <v>12</v>
      </c>
      <c r="AB27" s="261">
        <v>0</v>
      </c>
      <c r="AC27" s="261">
        <v>20</v>
      </c>
      <c r="AZ27" s="261">
        <v>2</v>
      </c>
      <c r="BA27" s="261">
        <f>IF(AZ27=1,G27,0)</f>
        <v>0</v>
      </c>
      <c r="BB27" s="261">
        <f>IF(AZ27=2,G27,0)</f>
        <v>0</v>
      </c>
      <c r="BC27" s="261">
        <f>IF(AZ27=3,G27,0)</f>
        <v>0</v>
      </c>
      <c r="BD27" s="261">
        <f>IF(AZ27=4,G27,0)</f>
        <v>0</v>
      </c>
      <c r="BE27" s="261">
        <f>IF(AZ27=5,G27,0)</f>
        <v>0</v>
      </c>
      <c r="CA27" s="292">
        <v>12</v>
      </c>
      <c r="CB27" s="292">
        <v>0</v>
      </c>
    </row>
    <row r="28" spans="1:80" ht="22.5" x14ac:dyDescent="0.2">
      <c r="A28" s="293">
        <v>21</v>
      </c>
      <c r="B28" s="294" t="s">
        <v>2293</v>
      </c>
      <c r="C28" s="295" t="s">
        <v>2294</v>
      </c>
      <c r="D28" s="296" t="s">
        <v>100</v>
      </c>
      <c r="E28" s="297">
        <v>1</v>
      </c>
      <c r="F28" s="297">
        <v>0</v>
      </c>
      <c r="G28" s="298">
        <f>E28*F28</f>
        <v>0</v>
      </c>
      <c r="H28" s="299">
        <v>0</v>
      </c>
      <c r="I28" s="300">
        <f>E28*H28</f>
        <v>0</v>
      </c>
      <c r="J28" s="299"/>
      <c r="K28" s="300">
        <f>E28*J28</f>
        <v>0</v>
      </c>
      <c r="O28" s="292">
        <v>2</v>
      </c>
      <c r="AA28" s="261">
        <v>12</v>
      </c>
      <c r="AB28" s="261">
        <v>0</v>
      </c>
      <c r="AC28" s="261">
        <v>21</v>
      </c>
      <c r="AZ28" s="261">
        <v>2</v>
      </c>
      <c r="BA28" s="261">
        <f>IF(AZ28=1,G28,0)</f>
        <v>0</v>
      </c>
      <c r="BB28" s="261">
        <f>IF(AZ28=2,G28,0)</f>
        <v>0</v>
      </c>
      <c r="BC28" s="261">
        <f>IF(AZ28=3,G28,0)</f>
        <v>0</v>
      </c>
      <c r="BD28" s="261">
        <f>IF(AZ28=4,G28,0)</f>
        <v>0</v>
      </c>
      <c r="BE28" s="261">
        <f>IF(AZ28=5,G28,0)</f>
        <v>0</v>
      </c>
      <c r="CA28" s="292">
        <v>12</v>
      </c>
      <c r="CB28" s="292">
        <v>0</v>
      </c>
    </row>
    <row r="29" spans="1:80" ht="22.5" x14ac:dyDescent="0.2">
      <c r="A29" s="293">
        <v>22</v>
      </c>
      <c r="B29" s="294" t="s">
        <v>2295</v>
      </c>
      <c r="C29" s="295" t="s">
        <v>2296</v>
      </c>
      <c r="D29" s="296" t="s">
        <v>100</v>
      </c>
      <c r="E29" s="297">
        <v>1</v>
      </c>
      <c r="F29" s="297">
        <v>0</v>
      </c>
      <c r="G29" s="298">
        <f>E29*F29</f>
        <v>0</v>
      </c>
      <c r="H29" s="299">
        <v>0</v>
      </c>
      <c r="I29" s="300">
        <f>E29*H29</f>
        <v>0</v>
      </c>
      <c r="J29" s="299"/>
      <c r="K29" s="300">
        <f>E29*J29</f>
        <v>0</v>
      </c>
      <c r="O29" s="292">
        <v>2</v>
      </c>
      <c r="AA29" s="261">
        <v>12</v>
      </c>
      <c r="AB29" s="261">
        <v>0</v>
      </c>
      <c r="AC29" s="261">
        <v>22</v>
      </c>
      <c r="AZ29" s="261">
        <v>2</v>
      </c>
      <c r="BA29" s="261">
        <f>IF(AZ29=1,G29,0)</f>
        <v>0</v>
      </c>
      <c r="BB29" s="261">
        <f>IF(AZ29=2,G29,0)</f>
        <v>0</v>
      </c>
      <c r="BC29" s="261">
        <f>IF(AZ29=3,G29,0)</f>
        <v>0</v>
      </c>
      <c r="BD29" s="261">
        <f>IF(AZ29=4,G29,0)</f>
        <v>0</v>
      </c>
      <c r="BE29" s="261">
        <f>IF(AZ29=5,G29,0)</f>
        <v>0</v>
      </c>
      <c r="CA29" s="292">
        <v>12</v>
      </c>
      <c r="CB29" s="292">
        <v>0</v>
      </c>
    </row>
    <row r="30" spans="1:80" ht="33.75" x14ac:dyDescent="0.2">
      <c r="A30" s="293">
        <v>23</v>
      </c>
      <c r="B30" s="294" t="s">
        <v>2297</v>
      </c>
      <c r="C30" s="295" t="s">
        <v>2298</v>
      </c>
      <c r="D30" s="296" t="s">
        <v>100</v>
      </c>
      <c r="E30" s="297">
        <v>1</v>
      </c>
      <c r="F30" s="297">
        <v>0</v>
      </c>
      <c r="G30" s="298">
        <f>E30*F30</f>
        <v>0</v>
      </c>
      <c r="H30" s="299">
        <v>0</v>
      </c>
      <c r="I30" s="300">
        <f>E30*H30</f>
        <v>0</v>
      </c>
      <c r="J30" s="299"/>
      <c r="K30" s="300">
        <f>E30*J30</f>
        <v>0</v>
      </c>
      <c r="O30" s="292">
        <v>2</v>
      </c>
      <c r="AA30" s="261">
        <v>12</v>
      </c>
      <c r="AB30" s="261">
        <v>0</v>
      </c>
      <c r="AC30" s="261">
        <v>23</v>
      </c>
      <c r="AZ30" s="261">
        <v>2</v>
      </c>
      <c r="BA30" s="261">
        <f>IF(AZ30=1,G30,0)</f>
        <v>0</v>
      </c>
      <c r="BB30" s="261">
        <f>IF(AZ30=2,G30,0)</f>
        <v>0</v>
      </c>
      <c r="BC30" s="261">
        <f>IF(AZ30=3,G30,0)</f>
        <v>0</v>
      </c>
      <c r="BD30" s="261">
        <f>IF(AZ30=4,G30,0)</f>
        <v>0</v>
      </c>
      <c r="BE30" s="261">
        <f>IF(AZ30=5,G30,0)</f>
        <v>0</v>
      </c>
      <c r="CA30" s="292">
        <v>12</v>
      </c>
      <c r="CB30" s="292">
        <v>0</v>
      </c>
    </row>
    <row r="31" spans="1:80" ht="33.75" x14ac:dyDescent="0.2">
      <c r="A31" s="293">
        <v>24</v>
      </c>
      <c r="B31" s="294" t="s">
        <v>2299</v>
      </c>
      <c r="C31" s="295" t="s">
        <v>2300</v>
      </c>
      <c r="D31" s="296" t="s">
        <v>100</v>
      </c>
      <c r="E31" s="297">
        <v>1</v>
      </c>
      <c r="F31" s="297">
        <v>0</v>
      </c>
      <c r="G31" s="298">
        <f>E31*F31</f>
        <v>0</v>
      </c>
      <c r="H31" s="299">
        <v>0</v>
      </c>
      <c r="I31" s="300">
        <f>E31*H31</f>
        <v>0</v>
      </c>
      <c r="J31" s="299"/>
      <c r="K31" s="300">
        <f>E31*J31</f>
        <v>0</v>
      </c>
      <c r="O31" s="292">
        <v>2</v>
      </c>
      <c r="AA31" s="261">
        <v>12</v>
      </c>
      <c r="AB31" s="261">
        <v>0</v>
      </c>
      <c r="AC31" s="261">
        <v>24</v>
      </c>
      <c r="AZ31" s="261">
        <v>2</v>
      </c>
      <c r="BA31" s="261">
        <f>IF(AZ31=1,G31,0)</f>
        <v>0</v>
      </c>
      <c r="BB31" s="261">
        <f>IF(AZ31=2,G31,0)</f>
        <v>0</v>
      </c>
      <c r="BC31" s="261">
        <f>IF(AZ31=3,G31,0)</f>
        <v>0</v>
      </c>
      <c r="BD31" s="261">
        <f>IF(AZ31=4,G31,0)</f>
        <v>0</v>
      </c>
      <c r="BE31" s="261">
        <f>IF(AZ31=5,G31,0)</f>
        <v>0</v>
      </c>
      <c r="CA31" s="292">
        <v>12</v>
      </c>
      <c r="CB31" s="292">
        <v>0</v>
      </c>
    </row>
    <row r="32" spans="1:80" ht="22.5" x14ac:dyDescent="0.2">
      <c r="A32" s="293">
        <v>25</v>
      </c>
      <c r="B32" s="294" t="s">
        <v>2301</v>
      </c>
      <c r="C32" s="295" t="s">
        <v>2302</v>
      </c>
      <c r="D32" s="296" t="s">
        <v>100</v>
      </c>
      <c r="E32" s="297">
        <v>3</v>
      </c>
      <c r="F32" s="297">
        <v>0</v>
      </c>
      <c r="G32" s="298">
        <f>E32*F32</f>
        <v>0</v>
      </c>
      <c r="H32" s="299">
        <v>0</v>
      </c>
      <c r="I32" s="300">
        <f>E32*H32</f>
        <v>0</v>
      </c>
      <c r="J32" s="299"/>
      <c r="K32" s="300">
        <f>E32*J32</f>
        <v>0</v>
      </c>
      <c r="O32" s="292">
        <v>2</v>
      </c>
      <c r="AA32" s="261">
        <v>12</v>
      </c>
      <c r="AB32" s="261">
        <v>0</v>
      </c>
      <c r="AC32" s="261">
        <v>25</v>
      </c>
      <c r="AZ32" s="261">
        <v>2</v>
      </c>
      <c r="BA32" s="261">
        <f>IF(AZ32=1,G32,0)</f>
        <v>0</v>
      </c>
      <c r="BB32" s="261">
        <f>IF(AZ32=2,G32,0)</f>
        <v>0</v>
      </c>
      <c r="BC32" s="261">
        <f>IF(AZ32=3,G32,0)</f>
        <v>0</v>
      </c>
      <c r="BD32" s="261">
        <f>IF(AZ32=4,G32,0)</f>
        <v>0</v>
      </c>
      <c r="BE32" s="261">
        <f>IF(AZ32=5,G32,0)</f>
        <v>0</v>
      </c>
      <c r="CA32" s="292">
        <v>12</v>
      </c>
      <c r="CB32" s="292">
        <v>0</v>
      </c>
    </row>
    <row r="33" spans="1:80" ht="22.5" x14ac:dyDescent="0.2">
      <c r="A33" s="293">
        <v>26</v>
      </c>
      <c r="B33" s="294" t="s">
        <v>2303</v>
      </c>
      <c r="C33" s="295" t="s">
        <v>2304</v>
      </c>
      <c r="D33" s="296" t="s">
        <v>100</v>
      </c>
      <c r="E33" s="297">
        <v>2</v>
      </c>
      <c r="F33" s="297">
        <v>0</v>
      </c>
      <c r="G33" s="298">
        <f>E33*F33</f>
        <v>0</v>
      </c>
      <c r="H33" s="299">
        <v>0</v>
      </c>
      <c r="I33" s="300">
        <f>E33*H33</f>
        <v>0</v>
      </c>
      <c r="J33" s="299"/>
      <c r="K33" s="300">
        <f>E33*J33</f>
        <v>0</v>
      </c>
      <c r="O33" s="292">
        <v>2</v>
      </c>
      <c r="AA33" s="261">
        <v>12</v>
      </c>
      <c r="AB33" s="261">
        <v>0</v>
      </c>
      <c r="AC33" s="261">
        <v>26</v>
      </c>
      <c r="AZ33" s="261">
        <v>2</v>
      </c>
      <c r="BA33" s="261">
        <f>IF(AZ33=1,G33,0)</f>
        <v>0</v>
      </c>
      <c r="BB33" s="261">
        <f>IF(AZ33=2,G33,0)</f>
        <v>0</v>
      </c>
      <c r="BC33" s="261">
        <f>IF(AZ33=3,G33,0)</f>
        <v>0</v>
      </c>
      <c r="BD33" s="261">
        <f>IF(AZ33=4,G33,0)</f>
        <v>0</v>
      </c>
      <c r="BE33" s="261">
        <f>IF(AZ33=5,G33,0)</f>
        <v>0</v>
      </c>
      <c r="CA33" s="292">
        <v>12</v>
      </c>
      <c r="CB33" s="292">
        <v>0</v>
      </c>
    </row>
    <row r="34" spans="1:80" x14ac:dyDescent="0.2">
      <c r="A34" s="293">
        <v>27</v>
      </c>
      <c r="B34" s="294" t="s">
        <v>2305</v>
      </c>
      <c r="C34" s="295" t="s">
        <v>2306</v>
      </c>
      <c r="D34" s="296" t="s">
        <v>170</v>
      </c>
      <c r="E34" s="297">
        <v>1340</v>
      </c>
      <c r="F34" s="297">
        <v>0</v>
      </c>
      <c r="G34" s="298">
        <f>E34*F34</f>
        <v>0</v>
      </c>
      <c r="H34" s="299">
        <v>0</v>
      </c>
      <c r="I34" s="300">
        <f>E34*H34</f>
        <v>0</v>
      </c>
      <c r="J34" s="299"/>
      <c r="K34" s="300">
        <f>E34*J34</f>
        <v>0</v>
      </c>
      <c r="O34" s="292">
        <v>2</v>
      </c>
      <c r="AA34" s="261">
        <v>12</v>
      </c>
      <c r="AB34" s="261">
        <v>0</v>
      </c>
      <c r="AC34" s="261">
        <v>27</v>
      </c>
      <c r="AZ34" s="261">
        <v>2</v>
      </c>
      <c r="BA34" s="261">
        <f>IF(AZ34=1,G34,0)</f>
        <v>0</v>
      </c>
      <c r="BB34" s="261">
        <f>IF(AZ34=2,G34,0)</f>
        <v>0</v>
      </c>
      <c r="BC34" s="261">
        <f>IF(AZ34=3,G34,0)</f>
        <v>0</v>
      </c>
      <c r="BD34" s="261">
        <f>IF(AZ34=4,G34,0)</f>
        <v>0</v>
      </c>
      <c r="BE34" s="261">
        <f>IF(AZ34=5,G34,0)</f>
        <v>0</v>
      </c>
      <c r="CA34" s="292">
        <v>12</v>
      </c>
      <c r="CB34" s="292">
        <v>0</v>
      </c>
    </row>
    <row r="35" spans="1:80" x14ac:dyDescent="0.2">
      <c r="A35" s="293">
        <v>28</v>
      </c>
      <c r="B35" s="294" t="s">
        <v>2307</v>
      </c>
      <c r="C35" s="295" t="s">
        <v>2308</v>
      </c>
      <c r="D35" s="296" t="s">
        <v>170</v>
      </c>
      <c r="E35" s="297">
        <v>1340</v>
      </c>
      <c r="F35" s="297">
        <v>0</v>
      </c>
      <c r="G35" s="298">
        <f>E35*F35</f>
        <v>0</v>
      </c>
      <c r="H35" s="299">
        <v>0</v>
      </c>
      <c r="I35" s="300">
        <f>E35*H35</f>
        <v>0</v>
      </c>
      <c r="J35" s="299"/>
      <c r="K35" s="300">
        <f>E35*J35</f>
        <v>0</v>
      </c>
      <c r="O35" s="292">
        <v>2</v>
      </c>
      <c r="AA35" s="261">
        <v>12</v>
      </c>
      <c r="AB35" s="261">
        <v>0</v>
      </c>
      <c r="AC35" s="261">
        <v>28</v>
      </c>
      <c r="AZ35" s="261">
        <v>2</v>
      </c>
      <c r="BA35" s="261">
        <f>IF(AZ35=1,G35,0)</f>
        <v>0</v>
      </c>
      <c r="BB35" s="261">
        <f>IF(AZ35=2,G35,0)</f>
        <v>0</v>
      </c>
      <c r="BC35" s="261">
        <f>IF(AZ35=3,G35,0)</f>
        <v>0</v>
      </c>
      <c r="BD35" s="261">
        <f>IF(AZ35=4,G35,0)</f>
        <v>0</v>
      </c>
      <c r="BE35" s="261">
        <f>IF(AZ35=5,G35,0)</f>
        <v>0</v>
      </c>
      <c r="CA35" s="292">
        <v>12</v>
      </c>
      <c r="CB35" s="292">
        <v>0</v>
      </c>
    </row>
    <row r="36" spans="1:80" x14ac:dyDescent="0.2">
      <c r="A36" s="312"/>
      <c r="B36" s="313" t="s">
        <v>101</v>
      </c>
      <c r="C36" s="314" t="s">
        <v>2252</v>
      </c>
      <c r="D36" s="315"/>
      <c r="E36" s="316"/>
      <c r="F36" s="317"/>
      <c r="G36" s="318">
        <f>SUM(G7:G35)</f>
        <v>0</v>
      </c>
      <c r="H36" s="319"/>
      <c r="I36" s="320">
        <f>SUM(I7:I35)</f>
        <v>0</v>
      </c>
      <c r="J36" s="319"/>
      <c r="K36" s="320">
        <f>SUM(K7:K35)</f>
        <v>0</v>
      </c>
      <c r="O36" s="292">
        <v>4</v>
      </c>
      <c r="BA36" s="321">
        <f>SUM(BA7:BA35)</f>
        <v>0</v>
      </c>
      <c r="BB36" s="321">
        <f>SUM(BB7:BB35)</f>
        <v>0</v>
      </c>
      <c r="BC36" s="321">
        <f>SUM(BC7:BC35)</f>
        <v>0</v>
      </c>
      <c r="BD36" s="321">
        <f>SUM(BD7:BD35)</f>
        <v>0</v>
      </c>
      <c r="BE36" s="321">
        <f>SUM(BE7:BE35)</f>
        <v>0</v>
      </c>
    </row>
    <row r="37" spans="1:80" x14ac:dyDescent="0.2">
      <c r="A37" s="282" t="s">
        <v>97</v>
      </c>
      <c r="B37" s="283" t="s">
        <v>2309</v>
      </c>
      <c r="C37" s="284" t="s">
        <v>2310</v>
      </c>
      <c r="D37" s="285"/>
      <c r="E37" s="286"/>
      <c r="F37" s="286"/>
      <c r="G37" s="287"/>
      <c r="H37" s="288"/>
      <c r="I37" s="289"/>
      <c r="J37" s="290"/>
      <c r="K37" s="291"/>
      <c r="O37" s="292">
        <v>1</v>
      </c>
    </row>
    <row r="38" spans="1:80" ht="22.5" x14ac:dyDescent="0.2">
      <c r="A38" s="293">
        <v>29</v>
      </c>
      <c r="B38" s="294" t="s">
        <v>2312</v>
      </c>
      <c r="C38" s="295" t="s">
        <v>2313</v>
      </c>
      <c r="D38" s="296" t="s">
        <v>366</v>
      </c>
      <c r="E38" s="297">
        <v>2</v>
      </c>
      <c r="F38" s="297">
        <v>0</v>
      </c>
      <c r="G38" s="298">
        <f>E38*F38</f>
        <v>0</v>
      </c>
      <c r="H38" s="299">
        <v>0</v>
      </c>
      <c r="I38" s="300">
        <f>E38*H38</f>
        <v>0</v>
      </c>
      <c r="J38" s="299"/>
      <c r="K38" s="300">
        <f>E38*J38</f>
        <v>0</v>
      </c>
      <c r="O38" s="292">
        <v>2</v>
      </c>
      <c r="AA38" s="261">
        <v>12</v>
      </c>
      <c r="AB38" s="261">
        <v>0</v>
      </c>
      <c r="AC38" s="261">
        <v>29</v>
      </c>
      <c r="AZ38" s="261">
        <v>2</v>
      </c>
      <c r="BA38" s="261">
        <f>IF(AZ38=1,G38,0)</f>
        <v>0</v>
      </c>
      <c r="BB38" s="261">
        <f>IF(AZ38=2,G38,0)</f>
        <v>0</v>
      </c>
      <c r="BC38" s="261">
        <f>IF(AZ38=3,G38,0)</f>
        <v>0</v>
      </c>
      <c r="BD38" s="261">
        <f>IF(AZ38=4,G38,0)</f>
        <v>0</v>
      </c>
      <c r="BE38" s="261">
        <f>IF(AZ38=5,G38,0)</f>
        <v>0</v>
      </c>
      <c r="CA38" s="292">
        <v>12</v>
      </c>
      <c r="CB38" s="292">
        <v>0</v>
      </c>
    </row>
    <row r="39" spans="1:80" ht="22.5" x14ac:dyDescent="0.2">
      <c r="A39" s="293">
        <v>30</v>
      </c>
      <c r="B39" s="294" t="s">
        <v>2314</v>
      </c>
      <c r="C39" s="295" t="s">
        <v>2315</v>
      </c>
      <c r="D39" s="296" t="s">
        <v>366</v>
      </c>
      <c r="E39" s="297">
        <v>1</v>
      </c>
      <c r="F39" s="297">
        <v>0</v>
      </c>
      <c r="G39" s="298">
        <f>E39*F39</f>
        <v>0</v>
      </c>
      <c r="H39" s="299">
        <v>0</v>
      </c>
      <c r="I39" s="300">
        <f>E39*H39</f>
        <v>0</v>
      </c>
      <c r="J39" s="299"/>
      <c r="K39" s="300">
        <f>E39*J39</f>
        <v>0</v>
      </c>
      <c r="O39" s="292">
        <v>2</v>
      </c>
      <c r="AA39" s="261">
        <v>12</v>
      </c>
      <c r="AB39" s="261">
        <v>0</v>
      </c>
      <c r="AC39" s="261">
        <v>30</v>
      </c>
      <c r="AZ39" s="261">
        <v>2</v>
      </c>
      <c r="BA39" s="261">
        <f>IF(AZ39=1,G39,0)</f>
        <v>0</v>
      </c>
      <c r="BB39" s="261">
        <f>IF(AZ39=2,G39,0)</f>
        <v>0</v>
      </c>
      <c r="BC39" s="261">
        <f>IF(AZ39=3,G39,0)</f>
        <v>0</v>
      </c>
      <c r="BD39" s="261">
        <f>IF(AZ39=4,G39,0)</f>
        <v>0</v>
      </c>
      <c r="BE39" s="261">
        <f>IF(AZ39=5,G39,0)</f>
        <v>0</v>
      </c>
      <c r="CA39" s="292">
        <v>12</v>
      </c>
      <c r="CB39" s="292">
        <v>0</v>
      </c>
    </row>
    <row r="40" spans="1:80" ht="22.5" x14ac:dyDescent="0.2">
      <c r="A40" s="293">
        <v>31</v>
      </c>
      <c r="B40" s="294" t="s">
        <v>2316</v>
      </c>
      <c r="C40" s="295" t="s">
        <v>2317</v>
      </c>
      <c r="D40" s="296" t="s">
        <v>366</v>
      </c>
      <c r="E40" s="297">
        <v>1</v>
      </c>
      <c r="F40" s="297">
        <v>0</v>
      </c>
      <c r="G40" s="298">
        <f>E40*F40</f>
        <v>0</v>
      </c>
      <c r="H40" s="299">
        <v>0</v>
      </c>
      <c r="I40" s="300">
        <f>E40*H40</f>
        <v>0</v>
      </c>
      <c r="J40" s="299"/>
      <c r="K40" s="300">
        <f>E40*J40</f>
        <v>0</v>
      </c>
      <c r="O40" s="292">
        <v>2</v>
      </c>
      <c r="AA40" s="261">
        <v>12</v>
      </c>
      <c r="AB40" s="261">
        <v>0</v>
      </c>
      <c r="AC40" s="261">
        <v>31</v>
      </c>
      <c r="AZ40" s="261">
        <v>2</v>
      </c>
      <c r="BA40" s="261">
        <f>IF(AZ40=1,G40,0)</f>
        <v>0</v>
      </c>
      <c r="BB40" s="261">
        <f>IF(AZ40=2,G40,0)</f>
        <v>0</v>
      </c>
      <c r="BC40" s="261">
        <f>IF(AZ40=3,G40,0)</f>
        <v>0</v>
      </c>
      <c r="BD40" s="261">
        <f>IF(AZ40=4,G40,0)</f>
        <v>0</v>
      </c>
      <c r="BE40" s="261">
        <f>IF(AZ40=5,G40,0)</f>
        <v>0</v>
      </c>
      <c r="CA40" s="292">
        <v>12</v>
      </c>
      <c r="CB40" s="292">
        <v>0</v>
      </c>
    </row>
    <row r="41" spans="1:80" ht="22.5" x14ac:dyDescent="0.2">
      <c r="A41" s="293">
        <v>32</v>
      </c>
      <c r="B41" s="294" t="s">
        <v>2318</v>
      </c>
      <c r="C41" s="295" t="s">
        <v>2319</v>
      </c>
      <c r="D41" s="296" t="s">
        <v>366</v>
      </c>
      <c r="E41" s="297">
        <v>1</v>
      </c>
      <c r="F41" s="297">
        <v>0</v>
      </c>
      <c r="G41" s="298">
        <f>E41*F41</f>
        <v>0</v>
      </c>
      <c r="H41" s="299">
        <v>0</v>
      </c>
      <c r="I41" s="300">
        <f>E41*H41</f>
        <v>0</v>
      </c>
      <c r="J41" s="299"/>
      <c r="K41" s="300">
        <f>E41*J41</f>
        <v>0</v>
      </c>
      <c r="O41" s="292">
        <v>2</v>
      </c>
      <c r="AA41" s="261">
        <v>12</v>
      </c>
      <c r="AB41" s="261">
        <v>0</v>
      </c>
      <c r="AC41" s="261">
        <v>32</v>
      </c>
      <c r="AZ41" s="261">
        <v>2</v>
      </c>
      <c r="BA41" s="261">
        <f>IF(AZ41=1,G41,0)</f>
        <v>0</v>
      </c>
      <c r="BB41" s="261">
        <f>IF(AZ41=2,G41,0)</f>
        <v>0</v>
      </c>
      <c r="BC41" s="261">
        <f>IF(AZ41=3,G41,0)</f>
        <v>0</v>
      </c>
      <c r="BD41" s="261">
        <f>IF(AZ41=4,G41,0)</f>
        <v>0</v>
      </c>
      <c r="BE41" s="261">
        <f>IF(AZ41=5,G41,0)</f>
        <v>0</v>
      </c>
      <c r="CA41" s="292">
        <v>12</v>
      </c>
      <c r="CB41" s="292">
        <v>0</v>
      </c>
    </row>
    <row r="42" spans="1:80" ht="22.5" x14ac:dyDescent="0.2">
      <c r="A42" s="293">
        <v>33</v>
      </c>
      <c r="B42" s="294" t="s">
        <v>2320</v>
      </c>
      <c r="C42" s="295" t="s">
        <v>2321</v>
      </c>
      <c r="D42" s="296" t="s">
        <v>366</v>
      </c>
      <c r="E42" s="297">
        <v>1</v>
      </c>
      <c r="F42" s="297">
        <v>0</v>
      </c>
      <c r="G42" s="298">
        <f>E42*F42</f>
        <v>0</v>
      </c>
      <c r="H42" s="299">
        <v>0</v>
      </c>
      <c r="I42" s="300">
        <f>E42*H42</f>
        <v>0</v>
      </c>
      <c r="J42" s="299"/>
      <c r="K42" s="300">
        <f>E42*J42</f>
        <v>0</v>
      </c>
      <c r="O42" s="292">
        <v>2</v>
      </c>
      <c r="AA42" s="261">
        <v>12</v>
      </c>
      <c r="AB42" s="261">
        <v>0</v>
      </c>
      <c r="AC42" s="261">
        <v>33</v>
      </c>
      <c r="AZ42" s="261">
        <v>2</v>
      </c>
      <c r="BA42" s="261">
        <f>IF(AZ42=1,G42,0)</f>
        <v>0</v>
      </c>
      <c r="BB42" s="261">
        <f>IF(AZ42=2,G42,0)</f>
        <v>0</v>
      </c>
      <c r="BC42" s="261">
        <f>IF(AZ42=3,G42,0)</f>
        <v>0</v>
      </c>
      <c r="BD42" s="261">
        <f>IF(AZ42=4,G42,0)</f>
        <v>0</v>
      </c>
      <c r="BE42" s="261">
        <f>IF(AZ42=5,G42,0)</f>
        <v>0</v>
      </c>
      <c r="CA42" s="292">
        <v>12</v>
      </c>
      <c r="CB42" s="292">
        <v>0</v>
      </c>
    </row>
    <row r="43" spans="1:80" ht="22.5" x14ac:dyDescent="0.2">
      <c r="A43" s="293">
        <v>34</v>
      </c>
      <c r="B43" s="294" t="s">
        <v>2322</v>
      </c>
      <c r="C43" s="295" t="s">
        <v>2323</v>
      </c>
      <c r="D43" s="296" t="s">
        <v>366</v>
      </c>
      <c r="E43" s="297">
        <v>1</v>
      </c>
      <c r="F43" s="297">
        <v>0</v>
      </c>
      <c r="G43" s="298">
        <f>E43*F43</f>
        <v>0</v>
      </c>
      <c r="H43" s="299">
        <v>0</v>
      </c>
      <c r="I43" s="300">
        <f>E43*H43</f>
        <v>0</v>
      </c>
      <c r="J43" s="299"/>
      <c r="K43" s="300">
        <f>E43*J43</f>
        <v>0</v>
      </c>
      <c r="O43" s="292">
        <v>2</v>
      </c>
      <c r="AA43" s="261">
        <v>12</v>
      </c>
      <c r="AB43" s="261">
        <v>0</v>
      </c>
      <c r="AC43" s="261">
        <v>34</v>
      </c>
      <c r="AZ43" s="261">
        <v>2</v>
      </c>
      <c r="BA43" s="261">
        <f>IF(AZ43=1,G43,0)</f>
        <v>0</v>
      </c>
      <c r="BB43" s="261">
        <f>IF(AZ43=2,G43,0)</f>
        <v>0</v>
      </c>
      <c r="BC43" s="261">
        <f>IF(AZ43=3,G43,0)</f>
        <v>0</v>
      </c>
      <c r="BD43" s="261">
        <f>IF(AZ43=4,G43,0)</f>
        <v>0</v>
      </c>
      <c r="BE43" s="261">
        <f>IF(AZ43=5,G43,0)</f>
        <v>0</v>
      </c>
      <c r="CA43" s="292">
        <v>12</v>
      </c>
      <c r="CB43" s="292">
        <v>0</v>
      </c>
    </row>
    <row r="44" spans="1:80" ht="22.5" x14ac:dyDescent="0.2">
      <c r="A44" s="293">
        <v>35</v>
      </c>
      <c r="B44" s="294" t="s">
        <v>2324</v>
      </c>
      <c r="C44" s="295" t="s">
        <v>2325</v>
      </c>
      <c r="D44" s="296" t="s">
        <v>366</v>
      </c>
      <c r="E44" s="297">
        <v>1</v>
      </c>
      <c r="F44" s="297">
        <v>0</v>
      </c>
      <c r="G44" s="298">
        <f>E44*F44</f>
        <v>0</v>
      </c>
      <c r="H44" s="299">
        <v>0</v>
      </c>
      <c r="I44" s="300">
        <f>E44*H44</f>
        <v>0</v>
      </c>
      <c r="J44" s="299"/>
      <c r="K44" s="300">
        <f>E44*J44</f>
        <v>0</v>
      </c>
      <c r="O44" s="292">
        <v>2</v>
      </c>
      <c r="AA44" s="261">
        <v>12</v>
      </c>
      <c r="AB44" s="261">
        <v>0</v>
      </c>
      <c r="AC44" s="261">
        <v>37</v>
      </c>
      <c r="AZ44" s="261">
        <v>2</v>
      </c>
      <c r="BA44" s="261">
        <f>IF(AZ44=1,G44,0)</f>
        <v>0</v>
      </c>
      <c r="BB44" s="261">
        <f>IF(AZ44=2,G44,0)</f>
        <v>0</v>
      </c>
      <c r="BC44" s="261">
        <f>IF(AZ44=3,G44,0)</f>
        <v>0</v>
      </c>
      <c r="BD44" s="261">
        <f>IF(AZ44=4,G44,0)</f>
        <v>0</v>
      </c>
      <c r="BE44" s="261">
        <f>IF(AZ44=5,G44,0)</f>
        <v>0</v>
      </c>
      <c r="CA44" s="292">
        <v>12</v>
      </c>
      <c r="CB44" s="292">
        <v>0</v>
      </c>
    </row>
    <row r="45" spans="1:80" ht="22.5" x14ac:dyDescent="0.2">
      <c r="A45" s="293">
        <v>36</v>
      </c>
      <c r="B45" s="294" t="s">
        <v>2326</v>
      </c>
      <c r="C45" s="295" t="s">
        <v>2327</v>
      </c>
      <c r="D45" s="296" t="s">
        <v>366</v>
      </c>
      <c r="E45" s="297">
        <v>1</v>
      </c>
      <c r="F45" s="297">
        <v>0</v>
      </c>
      <c r="G45" s="298">
        <f>E45*F45</f>
        <v>0</v>
      </c>
      <c r="H45" s="299">
        <v>0</v>
      </c>
      <c r="I45" s="300">
        <f>E45*H45</f>
        <v>0</v>
      </c>
      <c r="J45" s="299"/>
      <c r="K45" s="300">
        <f>E45*J45</f>
        <v>0</v>
      </c>
      <c r="O45" s="292">
        <v>2</v>
      </c>
      <c r="AA45" s="261">
        <v>12</v>
      </c>
      <c r="AB45" s="261">
        <v>0</v>
      </c>
      <c r="AC45" s="261">
        <v>35</v>
      </c>
      <c r="AZ45" s="261">
        <v>2</v>
      </c>
      <c r="BA45" s="261">
        <f>IF(AZ45=1,G45,0)</f>
        <v>0</v>
      </c>
      <c r="BB45" s="261">
        <f>IF(AZ45=2,G45,0)</f>
        <v>0</v>
      </c>
      <c r="BC45" s="261">
        <f>IF(AZ45=3,G45,0)</f>
        <v>0</v>
      </c>
      <c r="BD45" s="261">
        <f>IF(AZ45=4,G45,0)</f>
        <v>0</v>
      </c>
      <c r="BE45" s="261">
        <f>IF(AZ45=5,G45,0)</f>
        <v>0</v>
      </c>
      <c r="CA45" s="292">
        <v>12</v>
      </c>
      <c r="CB45" s="292">
        <v>0</v>
      </c>
    </row>
    <row r="46" spans="1:80" ht="22.5" x14ac:dyDescent="0.2">
      <c r="A46" s="293">
        <v>37</v>
      </c>
      <c r="B46" s="294" t="s">
        <v>2328</v>
      </c>
      <c r="C46" s="295" t="s">
        <v>2329</v>
      </c>
      <c r="D46" s="296" t="s">
        <v>366</v>
      </c>
      <c r="E46" s="297">
        <v>1</v>
      </c>
      <c r="F46" s="297">
        <v>0</v>
      </c>
      <c r="G46" s="298">
        <f>E46*F46</f>
        <v>0</v>
      </c>
      <c r="H46" s="299">
        <v>0</v>
      </c>
      <c r="I46" s="300">
        <f>E46*H46</f>
        <v>0</v>
      </c>
      <c r="J46" s="299"/>
      <c r="K46" s="300">
        <f>E46*J46</f>
        <v>0</v>
      </c>
      <c r="O46" s="292">
        <v>2</v>
      </c>
      <c r="AA46" s="261">
        <v>12</v>
      </c>
      <c r="AB46" s="261">
        <v>0</v>
      </c>
      <c r="AC46" s="261">
        <v>38</v>
      </c>
      <c r="AZ46" s="261">
        <v>2</v>
      </c>
      <c r="BA46" s="261">
        <f>IF(AZ46=1,G46,0)</f>
        <v>0</v>
      </c>
      <c r="BB46" s="261">
        <f>IF(AZ46=2,G46,0)</f>
        <v>0</v>
      </c>
      <c r="BC46" s="261">
        <f>IF(AZ46=3,G46,0)</f>
        <v>0</v>
      </c>
      <c r="BD46" s="261">
        <f>IF(AZ46=4,G46,0)</f>
        <v>0</v>
      </c>
      <c r="BE46" s="261">
        <f>IF(AZ46=5,G46,0)</f>
        <v>0</v>
      </c>
      <c r="CA46" s="292">
        <v>12</v>
      </c>
      <c r="CB46" s="292">
        <v>0</v>
      </c>
    </row>
    <row r="47" spans="1:80" ht="22.5" x14ac:dyDescent="0.2">
      <c r="A47" s="293">
        <v>38</v>
      </c>
      <c r="B47" s="294" t="s">
        <v>2330</v>
      </c>
      <c r="C47" s="295" t="s">
        <v>2331</v>
      </c>
      <c r="D47" s="296" t="s">
        <v>366</v>
      </c>
      <c r="E47" s="297">
        <v>1</v>
      </c>
      <c r="F47" s="297">
        <v>0</v>
      </c>
      <c r="G47" s="298">
        <f>E47*F47</f>
        <v>0</v>
      </c>
      <c r="H47" s="299">
        <v>0</v>
      </c>
      <c r="I47" s="300">
        <f>E47*H47</f>
        <v>0</v>
      </c>
      <c r="J47" s="299"/>
      <c r="K47" s="300">
        <f>E47*J47</f>
        <v>0</v>
      </c>
      <c r="O47" s="292">
        <v>2</v>
      </c>
      <c r="AA47" s="261">
        <v>12</v>
      </c>
      <c r="AB47" s="261">
        <v>0</v>
      </c>
      <c r="AC47" s="261">
        <v>36</v>
      </c>
      <c r="AZ47" s="261">
        <v>2</v>
      </c>
      <c r="BA47" s="261">
        <f>IF(AZ47=1,G47,0)</f>
        <v>0</v>
      </c>
      <c r="BB47" s="261">
        <f>IF(AZ47=2,G47,0)</f>
        <v>0</v>
      </c>
      <c r="BC47" s="261">
        <f>IF(AZ47=3,G47,0)</f>
        <v>0</v>
      </c>
      <c r="BD47" s="261">
        <f>IF(AZ47=4,G47,0)</f>
        <v>0</v>
      </c>
      <c r="BE47" s="261">
        <f>IF(AZ47=5,G47,0)</f>
        <v>0</v>
      </c>
      <c r="CA47" s="292">
        <v>12</v>
      </c>
      <c r="CB47" s="292">
        <v>0</v>
      </c>
    </row>
    <row r="48" spans="1:80" x14ac:dyDescent="0.2">
      <c r="A48" s="293">
        <v>39</v>
      </c>
      <c r="B48" s="294" t="s">
        <v>2332</v>
      </c>
      <c r="C48" s="295" t="s">
        <v>2333</v>
      </c>
      <c r="D48" s="296" t="s">
        <v>170</v>
      </c>
      <c r="E48" s="297">
        <v>180</v>
      </c>
      <c r="F48" s="297">
        <v>0</v>
      </c>
      <c r="G48" s="298">
        <f>E48*F48</f>
        <v>0</v>
      </c>
      <c r="H48" s="299">
        <v>0</v>
      </c>
      <c r="I48" s="300">
        <f>E48*H48</f>
        <v>0</v>
      </c>
      <c r="J48" s="299"/>
      <c r="K48" s="300">
        <f>E48*J48</f>
        <v>0</v>
      </c>
      <c r="O48" s="292">
        <v>2</v>
      </c>
      <c r="AA48" s="261">
        <v>12</v>
      </c>
      <c r="AB48" s="261">
        <v>0</v>
      </c>
      <c r="AC48" s="261">
        <v>39</v>
      </c>
      <c r="AZ48" s="261">
        <v>2</v>
      </c>
      <c r="BA48" s="261">
        <f>IF(AZ48=1,G48,0)</f>
        <v>0</v>
      </c>
      <c r="BB48" s="261">
        <f>IF(AZ48=2,G48,0)</f>
        <v>0</v>
      </c>
      <c r="BC48" s="261">
        <f>IF(AZ48=3,G48,0)</f>
        <v>0</v>
      </c>
      <c r="BD48" s="261">
        <f>IF(AZ48=4,G48,0)</f>
        <v>0</v>
      </c>
      <c r="BE48" s="261">
        <f>IF(AZ48=5,G48,0)</f>
        <v>0</v>
      </c>
      <c r="CA48" s="292">
        <v>12</v>
      </c>
      <c r="CB48" s="292">
        <v>0</v>
      </c>
    </row>
    <row r="49" spans="1:80" x14ac:dyDescent="0.2">
      <c r="A49" s="293">
        <v>40</v>
      </c>
      <c r="B49" s="294" t="s">
        <v>2334</v>
      </c>
      <c r="C49" s="295" t="s">
        <v>2335</v>
      </c>
      <c r="D49" s="296" t="s">
        <v>170</v>
      </c>
      <c r="E49" s="297">
        <v>180</v>
      </c>
      <c r="F49" s="297">
        <v>0</v>
      </c>
      <c r="G49" s="298">
        <f>E49*F49</f>
        <v>0</v>
      </c>
      <c r="H49" s="299">
        <v>0</v>
      </c>
      <c r="I49" s="300">
        <f>E49*H49</f>
        <v>0</v>
      </c>
      <c r="J49" s="299"/>
      <c r="K49" s="300">
        <f>E49*J49</f>
        <v>0</v>
      </c>
      <c r="O49" s="292">
        <v>2</v>
      </c>
      <c r="AA49" s="261">
        <v>12</v>
      </c>
      <c r="AB49" s="261">
        <v>0</v>
      </c>
      <c r="AC49" s="261">
        <v>40</v>
      </c>
      <c r="AZ49" s="261">
        <v>2</v>
      </c>
      <c r="BA49" s="261">
        <f>IF(AZ49=1,G49,0)</f>
        <v>0</v>
      </c>
      <c r="BB49" s="261">
        <f>IF(AZ49=2,G49,0)</f>
        <v>0</v>
      </c>
      <c r="BC49" s="261">
        <f>IF(AZ49=3,G49,0)</f>
        <v>0</v>
      </c>
      <c r="BD49" s="261">
        <f>IF(AZ49=4,G49,0)</f>
        <v>0</v>
      </c>
      <c r="BE49" s="261">
        <f>IF(AZ49=5,G49,0)</f>
        <v>0</v>
      </c>
      <c r="CA49" s="292">
        <v>12</v>
      </c>
      <c r="CB49" s="292">
        <v>0</v>
      </c>
    </row>
    <row r="50" spans="1:80" x14ac:dyDescent="0.2">
      <c r="A50" s="312"/>
      <c r="B50" s="313" t="s">
        <v>101</v>
      </c>
      <c r="C50" s="314" t="s">
        <v>2311</v>
      </c>
      <c r="D50" s="315"/>
      <c r="E50" s="316"/>
      <c r="F50" s="317"/>
      <c r="G50" s="318">
        <f>SUM(G37:G49)</f>
        <v>0</v>
      </c>
      <c r="H50" s="319"/>
      <c r="I50" s="320">
        <f>SUM(I37:I49)</f>
        <v>0</v>
      </c>
      <c r="J50" s="319"/>
      <c r="K50" s="320">
        <f>SUM(K37:K49)</f>
        <v>0</v>
      </c>
      <c r="O50" s="292">
        <v>4</v>
      </c>
      <c r="BA50" s="321">
        <f>SUM(BA37:BA49)</f>
        <v>0</v>
      </c>
      <c r="BB50" s="321">
        <f>SUM(BB37:BB49)</f>
        <v>0</v>
      </c>
      <c r="BC50" s="321">
        <f>SUM(BC37:BC49)</f>
        <v>0</v>
      </c>
      <c r="BD50" s="321">
        <f>SUM(BD37:BD49)</f>
        <v>0</v>
      </c>
      <c r="BE50" s="321">
        <f>SUM(BE37:BE49)</f>
        <v>0</v>
      </c>
    </row>
    <row r="51" spans="1:80" x14ac:dyDescent="0.2">
      <c r="E51" s="261"/>
    </row>
    <row r="52" spans="1:80" x14ac:dyDescent="0.2">
      <c r="E52" s="261"/>
    </row>
    <row r="53" spans="1:80" x14ac:dyDescent="0.2">
      <c r="E53" s="261"/>
    </row>
    <row r="54" spans="1:80" x14ac:dyDescent="0.2">
      <c r="E54" s="261"/>
    </row>
    <row r="55" spans="1:80" x14ac:dyDescent="0.2">
      <c r="E55" s="261"/>
    </row>
    <row r="56" spans="1:80" x14ac:dyDescent="0.2">
      <c r="E56" s="261"/>
    </row>
    <row r="57" spans="1:80" x14ac:dyDescent="0.2">
      <c r="E57" s="261"/>
    </row>
    <row r="58" spans="1:80" x14ac:dyDescent="0.2">
      <c r="E58" s="261"/>
    </row>
    <row r="59" spans="1:80" x14ac:dyDescent="0.2">
      <c r="E59" s="261"/>
    </row>
    <row r="60" spans="1:80" x14ac:dyDescent="0.2">
      <c r="E60" s="261"/>
    </row>
    <row r="61" spans="1:80" x14ac:dyDescent="0.2">
      <c r="E61" s="261"/>
    </row>
    <row r="62" spans="1:80" x14ac:dyDescent="0.2">
      <c r="E62" s="261"/>
    </row>
    <row r="63" spans="1:80" x14ac:dyDescent="0.2">
      <c r="E63" s="261"/>
    </row>
    <row r="64" spans="1:80" x14ac:dyDescent="0.2">
      <c r="E64" s="261"/>
    </row>
    <row r="65" spans="1:7" x14ac:dyDescent="0.2">
      <c r="E65" s="261"/>
    </row>
    <row r="66" spans="1:7" x14ac:dyDescent="0.2">
      <c r="E66" s="261"/>
    </row>
    <row r="67" spans="1:7" x14ac:dyDescent="0.2">
      <c r="E67" s="261"/>
    </row>
    <row r="68" spans="1:7" x14ac:dyDescent="0.2">
      <c r="E68" s="261"/>
    </row>
    <row r="69" spans="1:7" x14ac:dyDescent="0.2">
      <c r="E69" s="261"/>
    </row>
    <row r="70" spans="1:7" x14ac:dyDescent="0.2">
      <c r="E70" s="261"/>
    </row>
    <row r="71" spans="1:7" x14ac:dyDescent="0.2">
      <c r="E71" s="261"/>
    </row>
    <row r="72" spans="1:7" x14ac:dyDescent="0.2">
      <c r="E72" s="261"/>
    </row>
    <row r="73" spans="1:7" x14ac:dyDescent="0.2">
      <c r="E73" s="261"/>
    </row>
    <row r="74" spans="1:7" x14ac:dyDescent="0.2">
      <c r="A74" s="311"/>
      <c r="B74" s="311"/>
      <c r="C74" s="311"/>
      <c r="D74" s="311"/>
      <c r="E74" s="311"/>
      <c r="F74" s="311"/>
      <c r="G74" s="311"/>
    </row>
    <row r="75" spans="1:7" x14ac:dyDescent="0.2">
      <c r="A75" s="311"/>
      <c r="B75" s="311"/>
      <c r="C75" s="311"/>
      <c r="D75" s="311"/>
      <c r="E75" s="311"/>
      <c r="F75" s="311"/>
      <c r="G75" s="311"/>
    </row>
    <row r="76" spans="1:7" x14ac:dyDescent="0.2">
      <c r="A76" s="311"/>
      <c r="B76" s="311"/>
      <c r="C76" s="311"/>
      <c r="D76" s="311"/>
      <c r="E76" s="311"/>
      <c r="F76" s="311"/>
      <c r="G76" s="311"/>
    </row>
    <row r="77" spans="1:7" x14ac:dyDescent="0.2">
      <c r="A77" s="311"/>
      <c r="B77" s="311"/>
      <c r="C77" s="311"/>
      <c r="D77" s="311"/>
      <c r="E77" s="311"/>
      <c r="F77" s="311"/>
      <c r="G77" s="311"/>
    </row>
    <row r="78" spans="1:7" x14ac:dyDescent="0.2">
      <c r="E78" s="261"/>
    </row>
    <row r="79" spans="1:7" x14ac:dyDescent="0.2">
      <c r="E79" s="261"/>
    </row>
    <row r="80" spans="1:7" x14ac:dyDescent="0.2">
      <c r="E80" s="261"/>
    </row>
    <row r="81" spans="5:5" x14ac:dyDescent="0.2">
      <c r="E81" s="261"/>
    </row>
    <row r="82" spans="5:5" x14ac:dyDescent="0.2">
      <c r="E82" s="261"/>
    </row>
    <row r="83" spans="5:5" x14ac:dyDescent="0.2">
      <c r="E83" s="261"/>
    </row>
    <row r="84" spans="5:5" x14ac:dyDescent="0.2">
      <c r="E84" s="261"/>
    </row>
    <row r="85" spans="5:5" x14ac:dyDescent="0.2">
      <c r="E85" s="261"/>
    </row>
    <row r="86" spans="5:5" x14ac:dyDescent="0.2">
      <c r="E86" s="261"/>
    </row>
    <row r="87" spans="5:5" x14ac:dyDescent="0.2">
      <c r="E87" s="261"/>
    </row>
    <row r="88" spans="5:5" x14ac:dyDescent="0.2">
      <c r="E88" s="261"/>
    </row>
    <row r="89" spans="5:5" x14ac:dyDescent="0.2">
      <c r="E89" s="261"/>
    </row>
    <row r="90" spans="5:5" x14ac:dyDescent="0.2">
      <c r="E90" s="261"/>
    </row>
    <row r="91" spans="5:5" x14ac:dyDescent="0.2">
      <c r="E91" s="261"/>
    </row>
    <row r="92" spans="5:5" x14ac:dyDescent="0.2">
      <c r="E92" s="261"/>
    </row>
    <row r="93" spans="5:5" x14ac:dyDescent="0.2">
      <c r="E93" s="261"/>
    </row>
    <row r="94" spans="5:5" x14ac:dyDescent="0.2">
      <c r="E94" s="261"/>
    </row>
    <row r="95" spans="5:5" x14ac:dyDescent="0.2">
      <c r="E95" s="261"/>
    </row>
    <row r="96" spans="5:5" x14ac:dyDescent="0.2">
      <c r="E96" s="261"/>
    </row>
    <row r="97" spans="1:7" x14ac:dyDescent="0.2">
      <c r="E97" s="261"/>
    </row>
    <row r="98" spans="1:7" x14ac:dyDescent="0.2">
      <c r="E98" s="261"/>
    </row>
    <row r="99" spans="1:7" x14ac:dyDescent="0.2">
      <c r="E99" s="261"/>
    </row>
    <row r="100" spans="1:7" x14ac:dyDescent="0.2">
      <c r="E100" s="261"/>
    </row>
    <row r="101" spans="1:7" x14ac:dyDescent="0.2">
      <c r="E101" s="261"/>
    </row>
    <row r="102" spans="1:7" x14ac:dyDescent="0.2">
      <c r="E102" s="261"/>
    </row>
    <row r="103" spans="1:7" x14ac:dyDescent="0.2">
      <c r="E103" s="261"/>
    </row>
    <row r="104" spans="1:7" x14ac:dyDescent="0.2">
      <c r="E104" s="261"/>
    </row>
    <row r="105" spans="1:7" x14ac:dyDescent="0.2">
      <c r="E105" s="261"/>
    </row>
    <row r="106" spans="1:7" x14ac:dyDescent="0.2">
      <c r="E106" s="261"/>
    </row>
    <row r="107" spans="1:7" x14ac:dyDescent="0.2">
      <c r="E107" s="261"/>
    </row>
    <row r="108" spans="1:7" x14ac:dyDescent="0.2">
      <c r="E108" s="261"/>
    </row>
    <row r="109" spans="1:7" x14ac:dyDescent="0.2">
      <c r="A109" s="322"/>
      <c r="B109" s="322"/>
    </row>
    <row r="110" spans="1:7" x14ac:dyDescent="0.2">
      <c r="A110" s="311"/>
      <c r="B110" s="311"/>
      <c r="C110" s="323"/>
      <c r="D110" s="323"/>
      <c r="E110" s="324"/>
      <c r="F110" s="323"/>
      <c r="G110" s="325"/>
    </row>
    <row r="111" spans="1:7" x14ac:dyDescent="0.2">
      <c r="A111" s="326"/>
      <c r="B111" s="326"/>
      <c r="C111" s="311"/>
      <c r="D111" s="311"/>
      <c r="E111" s="327"/>
      <c r="F111" s="311"/>
      <c r="G111" s="311"/>
    </row>
    <row r="112" spans="1:7" x14ac:dyDescent="0.2">
      <c r="A112" s="311"/>
      <c r="B112" s="311"/>
      <c r="C112" s="311"/>
      <c r="D112" s="311"/>
      <c r="E112" s="327"/>
      <c r="F112" s="311"/>
      <c r="G112" s="311"/>
    </row>
    <row r="113" spans="1:7" x14ac:dyDescent="0.2">
      <c r="A113" s="311"/>
      <c r="B113" s="311"/>
      <c r="C113" s="311"/>
      <c r="D113" s="311"/>
      <c r="E113" s="327"/>
      <c r="F113" s="311"/>
      <c r="G113" s="311"/>
    </row>
    <row r="114" spans="1:7" x14ac:dyDescent="0.2">
      <c r="A114" s="311"/>
      <c r="B114" s="311"/>
      <c r="C114" s="311"/>
      <c r="D114" s="311"/>
      <c r="E114" s="327"/>
      <c r="F114" s="311"/>
      <c r="G114" s="311"/>
    </row>
    <row r="115" spans="1:7" x14ac:dyDescent="0.2">
      <c r="A115" s="311"/>
      <c r="B115" s="311"/>
      <c r="C115" s="311"/>
      <c r="D115" s="311"/>
      <c r="E115" s="327"/>
      <c r="F115" s="311"/>
      <c r="G115" s="311"/>
    </row>
    <row r="116" spans="1:7" x14ac:dyDescent="0.2">
      <c r="A116" s="311"/>
      <c r="B116" s="311"/>
      <c r="C116" s="311"/>
      <c r="D116" s="311"/>
      <c r="E116" s="327"/>
      <c r="F116" s="311"/>
      <c r="G116" s="311"/>
    </row>
    <row r="117" spans="1:7" x14ac:dyDescent="0.2">
      <c r="A117" s="311"/>
      <c r="B117" s="311"/>
      <c r="C117" s="311"/>
      <c r="D117" s="311"/>
      <c r="E117" s="327"/>
      <c r="F117" s="311"/>
      <c r="G117" s="311"/>
    </row>
    <row r="118" spans="1:7" x14ac:dyDescent="0.2">
      <c r="A118" s="311"/>
      <c r="B118" s="311"/>
      <c r="C118" s="311"/>
      <c r="D118" s="311"/>
      <c r="E118" s="327"/>
      <c r="F118" s="311"/>
      <c r="G118" s="311"/>
    </row>
    <row r="119" spans="1:7" x14ac:dyDescent="0.2">
      <c r="A119" s="311"/>
      <c r="B119" s="311"/>
      <c r="C119" s="311"/>
      <c r="D119" s="311"/>
      <c r="E119" s="327"/>
      <c r="F119" s="311"/>
      <c r="G119" s="311"/>
    </row>
    <row r="120" spans="1:7" x14ac:dyDescent="0.2">
      <c r="A120" s="311"/>
      <c r="B120" s="311"/>
      <c r="C120" s="311"/>
      <c r="D120" s="311"/>
      <c r="E120" s="327"/>
      <c r="F120" s="311"/>
      <c r="G120" s="311"/>
    </row>
    <row r="121" spans="1:7" x14ac:dyDescent="0.2">
      <c r="A121" s="311"/>
      <c r="B121" s="311"/>
      <c r="C121" s="311"/>
      <c r="D121" s="311"/>
      <c r="E121" s="327"/>
      <c r="F121" s="311"/>
      <c r="G121" s="311"/>
    </row>
    <row r="122" spans="1:7" x14ac:dyDescent="0.2">
      <c r="A122" s="311"/>
      <c r="B122" s="311"/>
      <c r="C122" s="311"/>
      <c r="D122" s="311"/>
      <c r="E122" s="327"/>
      <c r="F122" s="311"/>
      <c r="G122" s="311"/>
    </row>
    <row r="123" spans="1:7" x14ac:dyDescent="0.2">
      <c r="A123" s="311"/>
      <c r="B123" s="311"/>
      <c r="C123" s="311"/>
      <c r="D123" s="311"/>
      <c r="E123" s="327"/>
      <c r="F123" s="311"/>
      <c r="G123" s="311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CB356"/>
  <sheetViews>
    <sheetView showGridLines="0" showZeros="0" zoomScaleNormal="100" zoomScaleSheetLayoutView="100" workbookViewId="0">
      <selection activeCell="J1" sqref="J1:J65536 K1:K65536"/>
    </sheetView>
  </sheetViews>
  <sheetFormatPr defaultRowHeight="12.75" x14ac:dyDescent="0.2"/>
  <cols>
    <col min="1" max="1" width="4.42578125" style="261" customWidth="1"/>
    <col min="2" max="2" width="11.5703125" style="261" customWidth="1"/>
    <col min="3" max="3" width="40.42578125" style="261" customWidth="1"/>
    <col min="4" max="4" width="5.5703125" style="261" customWidth="1"/>
    <col min="5" max="5" width="8.5703125" style="275" customWidth="1"/>
    <col min="6" max="6" width="9.85546875" style="261" customWidth="1"/>
    <col min="7" max="7" width="13.85546875" style="261" customWidth="1"/>
    <col min="8" max="8" width="11.7109375" style="261" hidden="1" customWidth="1"/>
    <col min="9" max="9" width="11.5703125" style="261" hidden="1" customWidth="1"/>
    <col min="10" max="10" width="11" style="261" hidden="1" customWidth="1"/>
    <col min="11" max="11" width="10.42578125" style="261" hidden="1" customWidth="1"/>
    <col min="12" max="12" width="75.42578125" style="261" customWidth="1"/>
    <col min="13" max="13" width="45.28515625" style="261" customWidth="1"/>
    <col min="14" max="16384" width="9.140625" style="261"/>
  </cols>
  <sheetData>
    <row r="1" spans="1:80" ht="15.75" x14ac:dyDescent="0.25">
      <c r="A1" s="260" t="s">
        <v>103</v>
      </c>
      <c r="B1" s="260"/>
      <c r="C1" s="260"/>
      <c r="D1" s="260"/>
      <c r="E1" s="260"/>
      <c r="F1" s="260"/>
      <c r="G1" s="260"/>
    </row>
    <row r="2" spans="1:80" ht="14.25" customHeight="1" thickBot="1" x14ac:dyDescent="0.25">
      <c r="B2" s="262"/>
      <c r="C2" s="263"/>
      <c r="D2" s="263"/>
      <c r="E2" s="264"/>
      <c r="F2" s="263"/>
      <c r="G2" s="263"/>
    </row>
    <row r="3" spans="1:80" ht="13.5" thickTop="1" x14ac:dyDescent="0.2">
      <c r="A3" s="205" t="s">
        <v>2</v>
      </c>
      <c r="B3" s="206"/>
      <c r="C3" s="207" t="s">
        <v>106</v>
      </c>
      <c r="D3" s="265"/>
      <c r="E3" s="266" t="s">
        <v>85</v>
      </c>
      <c r="F3" s="267" t="str">
        <f>'01 2 Rek'!H1</f>
        <v>2</v>
      </c>
      <c r="G3" s="268"/>
    </row>
    <row r="4" spans="1:80" ht="13.5" thickBot="1" x14ac:dyDescent="0.25">
      <c r="A4" s="269" t="s">
        <v>76</v>
      </c>
      <c r="B4" s="214"/>
      <c r="C4" s="215" t="s">
        <v>109</v>
      </c>
      <c r="D4" s="270"/>
      <c r="E4" s="271" t="str">
        <f>'01 2 Rek'!G2</f>
        <v>Doteplení střešního pláště - Rozpočtové náklady</v>
      </c>
      <c r="F4" s="272"/>
      <c r="G4" s="273"/>
    </row>
    <row r="5" spans="1:80" ht="13.5" thickTop="1" x14ac:dyDescent="0.2">
      <c r="A5" s="274"/>
      <c r="G5" s="276"/>
    </row>
    <row r="6" spans="1:80" ht="27" customHeight="1" x14ac:dyDescent="0.2">
      <c r="A6" s="277" t="s">
        <v>86</v>
      </c>
      <c r="B6" s="278" t="s">
        <v>87</v>
      </c>
      <c r="C6" s="278" t="s">
        <v>88</v>
      </c>
      <c r="D6" s="278" t="s">
        <v>89</v>
      </c>
      <c r="E6" s="279" t="s">
        <v>90</v>
      </c>
      <c r="F6" s="278" t="s">
        <v>91</v>
      </c>
      <c r="G6" s="280" t="s">
        <v>92</v>
      </c>
      <c r="H6" s="281" t="s">
        <v>93</v>
      </c>
      <c r="I6" s="281" t="s">
        <v>94</v>
      </c>
      <c r="J6" s="281" t="s">
        <v>95</v>
      </c>
      <c r="K6" s="281" t="s">
        <v>96</v>
      </c>
    </row>
    <row r="7" spans="1:80" x14ac:dyDescent="0.2">
      <c r="A7" s="282" t="s">
        <v>97</v>
      </c>
      <c r="B7" s="283" t="s">
        <v>159</v>
      </c>
      <c r="C7" s="284" t="s">
        <v>160</v>
      </c>
      <c r="D7" s="285"/>
      <c r="E7" s="286"/>
      <c r="F7" s="286"/>
      <c r="G7" s="287"/>
      <c r="H7" s="288"/>
      <c r="I7" s="289"/>
      <c r="J7" s="290"/>
      <c r="K7" s="291"/>
      <c r="O7" s="292">
        <v>1</v>
      </c>
    </row>
    <row r="8" spans="1:80" x14ac:dyDescent="0.2">
      <c r="A8" s="293">
        <v>1</v>
      </c>
      <c r="B8" s="294" t="s">
        <v>495</v>
      </c>
      <c r="C8" s="295" t="s">
        <v>496</v>
      </c>
      <c r="D8" s="296" t="s">
        <v>116</v>
      </c>
      <c r="E8" s="297">
        <v>6.51</v>
      </c>
      <c r="F8" s="297">
        <v>0</v>
      </c>
      <c r="G8" s="298">
        <f>E8*F8</f>
        <v>0</v>
      </c>
      <c r="H8" s="299">
        <v>4.6059999999999997E-2</v>
      </c>
      <c r="I8" s="300">
        <f>E8*H8</f>
        <v>0.29985059999999997</v>
      </c>
      <c r="J8" s="299">
        <v>0</v>
      </c>
      <c r="K8" s="300">
        <f>E8*J8</f>
        <v>0</v>
      </c>
      <c r="O8" s="292">
        <v>2</v>
      </c>
      <c r="AA8" s="261">
        <v>1</v>
      </c>
      <c r="AB8" s="261">
        <v>1</v>
      </c>
      <c r="AC8" s="261">
        <v>1</v>
      </c>
      <c r="AZ8" s="261">
        <v>1</v>
      </c>
      <c r="BA8" s="261">
        <f>IF(AZ8=1,G8,0)</f>
        <v>0</v>
      </c>
      <c r="BB8" s="261">
        <f>IF(AZ8=2,G8,0)</f>
        <v>0</v>
      </c>
      <c r="BC8" s="261">
        <f>IF(AZ8=3,G8,0)</f>
        <v>0</v>
      </c>
      <c r="BD8" s="261">
        <f>IF(AZ8=4,G8,0)</f>
        <v>0</v>
      </c>
      <c r="BE8" s="261">
        <f>IF(AZ8=5,G8,0)</f>
        <v>0</v>
      </c>
      <c r="CA8" s="292">
        <v>1</v>
      </c>
      <c r="CB8" s="292">
        <v>1</v>
      </c>
    </row>
    <row r="9" spans="1:80" x14ac:dyDescent="0.2">
      <c r="A9" s="301"/>
      <c r="B9" s="304"/>
      <c r="C9" s="305" t="s">
        <v>497</v>
      </c>
      <c r="D9" s="306"/>
      <c r="E9" s="307">
        <v>5.04</v>
      </c>
      <c r="F9" s="308"/>
      <c r="G9" s="309"/>
      <c r="H9" s="310"/>
      <c r="I9" s="302"/>
      <c r="J9" s="311"/>
      <c r="K9" s="302"/>
      <c r="M9" s="303" t="s">
        <v>497</v>
      </c>
      <c r="O9" s="292"/>
    </row>
    <row r="10" spans="1:80" x14ac:dyDescent="0.2">
      <c r="A10" s="301"/>
      <c r="B10" s="304"/>
      <c r="C10" s="305" t="s">
        <v>498</v>
      </c>
      <c r="D10" s="306"/>
      <c r="E10" s="307">
        <v>1.47</v>
      </c>
      <c r="F10" s="308"/>
      <c r="G10" s="309"/>
      <c r="H10" s="310"/>
      <c r="I10" s="302"/>
      <c r="J10" s="311"/>
      <c r="K10" s="302"/>
      <c r="M10" s="303" t="s">
        <v>498</v>
      </c>
      <c r="O10" s="292"/>
    </row>
    <row r="11" spans="1:80" ht="22.5" x14ac:dyDescent="0.2">
      <c r="A11" s="293">
        <v>2</v>
      </c>
      <c r="B11" s="294" t="s">
        <v>499</v>
      </c>
      <c r="C11" s="295" t="s">
        <v>500</v>
      </c>
      <c r="D11" s="296" t="s">
        <v>116</v>
      </c>
      <c r="E11" s="297">
        <v>6.51</v>
      </c>
      <c r="F11" s="297">
        <v>0</v>
      </c>
      <c r="G11" s="298">
        <f>E11*F11</f>
        <v>0</v>
      </c>
      <c r="H11" s="299">
        <v>0</v>
      </c>
      <c r="I11" s="300">
        <f>E11*H11</f>
        <v>0</v>
      </c>
      <c r="J11" s="299"/>
      <c r="K11" s="300">
        <f>E11*J11</f>
        <v>0</v>
      </c>
      <c r="O11" s="292">
        <v>2</v>
      </c>
      <c r="AA11" s="261">
        <v>12</v>
      </c>
      <c r="AB11" s="261">
        <v>0</v>
      </c>
      <c r="AC11" s="261">
        <v>17</v>
      </c>
      <c r="AZ11" s="261">
        <v>1</v>
      </c>
      <c r="BA11" s="261">
        <f>IF(AZ11=1,G11,0)</f>
        <v>0</v>
      </c>
      <c r="BB11" s="261">
        <f>IF(AZ11=2,G11,0)</f>
        <v>0</v>
      </c>
      <c r="BC11" s="261">
        <f>IF(AZ11=3,G11,0)</f>
        <v>0</v>
      </c>
      <c r="BD11" s="261">
        <f>IF(AZ11=4,G11,0)</f>
        <v>0</v>
      </c>
      <c r="BE11" s="261">
        <f>IF(AZ11=5,G11,0)</f>
        <v>0</v>
      </c>
      <c r="CA11" s="292">
        <v>12</v>
      </c>
      <c r="CB11" s="292">
        <v>0</v>
      </c>
    </row>
    <row r="12" spans="1:80" x14ac:dyDescent="0.2">
      <c r="A12" s="301"/>
      <c r="B12" s="304"/>
      <c r="C12" s="305" t="s">
        <v>497</v>
      </c>
      <c r="D12" s="306"/>
      <c r="E12" s="307">
        <v>5.04</v>
      </c>
      <c r="F12" s="308"/>
      <c r="G12" s="309"/>
      <c r="H12" s="310"/>
      <c r="I12" s="302"/>
      <c r="J12" s="311"/>
      <c r="K12" s="302"/>
      <c r="M12" s="303" t="s">
        <v>497</v>
      </c>
      <c r="O12" s="292"/>
    </row>
    <row r="13" spans="1:80" x14ac:dyDescent="0.2">
      <c r="A13" s="301"/>
      <c r="B13" s="304"/>
      <c r="C13" s="305" t="s">
        <v>498</v>
      </c>
      <c r="D13" s="306"/>
      <c r="E13" s="307">
        <v>1.47</v>
      </c>
      <c r="F13" s="308"/>
      <c r="G13" s="309"/>
      <c r="H13" s="310"/>
      <c r="I13" s="302"/>
      <c r="J13" s="311"/>
      <c r="K13" s="302"/>
      <c r="M13" s="303" t="s">
        <v>498</v>
      </c>
      <c r="O13" s="292"/>
    </row>
    <row r="14" spans="1:80" x14ac:dyDescent="0.2">
      <c r="A14" s="312"/>
      <c r="B14" s="313" t="s">
        <v>101</v>
      </c>
      <c r="C14" s="314" t="s">
        <v>161</v>
      </c>
      <c r="D14" s="315"/>
      <c r="E14" s="316"/>
      <c r="F14" s="317"/>
      <c r="G14" s="318">
        <f>SUM(G7:G13)</f>
        <v>0</v>
      </c>
      <c r="H14" s="319"/>
      <c r="I14" s="320">
        <f>SUM(I7:I13)</f>
        <v>0.29985059999999997</v>
      </c>
      <c r="J14" s="319"/>
      <c r="K14" s="320">
        <f>SUM(K7:K13)</f>
        <v>0</v>
      </c>
      <c r="O14" s="292">
        <v>4</v>
      </c>
      <c r="BA14" s="321">
        <f>SUM(BA7:BA13)</f>
        <v>0</v>
      </c>
      <c r="BB14" s="321">
        <f>SUM(BB7:BB13)</f>
        <v>0</v>
      </c>
      <c r="BC14" s="321">
        <f>SUM(BC7:BC13)</f>
        <v>0</v>
      </c>
      <c r="BD14" s="321">
        <f>SUM(BD7:BD13)</f>
        <v>0</v>
      </c>
      <c r="BE14" s="321">
        <f>SUM(BE7:BE13)</f>
        <v>0</v>
      </c>
    </row>
    <row r="15" spans="1:80" x14ac:dyDescent="0.2">
      <c r="A15" s="282" t="s">
        <v>97</v>
      </c>
      <c r="B15" s="283" t="s">
        <v>334</v>
      </c>
      <c r="C15" s="284" t="s">
        <v>335</v>
      </c>
      <c r="D15" s="285"/>
      <c r="E15" s="286"/>
      <c r="F15" s="286"/>
      <c r="G15" s="287"/>
      <c r="H15" s="288"/>
      <c r="I15" s="289"/>
      <c r="J15" s="290"/>
      <c r="K15" s="291"/>
      <c r="O15" s="292">
        <v>1</v>
      </c>
    </row>
    <row r="16" spans="1:80" x14ac:dyDescent="0.2">
      <c r="A16" s="293">
        <v>3</v>
      </c>
      <c r="B16" s="294" t="s">
        <v>501</v>
      </c>
      <c r="C16" s="295" t="s">
        <v>502</v>
      </c>
      <c r="D16" s="296" t="s">
        <v>347</v>
      </c>
      <c r="E16" s="297">
        <v>10</v>
      </c>
      <c r="F16" s="297">
        <v>0</v>
      </c>
      <c r="G16" s="298">
        <f>E16*F16</f>
        <v>0</v>
      </c>
      <c r="H16" s="299">
        <v>1.17E-2</v>
      </c>
      <c r="I16" s="300">
        <f>E16*H16</f>
        <v>0.11700000000000001</v>
      </c>
      <c r="J16" s="299">
        <v>0</v>
      </c>
      <c r="K16" s="300">
        <f>E16*J16</f>
        <v>0</v>
      </c>
      <c r="O16" s="292">
        <v>2</v>
      </c>
      <c r="AA16" s="261">
        <v>1</v>
      </c>
      <c r="AB16" s="261">
        <v>1</v>
      </c>
      <c r="AC16" s="261">
        <v>1</v>
      </c>
      <c r="AZ16" s="261">
        <v>1</v>
      </c>
      <c r="BA16" s="261">
        <f>IF(AZ16=1,G16,0)</f>
        <v>0</v>
      </c>
      <c r="BB16" s="261">
        <f>IF(AZ16=2,G16,0)</f>
        <v>0</v>
      </c>
      <c r="BC16" s="261">
        <f>IF(AZ16=3,G16,0)</f>
        <v>0</v>
      </c>
      <c r="BD16" s="261">
        <f>IF(AZ16=4,G16,0)</f>
        <v>0</v>
      </c>
      <c r="BE16" s="261">
        <f>IF(AZ16=5,G16,0)</f>
        <v>0</v>
      </c>
      <c r="CA16" s="292">
        <v>1</v>
      </c>
      <c r="CB16" s="292">
        <v>1</v>
      </c>
    </row>
    <row r="17" spans="1:80" x14ac:dyDescent="0.2">
      <c r="A17" s="301"/>
      <c r="B17" s="304"/>
      <c r="C17" s="305" t="s">
        <v>503</v>
      </c>
      <c r="D17" s="306"/>
      <c r="E17" s="307">
        <v>10</v>
      </c>
      <c r="F17" s="308"/>
      <c r="G17" s="309"/>
      <c r="H17" s="310"/>
      <c r="I17" s="302"/>
      <c r="J17" s="311"/>
      <c r="K17" s="302"/>
      <c r="M17" s="303" t="s">
        <v>503</v>
      </c>
      <c r="O17" s="292"/>
    </row>
    <row r="18" spans="1:80" x14ac:dyDescent="0.2">
      <c r="A18" s="293">
        <v>4</v>
      </c>
      <c r="B18" s="294" t="s">
        <v>504</v>
      </c>
      <c r="C18" s="295" t="s">
        <v>505</v>
      </c>
      <c r="D18" s="296" t="s">
        <v>347</v>
      </c>
      <c r="E18" s="297">
        <v>10</v>
      </c>
      <c r="F18" s="297">
        <v>0</v>
      </c>
      <c r="G18" s="298">
        <f>E18*F18</f>
        <v>0</v>
      </c>
      <c r="H18" s="299">
        <v>0</v>
      </c>
      <c r="I18" s="300">
        <f>E18*H18</f>
        <v>0</v>
      </c>
      <c r="J18" s="299"/>
      <c r="K18" s="300">
        <f>E18*J18</f>
        <v>0</v>
      </c>
      <c r="O18" s="292">
        <v>2</v>
      </c>
      <c r="AA18" s="261">
        <v>12</v>
      </c>
      <c r="AB18" s="261">
        <v>0</v>
      </c>
      <c r="AC18" s="261">
        <v>74</v>
      </c>
      <c r="AZ18" s="261">
        <v>1</v>
      </c>
      <c r="BA18" s="261">
        <f>IF(AZ18=1,G18,0)</f>
        <v>0</v>
      </c>
      <c r="BB18" s="261">
        <f>IF(AZ18=2,G18,0)</f>
        <v>0</v>
      </c>
      <c r="BC18" s="261">
        <f>IF(AZ18=3,G18,0)</f>
        <v>0</v>
      </c>
      <c r="BD18" s="261">
        <f>IF(AZ18=4,G18,0)</f>
        <v>0</v>
      </c>
      <c r="BE18" s="261">
        <f>IF(AZ18=5,G18,0)</f>
        <v>0</v>
      </c>
      <c r="CA18" s="292">
        <v>12</v>
      </c>
      <c r="CB18" s="292">
        <v>0</v>
      </c>
    </row>
    <row r="19" spans="1:80" x14ac:dyDescent="0.2">
      <c r="A19" s="301"/>
      <c r="B19" s="304"/>
      <c r="C19" s="305" t="s">
        <v>503</v>
      </c>
      <c r="D19" s="306"/>
      <c r="E19" s="307">
        <v>10</v>
      </c>
      <c r="F19" s="308"/>
      <c r="G19" s="309"/>
      <c r="H19" s="310"/>
      <c r="I19" s="302"/>
      <c r="J19" s="311"/>
      <c r="K19" s="302"/>
      <c r="M19" s="303" t="s">
        <v>503</v>
      </c>
      <c r="O19" s="292"/>
    </row>
    <row r="20" spans="1:80" ht="22.5" x14ac:dyDescent="0.2">
      <c r="A20" s="293">
        <v>5</v>
      </c>
      <c r="B20" s="294" t="s">
        <v>506</v>
      </c>
      <c r="C20" s="295" t="s">
        <v>507</v>
      </c>
      <c r="D20" s="296" t="s">
        <v>347</v>
      </c>
      <c r="E20" s="297">
        <v>4</v>
      </c>
      <c r="F20" s="297">
        <v>0</v>
      </c>
      <c r="G20" s="298">
        <f>E20*F20</f>
        <v>0</v>
      </c>
      <c r="H20" s="299">
        <v>0</v>
      </c>
      <c r="I20" s="300">
        <f>E20*H20</f>
        <v>0</v>
      </c>
      <c r="J20" s="299"/>
      <c r="K20" s="300">
        <f>E20*J20</f>
        <v>0</v>
      </c>
      <c r="O20" s="292">
        <v>2</v>
      </c>
      <c r="AA20" s="261">
        <v>3</v>
      </c>
      <c r="AB20" s="261">
        <v>1</v>
      </c>
      <c r="AC20" s="261" t="s">
        <v>506</v>
      </c>
      <c r="AZ20" s="261">
        <v>1</v>
      </c>
      <c r="BA20" s="261">
        <f>IF(AZ20=1,G20,0)</f>
        <v>0</v>
      </c>
      <c r="BB20" s="261">
        <f>IF(AZ20=2,G20,0)</f>
        <v>0</v>
      </c>
      <c r="BC20" s="261">
        <f>IF(AZ20=3,G20,0)</f>
        <v>0</v>
      </c>
      <c r="BD20" s="261">
        <f>IF(AZ20=4,G20,0)</f>
        <v>0</v>
      </c>
      <c r="BE20" s="261">
        <f>IF(AZ20=5,G20,0)</f>
        <v>0</v>
      </c>
      <c r="CA20" s="292">
        <v>3</v>
      </c>
      <c r="CB20" s="292">
        <v>1</v>
      </c>
    </row>
    <row r="21" spans="1:80" x14ac:dyDescent="0.2">
      <c r="A21" s="301"/>
      <c r="B21" s="304"/>
      <c r="C21" s="305" t="s">
        <v>508</v>
      </c>
      <c r="D21" s="306"/>
      <c r="E21" s="307">
        <v>4</v>
      </c>
      <c r="F21" s="308"/>
      <c r="G21" s="309"/>
      <c r="H21" s="310"/>
      <c r="I21" s="302"/>
      <c r="J21" s="311"/>
      <c r="K21" s="302"/>
      <c r="M21" s="303" t="s">
        <v>508</v>
      </c>
      <c r="O21" s="292"/>
    </row>
    <row r="22" spans="1:80" ht="22.5" x14ac:dyDescent="0.2">
      <c r="A22" s="293">
        <v>6</v>
      </c>
      <c r="B22" s="294" t="s">
        <v>509</v>
      </c>
      <c r="C22" s="295" t="s">
        <v>510</v>
      </c>
      <c r="D22" s="296" t="s">
        <v>347</v>
      </c>
      <c r="E22" s="297">
        <v>2</v>
      </c>
      <c r="F22" s="297">
        <v>0</v>
      </c>
      <c r="G22" s="298">
        <f>E22*F22</f>
        <v>0</v>
      </c>
      <c r="H22" s="299">
        <v>0</v>
      </c>
      <c r="I22" s="300">
        <f>E22*H22</f>
        <v>0</v>
      </c>
      <c r="J22" s="299"/>
      <c r="K22" s="300">
        <f>E22*J22</f>
        <v>0</v>
      </c>
      <c r="O22" s="292">
        <v>2</v>
      </c>
      <c r="AA22" s="261">
        <v>3</v>
      </c>
      <c r="AB22" s="261">
        <v>1</v>
      </c>
      <c r="AC22" s="261" t="s">
        <v>509</v>
      </c>
      <c r="AZ22" s="261">
        <v>1</v>
      </c>
      <c r="BA22" s="261">
        <f>IF(AZ22=1,G22,0)</f>
        <v>0</v>
      </c>
      <c r="BB22" s="261">
        <f>IF(AZ22=2,G22,0)</f>
        <v>0</v>
      </c>
      <c r="BC22" s="261">
        <f>IF(AZ22=3,G22,0)</f>
        <v>0</v>
      </c>
      <c r="BD22" s="261">
        <f>IF(AZ22=4,G22,0)</f>
        <v>0</v>
      </c>
      <c r="BE22" s="261">
        <f>IF(AZ22=5,G22,0)</f>
        <v>0</v>
      </c>
      <c r="CA22" s="292">
        <v>3</v>
      </c>
      <c r="CB22" s="292">
        <v>1</v>
      </c>
    </row>
    <row r="23" spans="1:80" x14ac:dyDescent="0.2">
      <c r="A23" s="301"/>
      <c r="B23" s="304"/>
      <c r="C23" s="305" t="s">
        <v>511</v>
      </c>
      <c r="D23" s="306"/>
      <c r="E23" s="307">
        <v>2</v>
      </c>
      <c r="F23" s="308"/>
      <c r="G23" s="309"/>
      <c r="H23" s="310"/>
      <c r="I23" s="302"/>
      <c r="J23" s="311"/>
      <c r="K23" s="302"/>
      <c r="M23" s="303" t="s">
        <v>511</v>
      </c>
      <c r="O23" s="292"/>
    </row>
    <row r="24" spans="1:80" ht="22.5" x14ac:dyDescent="0.2">
      <c r="A24" s="293">
        <v>7</v>
      </c>
      <c r="B24" s="294" t="s">
        <v>512</v>
      </c>
      <c r="C24" s="295" t="s">
        <v>513</v>
      </c>
      <c r="D24" s="296" t="s">
        <v>347</v>
      </c>
      <c r="E24" s="297">
        <v>4</v>
      </c>
      <c r="F24" s="297">
        <v>0</v>
      </c>
      <c r="G24" s="298">
        <f>E24*F24</f>
        <v>0</v>
      </c>
      <c r="H24" s="299">
        <v>0</v>
      </c>
      <c r="I24" s="300">
        <f>E24*H24</f>
        <v>0</v>
      </c>
      <c r="J24" s="299"/>
      <c r="K24" s="300">
        <f>E24*J24</f>
        <v>0</v>
      </c>
      <c r="O24" s="292">
        <v>2</v>
      </c>
      <c r="AA24" s="261">
        <v>3</v>
      </c>
      <c r="AB24" s="261">
        <v>1</v>
      </c>
      <c r="AC24" s="261" t="s">
        <v>512</v>
      </c>
      <c r="AZ24" s="261">
        <v>1</v>
      </c>
      <c r="BA24" s="261">
        <f>IF(AZ24=1,G24,0)</f>
        <v>0</v>
      </c>
      <c r="BB24" s="261">
        <f>IF(AZ24=2,G24,0)</f>
        <v>0</v>
      </c>
      <c r="BC24" s="261">
        <f>IF(AZ24=3,G24,0)</f>
        <v>0</v>
      </c>
      <c r="BD24" s="261">
        <f>IF(AZ24=4,G24,0)</f>
        <v>0</v>
      </c>
      <c r="BE24" s="261">
        <f>IF(AZ24=5,G24,0)</f>
        <v>0</v>
      </c>
      <c r="CA24" s="292">
        <v>3</v>
      </c>
      <c r="CB24" s="292">
        <v>1</v>
      </c>
    </row>
    <row r="25" spans="1:80" x14ac:dyDescent="0.2">
      <c r="A25" s="301"/>
      <c r="B25" s="304"/>
      <c r="C25" s="305" t="s">
        <v>508</v>
      </c>
      <c r="D25" s="306"/>
      <c r="E25" s="307">
        <v>4</v>
      </c>
      <c r="F25" s="308"/>
      <c r="G25" s="309"/>
      <c r="H25" s="310"/>
      <c r="I25" s="302"/>
      <c r="J25" s="311"/>
      <c r="K25" s="302"/>
      <c r="M25" s="303" t="s">
        <v>508</v>
      </c>
      <c r="O25" s="292"/>
    </row>
    <row r="26" spans="1:80" x14ac:dyDescent="0.2">
      <c r="A26" s="293">
        <v>8</v>
      </c>
      <c r="B26" s="294" t="s">
        <v>367</v>
      </c>
      <c r="C26" s="295" t="s">
        <v>368</v>
      </c>
      <c r="D26" s="296" t="s">
        <v>369</v>
      </c>
      <c r="E26" s="297">
        <v>0.01</v>
      </c>
      <c r="F26" s="297">
        <v>0</v>
      </c>
      <c r="G26" s="298">
        <f>E26*F26</f>
        <v>0</v>
      </c>
      <c r="H26" s="299">
        <v>0</v>
      </c>
      <c r="I26" s="300">
        <f>E26*H26</f>
        <v>0</v>
      </c>
      <c r="J26" s="299"/>
      <c r="K26" s="300">
        <f>E26*J26</f>
        <v>0</v>
      </c>
      <c r="O26" s="292">
        <v>2</v>
      </c>
      <c r="AA26" s="261">
        <v>8</v>
      </c>
      <c r="AB26" s="261">
        <v>0</v>
      </c>
      <c r="AC26" s="261">
        <v>3</v>
      </c>
      <c r="AZ26" s="261">
        <v>1</v>
      </c>
      <c r="BA26" s="261">
        <f>IF(AZ26=1,G26,0)</f>
        <v>0</v>
      </c>
      <c r="BB26" s="261">
        <f>IF(AZ26=2,G26,0)</f>
        <v>0</v>
      </c>
      <c r="BC26" s="261">
        <f>IF(AZ26=3,G26,0)</f>
        <v>0</v>
      </c>
      <c r="BD26" s="261">
        <f>IF(AZ26=4,G26,0)</f>
        <v>0</v>
      </c>
      <c r="BE26" s="261">
        <f>IF(AZ26=5,G26,0)</f>
        <v>0</v>
      </c>
      <c r="CA26" s="292">
        <v>8</v>
      </c>
      <c r="CB26" s="292">
        <v>0</v>
      </c>
    </row>
    <row r="27" spans="1:80" x14ac:dyDescent="0.2">
      <c r="A27" s="293">
        <v>9</v>
      </c>
      <c r="B27" s="294" t="s">
        <v>370</v>
      </c>
      <c r="C27" s="295" t="s">
        <v>371</v>
      </c>
      <c r="D27" s="296" t="s">
        <v>369</v>
      </c>
      <c r="E27" s="297">
        <v>0.01</v>
      </c>
      <c r="F27" s="297">
        <v>0</v>
      </c>
      <c r="G27" s="298">
        <f>E27*F27</f>
        <v>0</v>
      </c>
      <c r="H27" s="299">
        <v>0</v>
      </c>
      <c r="I27" s="300">
        <f>E27*H27</f>
        <v>0</v>
      </c>
      <c r="J27" s="299"/>
      <c r="K27" s="300">
        <f>E27*J27</f>
        <v>0</v>
      </c>
      <c r="O27" s="292">
        <v>2</v>
      </c>
      <c r="AA27" s="261">
        <v>8</v>
      </c>
      <c r="AB27" s="261">
        <v>1</v>
      </c>
      <c r="AC27" s="261">
        <v>3</v>
      </c>
      <c r="AZ27" s="261">
        <v>1</v>
      </c>
      <c r="BA27" s="261">
        <f>IF(AZ27=1,G27,0)</f>
        <v>0</v>
      </c>
      <c r="BB27" s="261">
        <f>IF(AZ27=2,G27,0)</f>
        <v>0</v>
      </c>
      <c r="BC27" s="261">
        <f>IF(AZ27=3,G27,0)</f>
        <v>0</v>
      </c>
      <c r="BD27" s="261">
        <f>IF(AZ27=4,G27,0)</f>
        <v>0</v>
      </c>
      <c r="BE27" s="261">
        <f>IF(AZ27=5,G27,0)</f>
        <v>0</v>
      </c>
      <c r="CA27" s="292">
        <v>8</v>
      </c>
      <c r="CB27" s="292">
        <v>1</v>
      </c>
    </row>
    <row r="28" spans="1:80" x14ac:dyDescent="0.2">
      <c r="A28" s="293">
        <v>10</v>
      </c>
      <c r="B28" s="294" t="s">
        <v>372</v>
      </c>
      <c r="C28" s="295" t="s">
        <v>373</v>
      </c>
      <c r="D28" s="296" t="s">
        <v>369</v>
      </c>
      <c r="E28" s="297">
        <v>0.1</v>
      </c>
      <c r="F28" s="297">
        <v>0</v>
      </c>
      <c r="G28" s="298">
        <f>E28*F28</f>
        <v>0</v>
      </c>
      <c r="H28" s="299">
        <v>0</v>
      </c>
      <c r="I28" s="300">
        <f>E28*H28</f>
        <v>0</v>
      </c>
      <c r="J28" s="299"/>
      <c r="K28" s="300">
        <f>E28*J28</f>
        <v>0</v>
      </c>
      <c r="O28" s="292">
        <v>2</v>
      </c>
      <c r="AA28" s="261">
        <v>8</v>
      </c>
      <c r="AB28" s="261">
        <v>1</v>
      </c>
      <c r="AC28" s="261">
        <v>3</v>
      </c>
      <c r="AZ28" s="261">
        <v>1</v>
      </c>
      <c r="BA28" s="261">
        <f>IF(AZ28=1,G28,0)</f>
        <v>0</v>
      </c>
      <c r="BB28" s="261">
        <f>IF(AZ28=2,G28,0)</f>
        <v>0</v>
      </c>
      <c r="BC28" s="261">
        <f>IF(AZ28=3,G28,0)</f>
        <v>0</v>
      </c>
      <c r="BD28" s="261">
        <f>IF(AZ28=4,G28,0)</f>
        <v>0</v>
      </c>
      <c r="BE28" s="261">
        <f>IF(AZ28=5,G28,0)</f>
        <v>0</v>
      </c>
      <c r="CA28" s="292">
        <v>8</v>
      </c>
      <c r="CB28" s="292">
        <v>1</v>
      </c>
    </row>
    <row r="29" spans="1:80" x14ac:dyDescent="0.2">
      <c r="A29" s="293">
        <v>11</v>
      </c>
      <c r="B29" s="294" t="s">
        <v>374</v>
      </c>
      <c r="C29" s="295" t="s">
        <v>375</v>
      </c>
      <c r="D29" s="296" t="s">
        <v>369</v>
      </c>
      <c r="E29" s="297">
        <v>0.01</v>
      </c>
      <c r="F29" s="297">
        <v>0</v>
      </c>
      <c r="G29" s="298">
        <f>E29*F29</f>
        <v>0</v>
      </c>
      <c r="H29" s="299">
        <v>0</v>
      </c>
      <c r="I29" s="300">
        <f>E29*H29</f>
        <v>0</v>
      </c>
      <c r="J29" s="299"/>
      <c r="K29" s="300">
        <f>E29*J29</f>
        <v>0</v>
      </c>
      <c r="O29" s="292">
        <v>2</v>
      </c>
      <c r="AA29" s="261">
        <v>8</v>
      </c>
      <c r="AB29" s="261">
        <v>1</v>
      </c>
      <c r="AC29" s="261">
        <v>3</v>
      </c>
      <c r="AZ29" s="261">
        <v>1</v>
      </c>
      <c r="BA29" s="261">
        <f>IF(AZ29=1,G29,0)</f>
        <v>0</v>
      </c>
      <c r="BB29" s="261">
        <f>IF(AZ29=2,G29,0)</f>
        <v>0</v>
      </c>
      <c r="BC29" s="261">
        <f>IF(AZ29=3,G29,0)</f>
        <v>0</v>
      </c>
      <c r="BD29" s="261">
        <f>IF(AZ29=4,G29,0)</f>
        <v>0</v>
      </c>
      <c r="BE29" s="261">
        <f>IF(AZ29=5,G29,0)</f>
        <v>0</v>
      </c>
      <c r="CA29" s="292">
        <v>8</v>
      </c>
      <c r="CB29" s="292">
        <v>1</v>
      </c>
    </row>
    <row r="30" spans="1:80" x14ac:dyDescent="0.2">
      <c r="A30" s="293">
        <v>12</v>
      </c>
      <c r="B30" s="294" t="s">
        <v>376</v>
      </c>
      <c r="C30" s="295" t="s">
        <v>377</v>
      </c>
      <c r="D30" s="296" t="s">
        <v>369</v>
      </c>
      <c r="E30" s="297">
        <v>0.03</v>
      </c>
      <c r="F30" s="297">
        <v>0</v>
      </c>
      <c r="G30" s="298">
        <f>E30*F30</f>
        <v>0</v>
      </c>
      <c r="H30" s="299">
        <v>0</v>
      </c>
      <c r="I30" s="300">
        <f>E30*H30</f>
        <v>0</v>
      </c>
      <c r="J30" s="299"/>
      <c r="K30" s="300">
        <f>E30*J30</f>
        <v>0</v>
      </c>
      <c r="O30" s="292">
        <v>2</v>
      </c>
      <c r="AA30" s="261">
        <v>8</v>
      </c>
      <c r="AB30" s="261">
        <v>1</v>
      </c>
      <c r="AC30" s="261">
        <v>3</v>
      </c>
      <c r="AZ30" s="261">
        <v>1</v>
      </c>
      <c r="BA30" s="261">
        <f>IF(AZ30=1,G30,0)</f>
        <v>0</v>
      </c>
      <c r="BB30" s="261">
        <f>IF(AZ30=2,G30,0)</f>
        <v>0</v>
      </c>
      <c r="BC30" s="261">
        <f>IF(AZ30=3,G30,0)</f>
        <v>0</v>
      </c>
      <c r="BD30" s="261">
        <f>IF(AZ30=4,G30,0)</f>
        <v>0</v>
      </c>
      <c r="BE30" s="261">
        <f>IF(AZ30=5,G30,0)</f>
        <v>0</v>
      </c>
      <c r="CA30" s="292">
        <v>8</v>
      </c>
      <c r="CB30" s="292">
        <v>1</v>
      </c>
    </row>
    <row r="31" spans="1:80" x14ac:dyDescent="0.2">
      <c r="A31" s="293">
        <v>13</v>
      </c>
      <c r="B31" s="294" t="s">
        <v>378</v>
      </c>
      <c r="C31" s="295" t="s">
        <v>379</v>
      </c>
      <c r="D31" s="296" t="s">
        <v>369</v>
      </c>
      <c r="E31" s="297">
        <v>0.01</v>
      </c>
      <c r="F31" s="297">
        <v>0</v>
      </c>
      <c r="G31" s="298">
        <f>E31*F31</f>
        <v>0</v>
      </c>
      <c r="H31" s="299">
        <v>0</v>
      </c>
      <c r="I31" s="300">
        <f>E31*H31</f>
        <v>0</v>
      </c>
      <c r="J31" s="299"/>
      <c r="K31" s="300">
        <f>E31*J31</f>
        <v>0</v>
      </c>
      <c r="O31" s="292">
        <v>2</v>
      </c>
      <c r="AA31" s="261">
        <v>8</v>
      </c>
      <c r="AB31" s="261">
        <v>0</v>
      </c>
      <c r="AC31" s="261">
        <v>3</v>
      </c>
      <c r="AZ31" s="261">
        <v>1</v>
      </c>
      <c r="BA31" s="261">
        <f>IF(AZ31=1,G31,0)</f>
        <v>0</v>
      </c>
      <c r="BB31" s="261">
        <f>IF(AZ31=2,G31,0)</f>
        <v>0</v>
      </c>
      <c r="BC31" s="261">
        <f>IF(AZ31=3,G31,0)</f>
        <v>0</v>
      </c>
      <c r="BD31" s="261">
        <f>IF(AZ31=4,G31,0)</f>
        <v>0</v>
      </c>
      <c r="BE31" s="261">
        <f>IF(AZ31=5,G31,0)</f>
        <v>0</v>
      </c>
      <c r="CA31" s="292">
        <v>8</v>
      </c>
      <c r="CB31" s="292">
        <v>0</v>
      </c>
    </row>
    <row r="32" spans="1:80" x14ac:dyDescent="0.2">
      <c r="A32" s="312"/>
      <c r="B32" s="313" t="s">
        <v>101</v>
      </c>
      <c r="C32" s="314" t="s">
        <v>336</v>
      </c>
      <c r="D32" s="315"/>
      <c r="E32" s="316"/>
      <c r="F32" s="317"/>
      <c r="G32" s="318">
        <f>SUM(G15:G31)</f>
        <v>0</v>
      </c>
      <c r="H32" s="319"/>
      <c r="I32" s="320">
        <f>SUM(I15:I31)</f>
        <v>0.11700000000000001</v>
      </c>
      <c r="J32" s="319"/>
      <c r="K32" s="320">
        <f>SUM(K15:K31)</f>
        <v>0</v>
      </c>
      <c r="O32" s="292">
        <v>4</v>
      </c>
      <c r="BA32" s="321">
        <f>SUM(BA15:BA31)</f>
        <v>0</v>
      </c>
      <c r="BB32" s="321">
        <f>SUM(BB15:BB31)</f>
        <v>0</v>
      </c>
      <c r="BC32" s="321">
        <f>SUM(BC15:BC31)</f>
        <v>0</v>
      </c>
      <c r="BD32" s="321">
        <f>SUM(BD15:BD31)</f>
        <v>0</v>
      </c>
      <c r="BE32" s="321">
        <f>SUM(BE15:BE31)</f>
        <v>0</v>
      </c>
    </row>
    <row r="33" spans="1:80" x14ac:dyDescent="0.2">
      <c r="A33" s="282" t="s">
        <v>97</v>
      </c>
      <c r="B33" s="283" t="s">
        <v>412</v>
      </c>
      <c r="C33" s="284" t="s">
        <v>413</v>
      </c>
      <c r="D33" s="285"/>
      <c r="E33" s="286"/>
      <c r="F33" s="286"/>
      <c r="G33" s="287"/>
      <c r="H33" s="288"/>
      <c r="I33" s="289"/>
      <c r="J33" s="290"/>
      <c r="K33" s="291"/>
      <c r="O33" s="292">
        <v>1</v>
      </c>
    </row>
    <row r="34" spans="1:80" x14ac:dyDescent="0.2">
      <c r="A34" s="293">
        <v>14</v>
      </c>
      <c r="B34" s="294" t="s">
        <v>514</v>
      </c>
      <c r="C34" s="295" t="s">
        <v>515</v>
      </c>
      <c r="D34" s="296" t="s">
        <v>116</v>
      </c>
      <c r="E34" s="297">
        <v>33.479999999999997</v>
      </c>
      <c r="F34" s="297">
        <v>0</v>
      </c>
      <c r="G34" s="298">
        <f>E34*F34</f>
        <v>0</v>
      </c>
      <c r="H34" s="299">
        <v>4.7499999999999999E-3</v>
      </c>
      <c r="I34" s="300">
        <f>E34*H34</f>
        <v>0.15902999999999998</v>
      </c>
      <c r="J34" s="299">
        <v>0</v>
      </c>
      <c r="K34" s="300">
        <f>E34*J34</f>
        <v>0</v>
      </c>
      <c r="O34" s="292">
        <v>2</v>
      </c>
      <c r="AA34" s="261">
        <v>1</v>
      </c>
      <c r="AB34" s="261">
        <v>0</v>
      </c>
      <c r="AC34" s="261">
        <v>0</v>
      </c>
      <c r="AZ34" s="261">
        <v>1</v>
      </c>
      <c r="BA34" s="261">
        <f>IF(AZ34=1,G34,0)</f>
        <v>0</v>
      </c>
      <c r="BB34" s="261">
        <f>IF(AZ34=2,G34,0)</f>
        <v>0</v>
      </c>
      <c r="BC34" s="261">
        <f>IF(AZ34=3,G34,0)</f>
        <v>0</v>
      </c>
      <c r="BD34" s="261">
        <f>IF(AZ34=4,G34,0)</f>
        <v>0</v>
      </c>
      <c r="BE34" s="261">
        <f>IF(AZ34=5,G34,0)</f>
        <v>0</v>
      </c>
      <c r="CA34" s="292">
        <v>1</v>
      </c>
      <c r="CB34" s="292">
        <v>0</v>
      </c>
    </row>
    <row r="35" spans="1:80" x14ac:dyDescent="0.2">
      <c r="A35" s="301"/>
      <c r="B35" s="304"/>
      <c r="C35" s="305" t="s">
        <v>516</v>
      </c>
      <c r="D35" s="306"/>
      <c r="E35" s="307">
        <v>33.479999999999997</v>
      </c>
      <c r="F35" s="308"/>
      <c r="G35" s="309"/>
      <c r="H35" s="310"/>
      <c r="I35" s="302"/>
      <c r="J35" s="311"/>
      <c r="K35" s="302"/>
      <c r="M35" s="303" t="s">
        <v>516</v>
      </c>
      <c r="O35" s="292"/>
    </row>
    <row r="36" spans="1:80" x14ac:dyDescent="0.2">
      <c r="A36" s="293">
        <v>15</v>
      </c>
      <c r="B36" s="294" t="s">
        <v>517</v>
      </c>
      <c r="C36" s="295" t="s">
        <v>518</v>
      </c>
      <c r="D36" s="296" t="s">
        <v>347</v>
      </c>
      <c r="E36" s="297">
        <v>1374</v>
      </c>
      <c r="F36" s="297">
        <v>0</v>
      </c>
      <c r="G36" s="298">
        <f>E36*F36</f>
        <v>0</v>
      </c>
      <c r="H36" s="299">
        <v>8.2799999999999992E-3</v>
      </c>
      <c r="I36" s="300">
        <f>E36*H36</f>
        <v>11.376719999999999</v>
      </c>
      <c r="J36" s="299">
        <v>0</v>
      </c>
      <c r="K36" s="300">
        <f>E36*J36</f>
        <v>0</v>
      </c>
      <c r="O36" s="292">
        <v>2</v>
      </c>
      <c r="AA36" s="261">
        <v>1</v>
      </c>
      <c r="AB36" s="261">
        <v>1</v>
      </c>
      <c r="AC36" s="261">
        <v>1</v>
      </c>
      <c r="AZ36" s="261">
        <v>1</v>
      </c>
      <c r="BA36" s="261">
        <f>IF(AZ36=1,G36,0)</f>
        <v>0</v>
      </c>
      <c r="BB36" s="261">
        <f>IF(AZ36=2,G36,0)</f>
        <v>0</v>
      </c>
      <c r="BC36" s="261">
        <f>IF(AZ36=3,G36,0)</f>
        <v>0</v>
      </c>
      <c r="BD36" s="261">
        <f>IF(AZ36=4,G36,0)</f>
        <v>0</v>
      </c>
      <c r="BE36" s="261">
        <f>IF(AZ36=5,G36,0)</f>
        <v>0</v>
      </c>
      <c r="CA36" s="292">
        <v>1</v>
      </c>
      <c r="CB36" s="292">
        <v>1</v>
      </c>
    </row>
    <row r="37" spans="1:80" x14ac:dyDescent="0.2">
      <c r="A37" s="301"/>
      <c r="B37" s="304"/>
      <c r="C37" s="305" t="s">
        <v>519</v>
      </c>
      <c r="D37" s="306"/>
      <c r="E37" s="307">
        <v>630</v>
      </c>
      <c r="F37" s="308"/>
      <c r="G37" s="309"/>
      <c r="H37" s="310"/>
      <c r="I37" s="302"/>
      <c r="J37" s="311"/>
      <c r="K37" s="302"/>
      <c r="M37" s="303" t="s">
        <v>519</v>
      </c>
      <c r="O37" s="292"/>
    </row>
    <row r="38" spans="1:80" x14ac:dyDescent="0.2">
      <c r="A38" s="301"/>
      <c r="B38" s="304"/>
      <c r="C38" s="305" t="s">
        <v>520</v>
      </c>
      <c r="D38" s="306"/>
      <c r="E38" s="307">
        <v>744</v>
      </c>
      <c r="F38" s="308"/>
      <c r="G38" s="309"/>
      <c r="H38" s="310"/>
      <c r="I38" s="302"/>
      <c r="J38" s="311"/>
      <c r="K38" s="302"/>
      <c r="M38" s="303" t="s">
        <v>520</v>
      </c>
      <c r="O38" s="292"/>
    </row>
    <row r="39" spans="1:80" x14ac:dyDescent="0.2">
      <c r="A39" s="293">
        <v>16</v>
      </c>
      <c r="B39" s="294" t="s">
        <v>521</v>
      </c>
      <c r="C39" s="295" t="s">
        <v>522</v>
      </c>
      <c r="D39" s="296" t="s">
        <v>347</v>
      </c>
      <c r="E39" s="297">
        <v>1002</v>
      </c>
      <c r="F39" s="297">
        <v>0</v>
      </c>
      <c r="G39" s="298">
        <f>E39*F39</f>
        <v>0</v>
      </c>
      <c r="H39" s="299">
        <v>1.4999999999999999E-4</v>
      </c>
      <c r="I39" s="300">
        <f>E39*H39</f>
        <v>0.15029999999999999</v>
      </c>
      <c r="J39" s="299">
        <v>0</v>
      </c>
      <c r="K39" s="300">
        <f>E39*J39</f>
        <v>0</v>
      </c>
      <c r="O39" s="292">
        <v>2</v>
      </c>
      <c r="AA39" s="261">
        <v>1</v>
      </c>
      <c r="AB39" s="261">
        <v>1</v>
      </c>
      <c r="AC39" s="261">
        <v>1</v>
      </c>
      <c r="AZ39" s="261">
        <v>1</v>
      </c>
      <c r="BA39" s="261">
        <f>IF(AZ39=1,G39,0)</f>
        <v>0</v>
      </c>
      <c r="BB39" s="261">
        <f>IF(AZ39=2,G39,0)</f>
        <v>0</v>
      </c>
      <c r="BC39" s="261">
        <f>IF(AZ39=3,G39,0)</f>
        <v>0</v>
      </c>
      <c r="BD39" s="261">
        <f>IF(AZ39=4,G39,0)</f>
        <v>0</v>
      </c>
      <c r="BE39" s="261">
        <f>IF(AZ39=5,G39,0)</f>
        <v>0</v>
      </c>
      <c r="CA39" s="292">
        <v>1</v>
      </c>
      <c r="CB39" s="292">
        <v>1</v>
      </c>
    </row>
    <row r="40" spans="1:80" x14ac:dyDescent="0.2">
      <c r="A40" s="301"/>
      <c r="B40" s="304"/>
      <c r="C40" s="305" t="s">
        <v>523</v>
      </c>
      <c r="D40" s="306"/>
      <c r="E40" s="307">
        <v>630</v>
      </c>
      <c r="F40" s="308"/>
      <c r="G40" s="309"/>
      <c r="H40" s="310"/>
      <c r="I40" s="302"/>
      <c r="J40" s="311"/>
      <c r="K40" s="302"/>
      <c r="M40" s="303" t="s">
        <v>523</v>
      </c>
      <c r="O40" s="292"/>
    </row>
    <row r="41" spans="1:80" x14ac:dyDescent="0.2">
      <c r="A41" s="301"/>
      <c r="B41" s="304"/>
      <c r="C41" s="305" t="s">
        <v>524</v>
      </c>
      <c r="D41" s="306"/>
      <c r="E41" s="307">
        <v>372</v>
      </c>
      <c r="F41" s="308"/>
      <c r="G41" s="309"/>
      <c r="H41" s="310"/>
      <c r="I41" s="302"/>
      <c r="J41" s="311"/>
      <c r="K41" s="302"/>
      <c r="M41" s="303" t="s">
        <v>524</v>
      </c>
      <c r="O41" s="292"/>
    </row>
    <row r="42" spans="1:80" x14ac:dyDescent="0.2">
      <c r="A42" s="312"/>
      <c r="B42" s="313" t="s">
        <v>101</v>
      </c>
      <c r="C42" s="314" t="s">
        <v>414</v>
      </c>
      <c r="D42" s="315"/>
      <c r="E42" s="316"/>
      <c r="F42" s="317"/>
      <c r="G42" s="318">
        <f>SUM(G33:G41)</f>
        <v>0</v>
      </c>
      <c r="H42" s="319"/>
      <c r="I42" s="320">
        <f>SUM(I33:I41)</f>
        <v>11.686049999999998</v>
      </c>
      <c r="J42" s="319"/>
      <c r="K42" s="320">
        <f>SUM(K33:K41)</f>
        <v>0</v>
      </c>
      <c r="O42" s="292">
        <v>4</v>
      </c>
      <c r="BA42" s="321">
        <f>SUM(BA33:BA41)</f>
        <v>0</v>
      </c>
      <c r="BB42" s="321">
        <f>SUM(BB33:BB41)</f>
        <v>0</v>
      </c>
      <c r="BC42" s="321">
        <f>SUM(BC33:BC41)</f>
        <v>0</v>
      </c>
      <c r="BD42" s="321">
        <f>SUM(BD33:BD41)</f>
        <v>0</v>
      </c>
      <c r="BE42" s="321">
        <f>SUM(BE33:BE41)</f>
        <v>0</v>
      </c>
    </row>
    <row r="43" spans="1:80" x14ac:dyDescent="0.2">
      <c r="A43" s="282" t="s">
        <v>97</v>
      </c>
      <c r="B43" s="283" t="s">
        <v>419</v>
      </c>
      <c r="C43" s="284" t="s">
        <v>420</v>
      </c>
      <c r="D43" s="285"/>
      <c r="E43" s="286"/>
      <c r="F43" s="286"/>
      <c r="G43" s="287"/>
      <c r="H43" s="288"/>
      <c r="I43" s="289"/>
      <c r="J43" s="290"/>
      <c r="K43" s="291"/>
      <c r="O43" s="292">
        <v>1</v>
      </c>
    </row>
    <row r="44" spans="1:80" x14ac:dyDescent="0.2">
      <c r="A44" s="293">
        <v>17</v>
      </c>
      <c r="B44" s="294" t="s">
        <v>525</v>
      </c>
      <c r="C44" s="295" t="s">
        <v>526</v>
      </c>
      <c r="D44" s="296" t="s">
        <v>369</v>
      </c>
      <c r="E44" s="297">
        <v>12.1029006</v>
      </c>
      <c r="F44" s="297">
        <v>0</v>
      </c>
      <c r="G44" s="298">
        <f>E44*F44</f>
        <v>0</v>
      </c>
      <c r="H44" s="299">
        <v>0</v>
      </c>
      <c r="I44" s="300">
        <f>E44*H44</f>
        <v>0</v>
      </c>
      <c r="J44" s="299"/>
      <c r="K44" s="300">
        <f>E44*J44</f>
        <v>0</v>
      </c>
      <c r="O44" s="292">
        <v>2</v>
      </c>
      <c r="AA44" s="261">
        <v>7</v>
      </c>
      <c r="AB44" s="261">
        <v>1</v>
      </c>
      <c r="AC44" s="261">
        <v>2</v>
      </c>
      <c r="AZ44" s="261">
        <v>1</v>
      </c>
      <c r="BA44" s="261">
        <f>IF(AZ44=1,G44,0)</f>
        <v>0</v>
      </c>
      <c r="BB44" s="261">
        <f>IF(AZ44=2,G44,0)</f>
        <v>0</v>
      </c>
      <c r="BC44" s="261">
        <f>IF(AZ44=3,G44,0)</f>
        <v>0</v>
      </c>
      <c r="BD44" s="261">
        <f>IF(AZ44=4,G44,0)</f>
        <v>0</v>
      </c>
      <c r="BE44" s="261">
        <f>IF(AZ44=5,G44,0)</f>
        <v>0</v>
      </c>
      <c r="CA44" s="292">
        <v>7</v>
      </c>
      <c r="CB44" s="292">
        <v>1</v>
      </c>
    </row>
    <row r="45" spans="1:80" x14ac:dyDescent="0.2">
      <c r="A45" s="312"/>
      <c r="B45" s="313" t="s">
        <v>101</v>
      </c>
      <c r="C45" s="314" t="s">
        <v>421</v>
      </c>
      <c r="D45" s="315"/>
      <c r="E45" s="316"/>
      <c r="F45" s="317"/>
      <c r="G45" s="318">
        <f>SUM(G43:G44)</f>
        <v>0</v>
      </c>
      <c r="H45" s="319"/>
      <c r="I45" s="320">
        <f>SUM(I43:I44)</f>
        <v>0</v>
      </c>
      <c r="J45" s="319"/>
      <c r="K45" s="320">
        <f>SUM(K43:K44)</f>
        <v>0</v>
      </c>
      <c r="O45" s="292">
        <v>4</v>
      </c>
      <c r="BA45" s="321">
        <f>SUM(BA43:BA44)</f>
        <v>0</v>
      </c>
      <c r="BB45" s="321">
        <f>SUM(BB43:BB44)</f>
        <v>0</v>
      </c>
      <c r="BC45" s="321">
        <f>SUM(BC43:BC44)</f>
        <v>0</v>
      </c>
      <c r="BD45" s="321">
        <f>SUM(BD43:BD44)</f>
        <v>0</v>
      </c>
      <c r="BE45" s="321">
        <f>SUM(BE43:BE44)</f>
        <v>0</v>
      </c>
    </row>
    <row r="46" spans="1:80" x14ac:dyDescent="0.2">
      <c r="A46" s="282" t="s">
        <v>97</v>
      </c>
      <c r="B46" s="283" t="s">
        <v>527</v>
      </c>
      <c r="C46" s="284" t="s">
        <v>528</v>
      </c>
      <c r="D46" s="285"/>
      <c r="E46" s="286"/>
      <c r="F46" s="286"/>
      <c r="G46" s="287"/>
      <c r="H46" s="288"/>
      <c r="I46" s="289"/>
      <c r="J46" s="290"/>
      <c r="K46" s="291"/>
      <c r="O46" s="292">
        <v>1</v>
      </c>
    </row>
    <row r="47" spans="1:80" ht="22.5" x14ac:dyDescent="0.2">
      <c r="A47" s="293">
        <v>18</v>
      </c>
      <c r="B47" s="294" t="s">
        <v>530</v>
      </c>
      <c r="C47" s="295" t="s">
        <v>531</v>
      </c>
      <c r="D47" s="296" t="s">
        <v>116</v>
      </c>
      <c r="E47" s="297">
        <v>750.87950000000001</v>
      </c>
      <c r="F47" s="297">
        <v>0</v>
      </c>
      <c r="G47" s="298">
        <f>E47*F47</f>
        <v>0</v>
      </c>
      <c r="H47" s="299">
        <v>0</v>
      </c>
      <c r="I47" s="300">
        <f>E47*H47</f>
        <v>0</v>
      </c>
      <c r="J47" s="299">
        <v>0</v>
      </c>
      <c r="K47" s="300">
        <f>E47*J47</f>
        <v>0</v>
      </c>
      <c r="O47" s="292">
        <v>2</v>
      </c>
      <c r="AA47" s="261">
        <v>1</v>
      </c>
      <c r="AB47" s="261">
        <v>7</v>
      </c>
      <c r="AC47" s="261">
        <v>7</v>
      </c>
      <c r="AZ47" s="261">
        <v>2</v>
      </c>
      <c r="BA47" s="261">
        <f>IF(AZ47=1,G47,0)</f>
        <v>0</v>
      </c>
      <c r="BB47" s="261">
        <f>IF(AZ47=2,G47,0)</f>
        <v>0</v>
      </c>
      <c r="BC47" s="261">
        <f>IF(AZ47=3,G47,0)</f>
        <v>0</v>
      </c>
      <c r="BD47" s="261">
        <f>IF(AZ47=4,G47,0)</f>
        <v>0</v>
      </c>
      <c r="BE47" s="261">
        <f>IF(AZ47=5,G47,0)</f>
        <v>0</v>
      </c>
      <c r="CA47" s="292">
        <v>1</v>
      </c>
      <c r="CB47" s="292">
        <v>7</v>
      </c>
    </row>
    <row r="48" spans="1:80" x14ac:dyDescent="0.2">
      <c r="A48" s="301"/>
      <c r="B48" s="304"/>
      <c r="C48" s="305" t="s">
        <v>171</v>
      </c>
      <c r="D48" s="306"/>
      <c r="E48" s="307">
        <v>0</v>
      </c>
      <c r="F48" s="308"/>
      <c r="G48" s="309"/>
      <c r="H48" s="310"/>
      <c r="I48" s="302"/>
      <c r="J48" s="311"/>
      <c r="K48" s="302"/>
      <c r="M48" s="303" t="s">
        <v>171</v>
      </c>
      <c r="O48" s="292"/>
    </row>
    <row r="49" spans="1:80" x14ac:dyDescent="0.2">
      <c r="A49" s="301"/>
      <c r="B49" s="304"/>
      <c r="C49" s="305" t="s">
        <v>532</v>
      </c>
      <c r="D49" s="306"/>
      <c r="E49" s="307">
        <v>642.25</v>
      </c>
      <c r="F49" s="308"/>
      <c r="G49" s="309"/>
      <c r="H49" s="310"/>
      <c r="I49" s="302"/>
      <c r="J49" s="311"/>
      <c r="K49" s="302"/>
      <c r="M49" s="303" t="s">
        <v>532</v>
      </c>
      <c r="O49" s="292"/>
    </row>
    <row r="50" spans="1:80" x14ac:dyDescent="0.2">
      <c r="A50" s="301"/>
      <c r="B50" s="304"/>
      <c r="C50" s="305" t="s">
        <v>533</v>
      </c>
      <c r="D50" s="306"/>
      <c r="E50" s="307">
        <v>26.209499999999998</v>
      </c>
      <c r="F50" s="308"/>
      <c r="G50" s="309"/>
      <c r="H50" s="310"/>
      <c r="I50" s="302"/>
      <c r="J50" s="311"/>
      <c r="K50" s="302"/>
      <c r="M50" s="303" t="s">
        <v>533</v>
      </c>
      <c r="O50" s="292"/>
    </row>
    <row r="51" spans="1:80" x14ac:dyDescent="0.2">
      <c r="A51" s="301"/>
      <c r="B51" s="304"/>
      <c r="C51" s="305" t="s">
        <v>534</v>
      </c>
      <c r="D51" s="306"/>
      <c r="E51" s="307">
        <v>27.1</v>
      </c>
      <c r="F51" s="308"/>
      <c r="G51" s="309"/>
      <c r="H51" s="310"/>
      <c r="I51" s="302"/>
      <c r="J51" s="311"/>
      <c r="K51" s="302"/>
      <c r="M51" s="303" t="s">
        <v>534</v>
      </c>
      <c r="O51" s="292"/>
    </row>
    <row r="52" spans="1:80" x14ac:dyDescent="0.2">
      <c r="A52" s="301"/>
      <c r="B52" s="304"/>
      <c r="C52" s="305" t="s">
        <v>535</v>
      </c>
      <c r="D52" s="306"/>
      <c r="E52" s="307">
        <v>55.32</v>
      </c>
      <c r="F52" s="308"/>
      <c r="G52" s="309"/>
      <c r="H52" s="310"/>
      <c r="I52" s="302"/>
      <c r="J52" s="311"/>
      <c r="K52" s="302"/>
      <c r="M52" s="303" t="s">
        <v>535</v>
      </c>
      <c r="O52" s="292"/>
    </row>
    <row r="53" spans="1:80" x14ac:dyDescent="0.2">
      <c r="A53" s="293">
        <v>19</v>
      </c>
      <c r="B53" s="294" t="s">
        <v>536</v>
      </c>
      <c r="C53" s="295" t="s">
        <v>537</v>
      </c>
      <c r="D53" s="296" t="s">
        <v>116</v>
      </c>
      <c r="E53" s="297">
        <v>658.51</v>
      </c>
      <c r="F53" s="297">
        <v>0</v>
      </c>
      <c r="G53" s="298">
        <f>E53*F53</f>
        <v>0</v>
      </c>
      <c r="H53" s="299">
        <v>0</v>
      </c>
      <c r="I53" s="300">
        <f>E53*H53</f>
        <v>0</v>
      </c>
      <c r="J53" s="299">
        <v>-0.01</v>
      </c>
      <c r="K53" s="300">
        <f>E53*J53</f>
        <v>-6.5850999999999997</v>
      </c>
      <c r="O53" s="292">
        <v>2</v>
      </c>
      <c r="AA53" s="261">
        <v>1</v>
      </c>
      <c r="AB53" s="261">
        <v>0</v>
      </c>
      <c r="AC53" s="261">
        <v>0</v>
      </c>
      <c r="AZ53" s="261">
        <v>2</v>
      </c>
      <c r="BA53" s="261">
        <f>IF(AZ53=1,G53,0)</f>
        <v>0</v>
      </c>
      <c r="BB53" s="261">
        <f>IF(AZ53=2,G53,0)</f>
        <v>0</v>
      </c>
      <c r="BC53" s="261">
        <f>IF(AZ53=3,G53,0)</f>
        <v>0</v>
      </c>
      <c r="BD53" s="261">
        <f>IF(AZ53=4,G53,0)</f>
        <v>0</v>
      </c>
      <c r="BE53" s="261">
        <f>IF(AZ53=5,G53,0)</f>
        <v>0</v>
      </c>
      <c r="CA53" s="292">
        <v>1</v>
      </c>
      <c r="CB53" s="292">
        <v>0</v>
      </c>
    </row>
    <row r="54" spans="1:80" ht="22.5" x14ac:dyDescent="0.2">
      <c r="A54" s="301"/>
      <c r="B54" s="304"/>
      <c r="C54" s="305" t="s">
        <v>538</v>
      </c>
      <c r="D54" s="306"/>
      <c r="E54" s="307">
        <v>658.51</v>
      </c>
      <c r="F54" s="308"/>
      <c r="G54" s="309"/>
      <c r="H54" s="310"/>
      <c r="I54" s="302"/>
      <c r="J54" s="311"/>
      <c r="K54" s="302"/>
      <c r="M54" s="303" t="s">
        <v>538</v>
      </c>
      <c r="O54" s="292"/>
    </row>
    <row r="55" spans="1:80" x14ac:dyDescent="0.2">
      <c r="A55" s="293">
        <v>20</v>
      </c>
      <c r="B55" s="294" t="s">
        <v>539</v>
      </c>
      <c r="C55" s="295" t="s">
        <v>540</v>
      </c>
      <c r="D55" s="296" t="s">
        <v>116</v>
      </c>
      <c r="E55" s="297">
        <v>1107.8068000000001</v>
      </c>
      <c r="F55" s="297">
        <v>0</v>
      </c>
      <c r="G55" s="298">
        <f>E55*F55</f>
        <v>0</v>
      </c>
      <c r="H55" s="299">
        <v>3.5E-4</v>
      </c>
      <c r="I55" s="300">
        <f>E55*H55</f>
        <v>0.38773238000000004</v>
      </c>
      <c r="J55" s="299">
        <v>0</v>
      </c>
      <c r="K55" s="300">
        <f>E55*J55</f>
        <v>0</v>
      </c>
      <c r="O55" s="292">
        <v>2</v>
      </c>
      <c r="AA55" s="261">
        <v>1</v>
      </c>
      <c r="AB55" s="261">
        <v>7</v>
      </c>
      <c r="AC55" s="261">
        <v>7</v>
      </c>
      <c r="AZ55" s="261">
        <v>2</v>
      </c>
      <c r="BA55" s="261">
        <f>IF(AZ55=1,G55,0)</f>
        <v>0</v>
      </c>
      <c r="BB55" s="261">
        <f>IF(AZ55=2,G55,0)</f>
        <v>0</v>
      </c>
      <c r="BC55" s="261">
        <f>IF(AZ55=3,G55,0)</f>
        <v>0</v>
      </c>
      <c r="BD55" s="261">
        <f>IF(AZ55=4,G55,0)</f>
        <v>0</v>
      </c>
      <c r="BE55" s="261">
        <f>IF(AZ55=5,G55,0)</f>
        <v>0</v>
      </c>
      <c r="CA55" s="292">
        <v>1</v>
      </c>
      <c r="CB55" s="292">
        <v>7</v>
      </c>
    </row>
    <row r="56" spans="1:80" x14ac:dyDescent="0.2">
      <c r="A56" s="301"/>
      <c r="B56" s="304"/>
      <c r="C56" s="305" t="s">
        <v>541</v>
      </c>
      <c r="D56" s="306"/>
      <c r="E56" s="307">
        <v>0</v>
      </c>
      <c r="F56" s="308"/>
      <c r="G56" s="309"/>
      <c r="H56" s="310"/>
      <c r="I56" s="302"/>
      <c r="J56" s="311"/>
      <c r="K56" s="302"/>
      <c r="M56" s="303" t="s">
        <v>541</v>
      </c>
      <c r="O56" s="292"/>
    </row>
    <row r="57" spans="1:80" ht="22.5" x14ac:dyDescent="0.2">
      <c r="A57" s="301"/>
      <c r="B57" s="304"/>
      <c r="C57" s="305" t="s">
        <v>542</v>
      </c>
      <c r="D57" s="306"/>
      <c r="E57" s="307">
        <v>640.96749999999997</v>
      </c>
      <c r="F57" s="308"/>
      <c r="G57" s="309"/>
      <c r="H57" s="310"/>
      <c r="I57" s="302"/>
      <c r="J57" s="311"/>
      <c r="K57" s="302"/>
      <c r="M57" s="303" t="s">
        <v>542</v>
      </c>
      <c r="O57" s="292"/>
    </row>
    <row r="58" spans="1:80" x14ac:dyDescent="0.2">
      <c r="A58" s="301"/>
      <c r="B58" s="304"/>
      <c r="C58" s="305" t="s">
        <v>543</v>
      </c>
      <c r="D58" s="306"/>
      <c r="E58" s="307">
        <v>2.79</v>
      </c>
      <c r="F58" s="308"/>
      <c r="G58" s="309"/>
      <c r="H58" s="310"/>
      <c r="I58" s="302"/>
      <c r="J58" s="311"/>
      <c r="K58" s="302"/>
      <c r="M58" s="303" t="s">
        <v>543</v>
      </c>
      <c r="O58" s="292"/>
    </row>
    <row r="59" spans="1:80" x14ac:dyDescent="0.2">
      <c r="A59" s="301"/>
      <c r="B59" s="304"/>
      <c r="C59" s="305" t="s">
        <v>544</v>
      </c>
      <c r="D59" s="306"/>
      <c r="E59" s="307">
        <v>0</v>
      </c>
      <c r="F59" s="308"/>
      <c r="G59" s="309"/>
      <c r="H59" s="310"/>
      <c r="I59" s="302"/>
      <c r="J59" s="311"/>
      <c r="K59" s="302"/>
      <c r="M59" s="303" t="s">
        <v>544</v>
      </c>
      <c r="O59" s="292"/>
    </row>
    <row r="60" spans="1:80" ht="22.5" x14ac:dyDescent="0.2">
      <c r="A60" s="301"/>
      <c r="B60" s="304"/>
      <c r="C60" s="305" t="s">
        <v>545</v>
      </c>
      <c r="D60" s="306"/>
      <c r="E60" s="307">
        <v>50.538800000000002</v>
      </c>
      <c r="F60" s="308"/>
      <c r="G60" s="309"/>
      <c r="H60" s="310"/>
      <c r="I60" s="302"/>
      <c r="J60" s="311"/>
      <c r="K60" s="302"/>
      <c r="M60" s="303" t="s">
        <v>545</v>
      </c>
      <c r="O60" s="292"/>
    </row>
    <row r="61" spans="1:80" x14ac:dyDescent="0.2">
      <c r="A61" s="301"/>
      <c r="B61" s="304"/>
      <c r="C61" s="305" t="s">
        <v>546</v>
      </c>
      <c r="D61" s="306"/>
      <c r="E61" s="307">
        <v>3.2759999999999998</v>
      </c>
      <c r="F61" s="308"/>
      <c r="G61" s="309"/>
      <c r="H61" s="310"/>
      <c r="I61" s="302"/>
      <c r="J61" s="311"/>
      <c r="K61" s="302"/>
      <c r="M61" s="303" t="s">
        <v>546</v>
      </c>
      <c r="O61" s="292"/>
    </row>
    <row r="62" spans="1:80" x14ac:dyDescent="0.2">
      <c r="A62" s="301"/>
      <c r="B62" s="304"/>
      <c r="C62" s="305" t="s">
        <v>547</v>
      </c>
      <c r="D62" s="306"/>
      <c r="E62" s="307">
        <v>27.1</v>
      </c>
      <c r="F62" s="308"/>
      <c r="G62" s="309"/>
      <c r="H62" s="310"/>
      <c r="I62" s="302"/>
      <c r="J62" s="311"/>
      <c r="K62" s="302"/>
      <c r="M62" s="303" t="s">
        <v>547</v>
      </c>
      <c r="O62" s="292"/>
    </row>
    <row r="63" spans="1:80" x14ac:dyDescent="0.2">
      <c r="A63" s="301"/>
      <c r="B63" s="304"/>
      <c r="C63" s="305" t="s">
        <v>548</v>
      </c>
      <c r="D63" s="306"/>
      <c r="E63" s="307">
        <v>5.2560000000000002</v>
      </c>
      <c r="F63" s="308"/>
      <c r="G63" s="309"/>
      <c r="H63" s="310"/>
      <c r="I63" s="302"/>
      <c r="J63" s="311"/>
      <c r="K63" s="302"/>
      <c r="M63" s="303" t="s">
        <v>548</v>
      </c>
      <c r="O63" s="292"/>
    </row>
    <row r="64" spans="1:80" x14ac:dyDescent="0.2">
      <c r="A64" s="301"/>
      <c r="B64" s="304"/>
      <c r="C64" s="305" t="s">
        <v>130</v>
      </c>
      <c r="D64" s="306"/>
      <c r="E64" s="307">
        <v>0</v>
      </c>
      <c r="F64" s="308"/>
      <c r="G64" s="309"/>
      <c r="H64" s="310"/>
      <c r="I64" s="302"/>
      <c r="J64" s="311"/>
      <c r="K64" s="302"/>
      <c r="M64" s="303">
        <v>0</v>
      </c>
      <c r="O64" s="292"/>
    </row>
    <row r="65" spans="1:80" x14ac:dyDescent="0.2">
      <c r="A65" s="301"/>
      <c r="B65" s="304"/>
      <c r="C65" s="305" t="s">
        <v>130</v>
      </c>
      <c r="D65" s="306"/>
      <c r="E65" s="307">
        <v>0</v>
      </c>
      <c r="F65" s="308"/>
      <c r="G65" s="309"/>
      <c r="H65" s="310"/>
      <c r="I65" s="302"/>
      <c r="J65" s="311"/>
      <c r="K65" s="302"/>
      <c r="M65" s="303">
        <v>0</v>
      </c>
      <c r="O65" s="292"/>
    </row>
    <row r="66" spans="1:80" ht="22.5" x14ac:dyDescent="0.2">
      <c r="A66" s="301"/>
      <c r="B66" s="304"/>
      <c r="C66" s="305" t="s">
        <v>549</v>
      </c>
      <c r="D66" s="306"/>
      <c r="E66" s="307">
        <v>37.773000000000003</v>
      </c>
      <c r="F66" s="308"/>
      <c r="G66" s="309"/>
      <c r="H66" s="310"/>
      <c r="I66" s="302"/>
      <c r="J66" s="311"/>
      <c r="K66" s="302"/>
      <c r="M66" s="303" t="s">
        <v>549</v>
      </c>
      <c r="O66" s="292"/>
    </row>
    <row r="67" spans="1:80" x14ac:dyDescent="0.2">
      <c r="A67" s="301"/>
      <c r="B67" s="304"/>
      <c r="C67" s="305" t="s">
        <v>550</v>
      </c>
      <c r="D67" s="306"/>
      <c r="E67" s="307">
        <v>3.57</v>
      </c>
      <c r="F67" s="308"/>
      <c r="G67" s="309"/>
      <c r="H67" s="310"/>
      <c r="I67" s="302"/>
      <c r="J67" s="311"/>
      <c r="K67" s="302"/>
      <c r="M67" s="303" t="s">
        <v>550</v>
      </c>
      <c r="O67" s="292"/>
    </row>
    <row r="68" spans="1:80" x14ac:dyDescent="0.2">
      <c r="A68" s="301"/>
      <c r="B68" s="304"/>
      <c r="C68" s="305" t="s">
        <v>130</v>
      </c>
      <c r="D68" s="306"/>
      <c r="E68" s="307">
        <v>0</v>
      </c>
      <c r="F68" s="308"/>
      <c r="G68" s="309"/>
      <c r="H68" s="310"/>
      <c r="I68" s="302"/>
      <c r="J68" s="311"/>
      <c r="K68" s="302"/>
      <c r="M68" s="303">
        <v>0</v>
      </c>
      <c r="O68" s="292"/>
    </row>
    <row r="69" spans="1:80" x14ac:dyDescent="0.2">
      <c r="A69" s="301"/>
      <c r="B69" s="304"/>
      <c r="C69" s="305" t="s">
        <v>551</v>
      </c>
      <c r="D69" s="306"/>
      <c r="E69" s="307">
        <v>0</v>
      </c>
      <c r="F69" s="308"/>
      <c r="G69" s="309"/>
      <c r="H69" s="310"/>
      <c r="I69" s="302"/>
      <c r="J69" s="311"/>
      <c r="K69" s="302"/>
      <c r="M69" s="303" t="s">
        <v>551</v>
      </c>
      <c r="O69" s="292"/>
    </row>
    <row r="70" spans="1:80" x14ac:dyDescent="0.2">
      <c r="A70" s="301"/>
      <c r="B70" s="304"/>
      <c r="C70" s="305" t="s">
        <v>552</v>
      </c>
      <c r="D70" s="306"/>
      <c r="E70" s="307">
        <v>321.125</v>
      </c>
      <c r="F70" s="308"/>
      <c r="G70" s="309"/>
      <c r="H70" s="310"/>
      <c r="I70" s="302"/>
      <c r="J70" s="311"/>
      <c r="K70" s="302"/>
      <c r="M70" s="303" t="s">
        <v>552</v>
      </c>
      <c r="O70" s="292"/>
    </row>
    <row r="71" spans="1:80" x14ac:dyDescent="0.2">
      <c r="A71" s="301"/>
      <c r="B71" s="304"/>
      <c r="C71" s="305" t="s">
        <v>553</v>
      </c>
      <c r="D71" s="306"/>
      <c r="E71" s="307">
        <v>15.410500000000001</v>
      </c>
      <c r="F71" s="308"/>
      <c r="G71" s="309"/>
      <c r="H71" s="310"/>
      <c r="I71" s="302"/>
      <c r="J71" s="311"/>
      <c r="K71" s="302"/>
      <c r="M71" s="303" t="s">
        <v>553</v>
      </c>
      <c r="O71" s="292"/>
    </row>
    <row r="72" spans="1:80" x14ac:dyDescent="0.2">
      <c r="A72" s="293">
        <v>21</v>
      </c>
      <c r="B72" s="294" t="s">
        <v>554</v>
      </c>
      <c r="C72" s="295" t="s">
        <v>555</v>
      </c>
      <c r="D72" s="296" t="s">
        <v>116</v>
      </c>
      <c r="E72" s="297">
        <v>105.2508</v>
      </c>
      <c r="F72" s="297">
        <v>0</v>
      </c>
      <c r="G72" s="298">
        <f>E72*F72</f>
        <v>0</v>
      </c>
      <c r="H72" s="299">
        <v>0</v>
      </c>
      <c r="I72" s="300">
        <f>E72*H72</f>
        <v>0</v>
      </c>
      <c r="J72" s="299"/>
      <c r="K72" s="300">
        <f>E72*J72</f>
        <v>0</v>
      </c>
      <c r="O72" s="292">
        <v>2</v>
      </c>
      <c r="AA72" s="261">
        <v>12</v>
      </c>
      <c r="AB72" s="261">
        <v>0</v>
      </c>
      <c r="AC72" s="261">
        <v>20</v>
      </c>
      <c r="AZ72" s="261">
        <v>2</v>
      </c>
      <c r="BA72" s="261">
        <f>IF(AZ72=1,G72,0)</f>
        <v>0</v>
      </c>
      <c r="BB72" s="261">
        <f>IF(AZ72=2,G72,0)</f>
        <v>0</v>
      </c>
      <c r="BC72" s="261">
        <f>IF(AZ72=3,G72,0)</f>
        <v>0</v>
      </c>
      <c r="BD72" s="261">
        <f>IF(AZ72=4,G72,0)</f>
        <v>0</v>
      </c>
      <c r="BE72" s="261">
        <f>IF(AZ72=5,G72,0)</f>
        <v>0</v>
      </c>
      <c r="CA72" s="292">
        <v>12</v>
      </c>
      <c r="CB72" s="292">
        <v>0</v>
      </c>
    </row>
    <row r="73" spans="1:80" x14ac:dyDescent="0.2">
      <c r="A73" s="301"/>
      <c r="B73" s="304"/>
      <c r="C73" s="305" t="s">
        <v>556</v>
      </c>
      <c r="D73" s="306"/>
      <c r="E73" s="307">
        <v>0</v>
      </c>
      <c r="F73" s="308"/>
      <c r="G73" s="309"/>
      <c r="H73" s="310"/>
      <c r="I73" s="302"/>
      <c r="J73" s="311"/>
      <c r="K73" s="302"/>
      <c r="M73" s="303" t="s">
        <v>556</v>
      </c>
      <c r="O73" s="292"/>
    </row>
    <row r="74" spans="1:80" x14ac:dyDescent="0.2">
      <c r="A74" s="301"/>
      <c r="B74" s="304"/>
      <c r="C74" s="305" t="s">
        <v>544</v>
      </c>
      <c r="D74" s="306"/>
      <c r="E74" s="307">
        <v>0</v>
      </c>
      <c r="F74" s="308"/>
      <c r="G74" s="309"/>
      <c r="H74" s="310"/>
      <c r="I74" s="302"/>
      <c r="J74" s="311"/>
      <c r="K74" s="302"/>
      <c r="M74" s="303" t="s">
        <v>544</v>
      </c>
      <c r="O74" s="292"/>
    </row>
    <row r="75" spans="1:80" ht="22.5" x14ac:dyDescent="0.2">
      <c r="A75" s="301"/>
      <c r="B75" s="304"/>
      <c r="C75" s="305" t="s">
        <v>545</v>
      </c>
      <c r="D75" s="306"/>
      <c r="E75" s="307">
        <v>50.538800000000002</v>
      </c>
      <c r="F75" s="308"/>
      <c r="G75" s="309"/>
      <c r="H75" s="310"/>
      <c r="I75" s="302"/>
      <c r="J75" s="311"/>
      <c r="K75" s="302"/>
      <c r="M75" s="303" t="s">
        <v>545</v>
      </c>
      <c r="O75" s="292"/>
    </row>
    <row r="76" spans="1:80" x14ac:dyDescent="0.2">
      <c r="A76" s="301"/>
      <c r="B76" s="304"/>
      <c r="C76" s="305" t="s">
        <v>546</v>
      </c>
      <c r="D76" s="306"/>
      <c r="E76" s="307">
        <v>3.2759999999999998</v>
      </c>
      <c r="F76" s="308"/>
      <c r="G76" s="309"/>
      <c r="H76" s="310"/>
      <c r="I76" s="302"/>
      <c r="J76" s="311"/>
      <c r="K76" s="302"/>
      <c r="M76" s="303" t="s">
        <v>546</v>
      </c>
      <c r="O76" s="292"/>
    </row>
    <row r="77" spans="1:80" ht="22.5" x14ac:dyDescent="0.2">
      <c r="A77" s="301"/>
      <c r="B77" s="304"/>
      <c r="C77" s="305" t="s">
        <v>557</v>
      </c>
      <c r="D77" s="306"/>
      <c r="E77" s="307">
        <v>43.36</v>
      </c>
      <c r="F77" s="308"/>
      <c r="G77" s="309"/>
      <c r="H77" s="310"/>
      <c r="I77" s="302"/>
      <c r="J77" s="311"/>
      <c r="K77" s="302"/>
      <c r="M77" s="303" t="s">
        <v>557</v>
      </c>
      <c r="O77" s="292"/>
    </row>
    <row r="78" spans="1:80" x14ac:dyDescent="0.2">
      <c r="A78" s="301"/>
      <c r="B78" s="304"/>
      <c r="C78" s="305" t="s">
        <v>558</v>
      </c>
      <c r="D78" s="306"/>
      <c r="E78" s="307">
        <v>2.0699999999999998</v>
      </c>
      <c r="F78" s="308"/>
      <c r="G78" s="309"/>
      <c r="H78" s="310"/>
      <c r="I78" s="302"/>
      <c r="J78" s="311"/>
      <c r="K78" s="302"/>
      <c r="M78" s="303" t="s">
        <v>558</v>
      </c>
      <c r="O78" s="292"/>
    </row>
    <row r="79" spans="1:80" x14ac:dyDescent="0.2">
      <c r="A79" s="301"/>
      <c r="B79" s="304"/>
      <c r="C79" s="305" t="s">
        <v>559</v>
      </c>
      <c r="D79" s="306"/>
      <c r="E79" s="307">
        <v>0.75</v>
      </c>
      <c r="F79" s="308"/>
      <c r="G79" s="309"/>
      <c r="H79" s="310"/>
      <c r="I79" s="302"/>
      <c r="J79" s="311"/>
      <c r="K79" s="302"/>
      <c r="M79" s="303" t="s">
        <v>559</v>
      </c>
      <c r="O79" s="292"/>
    </row>
    <row r="80" spans="1:80" x14ac:dyDescent="0.2">
      <c r="A80" s="301"/>
      <c r="B80" s="304"/>
      <c r="C80" s="305" t="s">
        <v>548</v>
      </c>
      <c r="D80" s="306"/>
      <c r="E80" s="307">
        <v>5.2560000000000002</v>
      </c>
      <c r="F80" s="308"/>
      <c r="G80" s="309"/>
      <c r="H80" s="310"/>
      <c r="I80" s="302"/>
      <c r="J80" s="311"/>
      <c r="K80" s="302"/>
      <c r="M80" s="303" t="s">
        <v>548</v>
      </c>
      <c r="O80" s="292"/>
    </row>
    <row r="81" spans="1:80" x14ac:dyDescent="0.2">
      <c r="A81" s="293">
        <v>22</v>
      </c>
      <c r="B81" s="294" t="s">
        <v>560</v>
      </c>
      <c r="C81" s="295" t="s">
        <v>561</v>
      </c>
      <c r="D81" s="296" t="s">
        <v>116</v>
      </c>
      <c r="E81" s="297">
        <v>336.53550000000001</v>
      </c>
      <c r="F81" s="297">
        <v>0</v>
      </c>
      <c r="G81" s="298">
        <f>E81*F81</f>
        <v>0</v>
      </c>
      <c r="H81" s="299">
        <v>0</v>
      </c>
      <c r="I81" s="300">
        <f>E81*H81</f>
        <v>0</v>
      </c>
      <c r="J81" s="299"/>
      <c r="K81" s="300">
        <f>E81*J81</f>
        <v>0</v>
      </c>
      <c r="O81" s="292">
        <v>2</v>
      </c>
      <c r="AA81" s="261">
        <v>12</v>
      </c>
      <c r="AB81" s="261">
        <v>0</v>
      </c>
      <c r="AC81" s="261">
        <v>21</v>
      </c>
      <c r="AZ81" s="261">
        <v>2</v>
      </c>
      <c r="BA81" s="261">
        <f>IF(AZ81=1,G81,0)</f>
        <v>0</v>
      </c>
      <c r="BB81" s="261">
        <f>IF(AZ81=2,G81,0)</f>
        <v>0</v>
      </c>
      <c r="BC81" s="261">
        <f>IF(AZ81=3,G81,0)</f>
        <v>0</v>
      </c>
      <c r="BD81" s="261">
        <f>IF(AZ81=4,G81,0)</f>
        <v>0</v>
      </c>
      <c r="BE81" s="261">
        <f>IF(AZ81=5,G81,0)</f>
        <v>0</v>
      </c>
      <c r="CA81" s="292">
        <v>12</v>
      </c>
      <c r="CB81" s="292">
        <v>0</v>
      </c>
    </row>
    <row r="82" spans="1:80" x14ac:dyDescent="0.2">
      <c r="A82" s="301"/>
      <c r="B82" s="304"/>
      <c r="C82" s="305" t="s">
        <v>552</v>
      </c>
      <c r="D82" s="306"/>
      <c r="E82" s="307">
        <v>321.125</v>
      </c>
      <c r="F82" s="308"/>
      <c r="G82" s="309"/>
      <c r="H82" s="310"/>
      <c r="I82" s="302"/>
      <c r="J82" s="311"/>
      <c r="K82" s="302"/>
      <c r="M82" s="303" t="s">
        <v>552</v>
      </c>
      <c r="O82" s="292"/>
    </row>
    <row r="83" spans="1:80" x14ac:dyDescent="0.2">
      <c r="A83" s="301"/>
      <c r="B83" s="304"/>
      <c r="C83" s="305" t="s">
        <v>553</v>
      </c>
      <c r="D83" s="306"/>
      <c r="E83" s="307">
        <v>15.410500000000001</v>
      </c>
      <c r="F83" s="308"/>
      <c r="G83" s="309"/>
      <c r="H83" s="310"/>
      <c r="I83" s="302"/>
      <c r="J83" s="311"/>
      <c r="K83" s="302"/>
      <c r="M83" s="303" t="s">
        <v>553</v>
      </c>
      <c r="O83" s="292"/>
    </row>
    <row r="84" spans="1:80" x14ac:dyDescent="0.2">
      <c r="A84" s="293">
        <v>23</v>
      </c>
      <c r="B84" s="294" t="s">
        <v>562</v>
      </c>
      <c r="C84" s="295" t="s">
        <v>563</v>
      </c>
      <c r="D84" s="296" t="s">
        <v>456</v>
      </c>
      <c r="E84" s="297">
        <v>165.1935</v>
      </c>
      <c r="F84" s="297">
        <v>0</v>
      </c>
      <c r="G84" s="298">
        <f>E84*F84</f>
        <v>0</v>
      </c>
      <c r="H84" s="299">
        <v>8.0710000000000004E-2</v>
      </c>
      <c r="I84" s="300">
        <f>E84*H84</f>
        <v>13.332767385</v>
      </c>
      <c r="J84" s="299"/>
      <c r="K84" s="300">
        <f>E84*J84</f>
        <v>0</v>
      </c>
      <c r="O84" s="292">
        <v>2</v>
      </c>
      <c r="AA84" s="261">
        <v>3</v>
      </c>
      <c r="AB84" s="261">
        <v>7</v>
      </c>
      <c r="AC84" s="261">
        <v>11163150</v>
      </c>
      <c r="AZ84" s="261">
        <v>2</v>
      </c>
      <c r="BA84" s="261">
        <f>IF(AZ84=1,G84,0)</f>
        <v>0</v>
      </c>
      <c r="BB84" s="261">
        <f>IF(AZ84=2,G84,0)</f>
        <v>0</v>
      </c>
      <c r="BC84" s="261">
        <f>IF(AZ84=3,G84,0)</f>
        <v>0</v>
      </c>
      <c r="BD84" s="261">
        <f>IF(AZ84=4,G84,0)</f>
        <v>0</v>
      </c>
      <c r="BE84" s="261">
        <f>IF(AZ84=5,G84,0)</f>
        <v>0</v>
      </c>
      <c r="CA84" s="292">
        <v>3</v>
      </c>
      <c r="CB84" s="292">
        <v>7</v>
      </c>
    </row>
    <row r="85" spans="1:80" x14ac:dyDescent="0.2">
      <c r="A85" s="301"/>
      <c r="B85" s="304"/>
      <c r="C85" s="305" t="s">
        <v>564</v>
      </c>
      <c r="D85" s="306"/>
      <c r="E85" s="307">
        <v>165.1935</v>
      </c>
      <c r="F85" s="308"/>
      <c r="G85" s="309"/>
      <c r="H85" s="310"/>
      <c r="I85" s="302"/>
      <c r="J85" s="311"/>
      <c r="K85" s="302"/>
      <c r="M85" s="303" t="s">
        <v>564</v>
      </c>
      <c r="O85" s="292"/>
    </row>
    <row r="86" spans="1:80" ht="22.5" x14ac:dyDescent="0.2">
      <c r="A86" s="293">
        <v>24</v>
      </c>
      <c r="B86" s="294" t="s">
        <v>565</v>
      </c>
      <c r="C86" s="295" t="s">
        <v>566</v>
      </c>
      <c r="D86" s="296" t="s">
        <v>116</v>
      </c>
      <c r="E86" s="297">
        <v>370.1891</v>
      </c>
      <c r="F86" s="297">
        <v>0</v>
      </c>
      <c r="G86" s="298">
        <f>E86*F86</f>
        <v>0</v>
      </c>
      <c r="H86" s="299">
        <v>4.4999999999999997E-3</v>
      </c>
      <c r="I86" s="300">
        <f>E86*H86</f>
        <v>1.6658509499999998</v>
      </c>
      <c r="J86" s="299"/>
      <c r="K86" s="300">
        <f>E86*J86</f>
        <v>0</v>
      </c>
      <c r="O86" s="292">
        <v>2</v>
      </c>
      <c r="AA86" s="261">
        <v>3</v>
      </c>
      <c r="AB86" s="261">
        <v>7</v>
      </c>
      <c r="AC86" s="261">
        <v>62833159</v>
      </c>
      <c r="AZ86" s="261">
        <v>2</v>
      </c>
      <c r="BA86" s="261">
        <f>IF(AZ86=1,G86,0)</f>
        <v>0</v>
      </c>
      <c r="BB86" s="261">
        <f>IF(AZ86=2,G86,0)</f>
        <v>0</v>
      </c>
      <c r="BC86" s="261">
        <f>IF(AZ86=3,G86,0)</f>
        <v>0</v>
      </c>
      <c r="BD86" s="261">
        <f>IF(AZ86=4,G86,0)</f>
        <v>0</v>
      </c>
      <c r="BE86" s="261">
        <f>IF(AZ86=5,G86,0)</f>
        <v>0</v>
      </c>
      <c r="CA86" s="292">
        <v>3</v>
      </c>
      <c r="CB86" s="292">
        <v>7</v>
      </c>
    </row>
    <row r="87" spans="1:80" x14ac:dyDescent="0.2">
      <c r="A87" s="301"/>
      <c r="B87" s="304"/>
      <c r="C87" s="305" t="s">
        <v>567</v>
      </c>
      <c r="D87" s="306"/>
      <c r="E87" s="307">
        <v>353.23750000000001</v>
      </c>
      <c r="F87" s="308"/>
      <c r="G87" s="309"/>
      <c r="H87" s="310"/>
      <c r="I87" s="302"/>
      <c r="J87" s="311"/>
      <c r="K87" s="302"/>
      <c r="M87" s="303" t="s">
        <v>567</v>
      </c>
      <c r="O87" s="292"/>
    </row>
    <row r="88" spans="1:80" x14ac:dyDescent="0.2">
      <c r="A88" s="301"/>
      <c r="B88" s="304"/>
      <c r="C88" s="305" t="s">
        <v>568</v>
      </c>
      <c r="D88" s="306"/>
      <c r="E88" s="307">
        <v>16.951599999999999</v>
      </c>
      <c r="F88" s="308"/>
      <c r="G88" s="309"/>
      <c r="H88" s="310"/>
      <c r="I88" s="302"/>
      <c r="J88" s="311"/>
      <c r="K88" s="302"/>
      <c r="M88" s="303" t="s">
        <v>568</v>
      </c>
      <c r="O88" s="292"/>
    </row>
    <row r="89" spans="1:80" ht="22.5" x14ac:dyDescent="0.2">
      <c r="A89" s="293">
        <v>25</v>
      </c>
      <c r="B89" s="294" t="s">
        <v>569</v>
      </c>
      <c r="C89" s="295" t="s">
        <v>570</v>
      </c>
      <c r="D89" s="296" t="s">
        <v>116</v>
      </c>
      <c r="E89" s="297">
        <v>925.52560000000005</v>
      </c>
      <c r="F89" s="297">
        <v>0</v>
      </c>
      <c r="G89" s="298">
        <f>E89*F89</f>
        <v>0</v>
      </c>
      <c r="H89" s="299">
        <v>6.0000000000000001E-3</v>
      </c>
      <c r="I89" s="300">
        <f>E89*H89</f>
        <v>5.5531536000000008</v>
      </c>
      <c r="J89" s="299"/>
      <c r="K89" s="300">
        <f>E89*J89</f>
        <v>0</v>
      </c>
      <c r="O89" s="292">
        <v>2</v>
      </c>
      <c r="AA89" s="261">
        <v>3</v>
      </c>
      <c r="AB89" s="261">
        <v>7</v>
      </c>
      <c r="AC89" s="261">
        <v>628522581</v>
      </c>
      <c r="AZ89" s="261">
        <v>2</v>
      </c>
      <c r="BA89" s="261">
        <f>IF(AZ89=1,G89,0)</f>
        <v>0</v>
      </c>
      <c r="BB89" s="261">
        <f>IF(AZ89=2,G89,0)</f>
        <v>0</v>
      </c>
      <c r="BC89" s="261">
        <f>IF(AZ89=3,G89,0)</f>
        <v>0</v>
      </c>
      <c r="BD89" s="261">
        <f>IF(AZ89=4,G89,0)</f>
        <v>0</v>
      </c>
      <c r="BE89" s="261">
        <f>IF(AZ89=5,G89,0)</f>
        <v>0</v>
      </c>
      <c r="CA89" s="292">
        <v>3</v>
      </c>
      <c r="CB89" s="292">
        <v>7</v>
      </c>
    </row>
    <row r="90" spans="1:80" x14ac:dyDescent="0.2">
      <c r="A90" s="301"/>
      <c r="B90" s="304"/>
      <c r="C90" s="335" t="s">
        <v>385</v>
      </c>
      <c r="D90" s="306"/>
      <c r="E90" s="334">
        <v>0</v>
      </c>
      <c r="F90" s="308"/>
      <c r="G90" s="309"/>
      <c r="H90" s="310"/>
      <c r="I90" s="302"/>
      <c r="J90" s="311"/>
      <c r="K90" s="302"/>
      <c r="M90" s="303" t="s">
        <v>385</v>
      </c>
      <c r="O90" s="292"/>
    </row>
    <row r="91" spans="1:80" x14ac:dyDescent="0.2">
      <c r="A91" s="301"/>
      <c r="B91" s="304"/>
      <c r="C91" s="335" t="s">
        <v>541</v>
      </c>
      <c r="D91" s="306"/>
      <c r="E91" s="334">
        <v>0</v>
      </c>
      <c r="F91" s="308"/>
      <c r="G91" s="309"/>
      <c r="H91" s="310"/>
      <c r="I91" s="302"/>
      <c r="J91" s="311"/>
      <c r="K91" s="302"/>
      <c r="M91" s="303" t="s">
        <v>541</v>
      </c>
      <c r="O91" s="292"/>
    </row>
    <row r="92" spans="1:80" ht="22.5" x14ac:dyDescent="0.2">
      <c r="A92" s="301"/>
      <c r="B92" s="304"/>
      <c r="C92" s="335" t="s">
        <v>542</v>
      </c>
      <c r="D92" s="306"/>
      <c r="E92" s="334">
        <v>640.96749999999997</v>
      </c>
      <c r="F92" s="308"/>
      <c r="G92" s="309"/>
      <c r="H92" s="310"/>
      <c r="I92" s="302"/>
      <c r="J92" s="311"/>
      <c r="K92" s="302"/>
      <c r="M92" s="303" t="s">
        <v>542</v>
      </c>
      <c r="O92" s="292"/>
    </row>
    <row r="93" spans="1:80" x14ac:dyDescent="0.2">
      <c r="A93" s="301"/>
      <c r="B93" s="304"/>
      <c r="C93" s="335" t="s">
        <v>543</v>
      </c>
      <c r="D93" s="306"/>
      <c r="E93" s="334">
        <v>2.79</v>
      </c>
      <c r="F93" s="308"/>
      <c r="G93" s="309"/>
      <c r="H93" s="310"/>
      <c r="I93" s="302"/>
      <c r="J93" s="311"/>
      <c r="K93" s="302"/>
      <c r="M93" s="303" t="s">
        <v>543</v>
      </c>
      <c r="O93" s="292"/>
    </row>
    <row r="94" spans="1:80" x14ac:dyDescent="0.2">
      <c r="A94" s="301"/>
      <c r="B94" s="304"/>
      <c r="C94" s="335" t="s">
        <v>544</v>
      </c>
      <c r="D94" s="306"/>
      <c r="E94" s="334">
        <v>0</v>
      </c>
      <c r="F94" s="308"/>
      <c r="G94" s="309"/>
      <c r="H94" s="310"/>
      <c r="I94" s="302"/>
      <c r="J94" s="311"/>
      <c r="K94" s="302"/>
      <c r="M94" s="303" t="s">
        <v>544</v>
      </c>
      <c r="O94" s="292"/>
    </row>
    <row r="95" spans="1:80" ht="22.5" x14ac:dyDescent="0.2">
      <c r="A95" s="301"/>
      <c r="B95" s="304"/>
      <c r="C95" s="335" t="s">
        <v>545</v>
      </c>
      <c r="D95" s="306"/>
      <c r="E95" s="334">
        <v>50.538800000000002</v>
      </c>
      <c r="F95" s="308"/>
      <c r="G95" s="309"/>
      <c r="H95" s="310"/>
      <c r="I95" s="302"/>
      <c r="J95" s="311"/>
      <c r="K95" s="302"/>
      <c r="M95" s="303" t="s">
        <v>545</v>
      </c>
      <c r="O95" s="292"/>
    </row>
    <row r="96" spans="1:80" x14ac:dyDescent="0.2">
      <c r="A96" s="301"/>
      <c r="B96" s="304"/>
      <c r="C96" s="335" t="s">
        <v>546</v>
      </c>
      <c r="D96" s="306"/>
      <c r="E96" s="334">
        <v>3.2759999999999998</v>
      </c>
      <c r="F96" s="308"/>
      <c r="G96" s="309"/>
      <c r="H96" s="310"/>
      <c r="I96" s="302"/>
      <c r="J96" s="311"/>
      <c r="K96" s="302"/>
      <c r="M96" s="303" t="s">
        <v>546</v>
      </c>
      <c r="O96" s="292"/>
    </row>
    <row r="97" spans="1:15" x14ac:dyDescent="0.2">
      <c r="A97" s="301"/>
      <c r="B97" s="304"/>
      <c r="C97" s="335" t="s">
        <v>547</v>
      </c>
      <c r="D97" s="306"/>
      <c r="E97" s="334">
        <v>27.1</v>
      </c>
      <c r="F97" s="308"/>
      <c r="G97" s="309"/>
      <c r="H97" s="310"/>
      <c r="I97" s="302"/>
      <c r="J97" s="311"/>
      <c r="K97" s="302"/>
      <c r="M97" s="303" t="s">
        <v>547</v>
      </c>
      <c r="O97" s="292"/>
    </row>
    <row r="98" spans="1:15" x14ac:dyDescent="0.2">
      <c r="A98" s="301"/>
      <c r="B98" s="304"/>
      <c r="C98" s="335" t="s">
        <v>548</v>
      </c>
      <c r="D98" s="306"/>
      <c r="E98" s="334">
        <v>5.2560000000000002</v>
      </c>
      <c r="F98" s="308"/>
      <c r="G98" s="309"/>
      <c r="H98" s="310"/>
      <c r="I98" s="302"/>
      <c r="J98" s="311"/>
      <c r="K98" s="302"/>
      <c r="M98" s="303" t="s">
        <v>548</v>
      </c>
      <c r="O98" s="292"/>
    </row>
    <row r="99" spans="1:15" x14ac:dyDescent="0.2">
      <c r="A99" s="301"/>
      <c r="B99" s="304"/>
      <c r="C99" s="335" t="s">
        <v>130</v>
      </c>
      <c r="D99" s="306"/>
      <c r="E99" s="334">
        <v>0</v>
      </c>
      <c r="F99" s="308"/>
      <c r="G99" s="309"/>
      <c r="H99" s="310"/>
      <c r="I99" s="302"/>
      <c r="J99" s="311"/>
      <c r="K99" s="302"/>
      <c r="M99" s="303">
        <v>0</v>
      </c>
      <c r="O99" s="292"/>
    </row>
    <row r="100" spans="1:15" x14ac:dyDescent="0.2">
      <c r="A100" s="301"/>
      <c r="B100" s="304"/>
      <c r="C100" s="333" t="s">
        <v>174</v>
      </c>
      <c r="D100" s="306"/>
      <c r="E100" s="332">
        <v>0</v>
      </c>
      <c r="F100" s="308"/>
      <c r="G100" s="309"/>
      <c r="H100" s="310"/>
      <c r="I100" s="302"/>
      <c r="J100" s="311"/>
      <c r="K100" s="302"/>
      <c r="M100" s="303" t="s">
        <v>174</v>
      </c>
      <c r="O100" s="292"/>
    </row>
    <row r="101" spans="1:15" ht="22.5" x14ac:dyDescent="0.2">
      <c r="A101" s="301"/>
      <c r="B101" s="304"/>
      <c r="C101" s="335" t="s">
        <v>549</v>
      </c>
      <c r="D101" s="306"/>
      <c r="E101" s="334">
        <v>37.773000000000003</v>
      </c>
      <c r="F101" s="308"/>
      <c r="G101" s="309"/>
      <c r="H101" s="310"/>
      <c r="I101" s="302"/>
      <c r="J101" s="311"/>
      <c r="K101" s="302"/>
      <c r="M101" s="303" t="s">
        <v>549</v>
      </c>
      <c r="O101" s="292"/>
    </row>
    <row r="102" spans="1:15" x14ac:dyDescent="0.2">
      <c r="A102" s="301"/>
      <c r="B102" s="304"/>
      <c r="C102" s="335" t="s">
        <v>550</v>
      </c>
      <c r="D102" s="306"/>
      <c r="E102" s="334">
        <v>3.57</v>
      </c>
      <c r="F102" s="308"/>
      <c r="G102" s="309"/>
      <c r="H102" s="310"/>
      <c r="I102" s="302"/>
      <c r="J102" s="311"/>
      <c r="K102" s="302"/>
      <c r="M102" s="303" t="s">
        <v>550</v>
      </c>
      <c r="O102" s="292"/>
    </row>
    <row r="103" spans="1:15" x14ac:dyDescent="0.2">
      <c r="A103" s="301"/>
      <c r="B103" s="304"/>
      <c r="C103" s="333" t="s">
        <v>174</v>
      </c>
      <c r="D103" s="306"/>
      <c r="E103" s="332">
        <v>0</v>
      </c>
      <c r="F103" s="308"/>
      <c r="G103" s="309"/>
      <c r="H103" s="310"/>
      <c r="I103" s="302"/>
      <c r="J103" s="311"/>
      <c r="K103" s="302"/>
      <c r="M103" s="303" t="s">
        <v>174</v>
      </c>
      <c r="O103" s="292"/>
    </row>
    <row r="104" spans="1:15" x14ac:dyDescent="0.2">
      <c r="A104" s="301"/>
      <c r="B104" s="304"/>
      <c r="C104" s="335" t="s">
        <v>130</v>
      </c>
      <c r="D104" s="306"/>
      <c r="E104" s="334">
        <v>0</v>
      </c>
      <c r="F104" s="308"/>
      <c r="G104" s="309"/>
      <c r="H104" s="310"/>
      <c r="I104" s="302"/>
      <c r="J104" s="311"/>
      <c r="K104" s="302"/>
      <c r="M104" s="303">
        <v>0</v>
      </c>
      <c r="O104" s="292"/>
    </row>
    <row r="105" spans="1:15" x14ac:dyDescent="0.2">
      <c r="A105" s="301"/>
      <c r="B105" s="304"/>
      <c r="C105" s="335" t="s">
        <v>391</v>
      </c>
      <c r="D105" s="306"/>
      <c r="E105" s="334">
        <v>771.2713</v>
      </c>
      <c r="F105" s="308"/>
      <c r="G105" s="309"/>
      <c r="H105" s="310"/>
      <c r="I105" s="302"/>
      <c r="J105" s="311"/>
      <c r="K105" s="302"/>
      <c r="M105" s="303" t="s">
        <v>391</v>
      </c>
      <c r="O105" s="292"/>
    </row>
    <row r="106" spans="1:15" x14ac:dyDescent="0.2">
      <c r="A106" s="301"/>
      <c r="B106" s="304"/>
      <c r="C106" s="305" t="s">
        <v>571</v>
      </c>
      <c r="D106" s="306"/>
      <c r="E106" s="307">
        <v>925.52560000000005</v>
      </c>
      <c r="F106" s="308"/>
      <c r="G106" s="309"/>
      <c r="H106" s="310"/>
      <c r="I106" s="302"/>
      <c r="J106" s="311"/>
      <c r="K106" s="302"/>
      <c r="M106" s="303" t="s">
        <v>571</v>
      </c>
      <c r="O106" s="292"/>
    </row>
    <row r="107" spans="1:15" x14ac:dyDescent="0.2">
      <c r="A107" s="301"/>
      <c r="B107" s="304"/>
      <c r="C107" s="305" t="s">
        <v>130</v>
      </c>
      <c r="D107" s="306"/>
      <c r="E107" s="307">
        <v>0</v>
      </c>
      <c r="F107" s="308"/>
      <c r="G107" s="309"/>
      <c r="H107" s="310"/>
      <c r="I107" s="302"/>
      <c r="J107" s="311"/>
      <c r="K107" s="302"/>
      <c r="M107" s="303">
        <v>0</v>
      </c>
      <c r="O107" s="292"/>
    </row>
    <row r="108" spans="1:15" x14ac:dyDescent="0.2">
      <c r="A108" s="301"/>
      <c r="B108" s="304"/>
      <c r="C108" s="305" t="s">
        <v>130</v>
      </c>
      <c r="D108" s="306"/>
      <c r="E108" s="307">
        <v>0</v>
      </c>
      <c r="F108" s="308"/>
      <c r="G108" s="309"/>
      <c r="H108" s="310"/>
      <c r="I108" s="302"/>
      <c r="J108" s="311"/>
      <c r="K108" s="302"/>
      <c r="M108" s="303">
        <v>0</v>
      </c>
      <c r="O108" s="292"/>
    </row>
    <row r="109" spans="1:15" x14ac:dyDescent="0.2">
      <c r="A109" s="301"/>
      <c r="B109" s="304"/>
      <c r="C109" s="335" t="s">
        <v>385</v>
      </c>
      <c r="D109" s="306"/>
      <c r="E109" s="334">
        <v>0</v>
      </c>
      <c r="F109" s="308"/>
      <c r="G109" s="309"/>
      <c r="H109" s="310"/>
      <c r="I109" s="302"/>
      <c r="J109" s="311"/>
      <c r="K109" s="302"/>
      <c r="M109" s="303" t="s">
        <v>385</v>
      </c>
      <c r="O109" s="292"/>
    </row>
    <row r="110" spans="1:15" x14ac:dyDescent="0.2">
      <c r="A110" s="301"/>
      <c r="B110" s="304"/>
      <c r="C110" s="335" t="s">
        <v>130</v>
      </c>
      <c r="D110" s="306"/>
      <c r="E110" s="334">
        <v>0</v>
      </c>
      <c r="F110" s="308"/>
      <c r="G110" s="309"/>
      <c r="H110" s="310"/>
      <c r="I110" s="302"/>
      <c r="J110" s="311"/>
      <c r="K110" s="302"/>
      <c r="M110" s="303">
        <v>0</v>
      </c>
      <c r="O110" s="292"/>
    </row>
    <row r="111" spans="1:15" x14ac:dyDescent="0.2">
      <c r="A111" s="301"/>
      <c r="B111" s="304"/>
      <c r="C111" s="335" t="s">
        <v>130</v>
      </c>
      <c r="D111" s="306"/>
      <c r="E111" s="334">
        <v>0</v>
      </c>
      <c r="F111" s="308"/>
      <c r="G111" s="309"/>
      <c r="H111" s="310"/>
      <c r="I111" s="302"/>
      <c r="J111" s="311"/>
      <c r="K111" s="302"/>
      <c r="M111" s="303">
        <v>0</v>
      </c>
      <c r="O111" s="292"/>
    </row>
    <row r="112" spans="1:15" x14ac:dyDescent="0.2">
      <c r="A112" s="301"/>
      <c r="B112" s="304"/>
      <c r="C112" s="335" t="s">
        <v>391</v>
      </c>
      <c r="D112" s="306"/>
      <c r="E112" s="334">
        <v>0</v>
      </c>
      <c r="F112" s="308"/>
      <c r="G112" s="309"/>
      <c r="H112" s="310"/>
      <c r="I112" s="302"/>
      <c r="J112" s="311"/>
      <c r="K112" s="302"/>
      <c r="M112" s="303" t="s">
        <v>391</v>
      </c>
      <c r="O112" s="292"/>
    </row>
    <row r="113" spans="1:80" x14ac:dyDescent="0.2">
      <c r="A113" s="293">
        <v>26</v>
      </c>
      <c r="B113" s="294" t="s">
        <v>572</v>
      </c>
      <c r="C113" s="295" t="s">
        <v>573</v>
      </c>
      <c r="D113" s="296" t="s">
        <v>116</v>
      </c>
      <c r="E113" s="297">
        <v>115.77589999999999</v>
      </c>
      <c r="F113" s="297">
        <v>0</v>
      </c>
      <c r="G113" s="298">
        <f>E113*F113</f>
        <v>0</v>
      </c>
      <c r="H113" s="299">
        <v>3.8E-3</v>
      </c>
      <c r="I113" s="300">
        <f>E113*H113</f>
        <v>0.43994841999999995</v>
      </c>
      <c r="J113" s="299"/>
      <c r="K113" s="300">
        <f>E113*J113</f>
        <v>0</v>
      </c>
      <c r="O113" s="292">
        <v>2</v>
      </c>
      <c r="AA113" s="261">
        <v>3</v>
      </c>
      <c r="AB113" s="261">
        <v>7</v>
      </c>
      <c r="AC113" s="261">
        <v>62852268</v>
      </c>
      <c r="AZ113" s="261">
        <v>2</v>
      </c>
      <c r="BA113" s="261">
        <f>IF(AZ113=1,G113,0)</f>
        <v>0</v>
      </c>
      <c r="BB113" s="261">
        <f>IF(AZ113=2,G113,0)</f>
        <v>0</v>
      </c>
      <c r="BC113" s="261">
        <f>IF(AZ113=3,G113,0)</f>
        <v>0</v>
      </c>
      <c r="BD113" s="261">
        <f>IF(AZ113=4,G113,0)</f>
        <v>0</v>
      </c>
      <c r="BE113" s="261">
        <f>IF(AZ113=5,G113,0)</f>
        <v>0</v>
      </c>
      <c r="CA113" s="292">
        <v>3</v>
      </c>
      <c r="CB113" s="292">
        <v>7</v>
      </c>
    </row>
    <row r="114" spans="1:80" x14ac:dyDescent="0.2">
      <c r="A114" s="301"/>
      <c r="B114" s="304"/>
      <c r="C114" s="305" t="s">
        <v>556</v>
      </c>
      <c r="D114" s="306"/>
      <c r="E114" s="307">
        <v>0</v>
      </c>
      <c r="F114" s="308"/>
      <c r="G114" s="309"/>
      <c r="H114" s="310"/>
      <c r="I114" s="302"/>
      <c r="J114" s="311"/>
      <c r="K114" s="302"/>
      <c r="M114" s="303" t="s">
        <v>556</v>
      </c>
      <c r="O114" s="292"/>
    </row>
    <row r="115" spans="1:80" x14ac:dyDescent="0.2">
      <c r="A115" s="301"/>
      <c r="B115" s="304"/>
      <c r="C115" s="335" t="s">
        <v>385</v>
      </c>
      <c r="D115" s="306"/>
      <c r="E115" s="334">
        <v>0</v>
      </c>
      <c r="F115" s="308"/>
      <c r="G115" s="309"/>
      <c r="H115" s="310"/>
      <c r="I115" s="302"/>
      <c r="J115" s="311"/>
      <c r="K115" s="302"/>
      <c r="M115" s="303" t="s">
        <v>385</v>
      </c>
      <c r="O115" s="292"/>
    </row>
    <row r="116" spans="1:80" x14ac:dyDescent="0.2">
      <c r="A116" s="301"/>
      <c r="B116" s="304"/>
      <c r="C116" s="335" t="s">
        <v>544</v>
      </c>
      <c r="D116" s="306"/>
      <c r="E116" s="334">
        <v>0</v>
      </c>
      <c r="F116" s="308"/>
      <c r="G116" s="309"/>
      <c r="H116" s="310"/>
      <c r="I116" s="302"/>
      <c r="J116" s="311"/>
      <c r="K116" s="302"/>
      <c r="M116" s="303" t="s">
        <v>544</v>
      </c>
      <c r="O116" s="292"/>
    </row>
    <row r="117" spans="1:80" ht="22.5" x14ac:dyDescent="0.2">
      <c r="A117" s="301"/>
      <c r="B117" s="304"/>
      <c r="C117" s="335" t="s">
        <v>545</v>
      </c>
      <c r="D117" s="306"/>
      <c r="E117" s="334">
        <v>50.538800000000002</v>
      </c>
      <c r="F117" s="308"/>
      <c r="G117" s="309"/>
      <c r="H117" s="310"/>
      <c r="I117" s="302"/>
      <c r="J117" s="311"/>
      <c r="K117" s="302"/>
      <c r="M117" s="303" t="s">
        <v>545</v>
      </c>
      <c r="O117" s="292"/>
    </row>
    <row r="118" spans="1:80" x14ac:dyDescent="0.2">
      <c r="A118" s="301"/>
      <c r="B118" s="304"/>
      <c r="C118" s="335" t="s">
        <v>546</v>
      </c>
      <c r="D118" s="306"/>
      <c r="E118" s="334">
        <v>3.2759999999999998</v>
      </c>
      <c r="F118" s="308"/>
      <c r="G118" s="309"/>
      <c r="H118" s="310"/>
      <c r="I118" s="302"/>
      <c r="J118" s="311"/>
      <c r="K118" s="302"/>
      <c r="M118" s="303" t="s">
        <v>546</v>
      </c>
      <c r="O118" s="292"/>
    </row>
    <row r="119" spans="1:80" ht="22.5" x14ac:dyDescent="0.2">
      <c r="A119" s="301"/>
      <c r="B119" s="304"/>
      <c r="C119" s="335" t="s">
        <v>557</v>
      </c>
      <c r="D119" s="306"/>
      <c r="E119" s="334">
        <v>43.36</v>
      </c>
      <c r="F119" s="308"/>
      <c r="G119" s="309"/>
      <c r="H119" s="310"/>
      <c r="I119" s="302"/>
      <c r="J119" s="311"/>
      <c r="K119" s="302"/>
      <c r="M119" s="303" t="s">
        <v>557</v>
      </c>
      <c r="O119" s="292"/>
    </row>
    <row r="120" spans="1:80" x14ac:dyDescent="0.2">
      <c r="A120" s="301"/>
      <c r="B120" s="304"/>
      <c r="C120" s="335" t="s">
        <v>558</v>
      </c>
      <c r="D120" s="306"/>
      <c r="E120" s="334">
        <v>2.0699999999999998</v>
      </c>
      <c r="F120" s="308"/>
      <c r="G120" s="309"/>
      <c r="H120" s="310"/>
      <c r="I120" s="302"/>
      <c r="J120" s="311"/>
      <c r="K120" s="302"/>
      <c r="M120" s="303" t="s">
        <v>558</v>
      </c>
      <c r="O120" s="292"/>
    </row>
    <row r="121" spans="1:80" x14ac:dyDescent="0.2">
      <c r="A121" s="301"/>
      <c r="B121" s="304"/>
      <c r="C121" s="335" t="s">
        <v>559</v>
      </c>
      <c r="D121" s="306"/>
      <c r="E121" s="334">
        <v>0.75</v>
      </c>
      <c r="F121" s="308"/>
      <c r="G121" s="309"/>
      <c r="H121" s="310"/>
      <c r="I121" s="302"/>
      <c r="J121" s="311"/>
      <c r="K121" s="302"/>
      <c r="M121" s="303" t="s">
        <v>559</v>
      </c>
      <c r="O121" s="292"/>
    </row>
    <row r="122" spans="1:80" x14ac:dyDescent="0.2">
      <c r="A122" s="301"/>
      <c r="B122" s="304"/>
      <c r="C122" s="335" t="s">
        <v>548</v>
      </c>
      <c r="D122" s="306"/>
      <c r="E122" s="334">
        <v>5.2560000000000002</v>
      </c>
      <c r="F122" s="308"/>
      <c r="G122" s="309"/>
      <c r="H122" s="310"/>
      <c r="I122" s="302"/>
      <c r="J122" s="311"/>
      <c r="K122" s="302"/>
      <c r="M122" s="303" t="s">
        <v>548</v>
      </c>
      <c r="O122" s="292"/>
    </row>
    <row r="123" spans="1:80" x14ac:dyDescent="0.2">
      <c r="A123" s="301"/>
      <c r="B123" s="304"/>
      <c r="C123" s="333" t="s">
        <v>174</v>
      </c>
      <c r="D123" s="306"/>
      <c r="E123" s="332">
        <v>0</v>
      </c>
      <c r="F123" s="308"/>
      <c r="G123" s="309"/>
      <c r="H123" s="310"/>
      <c r="I123" s="302"/>
      <c r="J123" s="311"/>
      <c r="K123" s="302"/>
      <c r="M123" s="303" t="s">
        <v>174</v>
      </c>
      <c r="O123" s="292"/>
    </row>
    <row r="124" spans="1:80" x14ac:dyDescent="0.2">
      <c r="A124" s="301"/>
      <c r="B124" s="304"/>
      <c r="C124" s="335" t="s">
        <v>391</v>
      </c>
      <c r="D124" s="306"/>
      <c r="E124" s="334">
        <v>105.2508</v>
      </c>
      <c r="F124" s="308"/>
      <c r="G124" s="309"/>
      <c r="H124" s="310"/>
      <c r="I124" s="302"/>
      <c r="J124" s="311"/>
      <c r="K124" s="302"/>
      <c r="M124" s="303" t="s">
        <v>391</v>
      </c>
      <c r="O124" s="292"/>
    </row>
    <row r="125" spans="1:80" x14ac:dyDescent="0.2">
      <c r="A125" s="301"/>
      <c r="B125" s="304"/>
      <c r="C125" s="305" t="s">
        <v>574</v>
      </c>
      <c r="D125" s="306"/>
      <c r="E125" s="307">
        <v>115.77589999999999</v>
      </c>
      <c r="F125" s="308"/>
      <c r="G125" s="309"/>
      <c r="H125" s="310"/>
      <c r="I125" s="302"/>
      <c r="J125" s="311"/>
      <c r="K125" s="302"/>
      <c r="M125" s="303" t="s">
        <v>574</v>
      </c>
      <c r="O125" s="292"/>
    </row>
    <row r="126" spans="1:80" x14ac:dyDescent="0.2">
      <c r="A126" s="293">
        <v>27</v>
      </c>
      <c r="B126" s="294" t="s">
        <v>575</v>
      </c>
      <c r="C126" s="295" t="s">
        <v>576</v>
      </c>
      <c r="D126" s="296" t="s">
        <v>12</v>
      </c>
      <c r="E126" s="297"/>
      <c r="F126" s="297">
        <v>0</v>
      </c>
      <c r="G126" s="298">
        <f>E126*F126</f>
        <v>0</v>
      </c>
      <c r="H126" s="299">
        <v>0</v>
      </c>
      <c r="I126" s="300">
        <f>E126*H126</f>
        <v>0</v>
      </c>
      <c r="J126" s="299"/>
      <c r="K126" s="300">
        <f>E126*J126</f>
        <v>0</v>
      </c>
      <c r="O126" s="292">
        <v>2</v>
      </c>
      <c r="AA126" s="261">
        <v>7</v>
      </c>
      <c r="AB126" s="261">
        <v>1002</v>
      </c>
      <c r="AC126" s="261">
        <v>5</v>
      </c>
      <c r="AZ126" s="261">
        <v>2</v>
      </c>
      <c r="BA126" s="261">
        <f>IF(AZ126=1,G126,0)</f>
        <v>0</v>
      </c>
      <c r="BB126" s="261">
        <f>IF(AZ126=2,G126,0)</f>
        <v>0</v>
      </c>
      <c r="BC126" s="261">
        <f>IF(AZ126=3,G126,0)</f>
        <v>0</v>
      </c>
      <c r="BD126" s="261">
        <f>IF(AZ126=4,G126,0)</f>
        <v>0</v>
      </c>
      <c r="BE126" s="261">
        <f>IF(AZ126=5,G126,0)</f>
        <v>0</v>
      </c>
      <c r="CA126" s="292">
        <v>7</v>
      </c>
      <c r="CB126" s="292">
        <v>1002</v>
      </c>
    </row>
    <row r="127" spans="1:80" x14ac:dyDescent="0.2">
      <c r="A127" s="293">
        <v>28</v>
      </c>
      <c r="B127" s="294" t="s">
        <v>367</v>
      </c>
      <c r="C127" s="295" t="s">
        <v>368</v>
      </c>
      <c r="D127" s="296" t="s">
        <v>369</v>
      </c>
      <c r="E127" s="297">
        <v>6.5850999999999997</v>
      </c>
      <c r="F127" s="297">
        <v>0</v>
      </c>
      <c r="G127" s="298">
        <f>E127*F127</f>
        <v>0</v>
      </c>
      <c r="H127" s="299">
        <v>0</v>
      </c>
      <c r="I127" s="300">
        <f>E127*H127</f>
        <v>0</v>
      </c>
      <c r="J127" s="299"/>
      <c r="K127" s="300">
        <f>E127*J127</f>
        <v>0</v>
      </c>
      <c r="O127" s="292">
        <v>2</v>
      </c>
      <c r="AA127" s="261">
        <v>8</v>
      </c>
      <c r="AB127" s="261">
        <v>0</v>
      </c>
      <c r="AC127" s="261">
        <v>3</v>
      </c>
      <c r="AZ127" s="261">
        <v>2</v>
      </c>
      <c r="BA127" s="261">
        <f>IF(AZ127=1,G127,0)</f>
        <v>0</v>
      </c>
      <c r="BB127" s="261">
        <f>IF(AZ127=2,G127,0)</f>
        <v>0</v>
      </c>
      <c r="BC127" s="261">
        <f>IF(AZ127=3,G127,0)</f>
        <v>0</v>
      </c>
      <c r="BD127" s="261">
        <f>IF(AZ127=4,G127,0)</f>
        <v>0</v>
      </c>
      <c r="BE127" s="261">
        <f>IF(AZ127=5,G127,0)</f>
        <v>0</v>
      </c>
      <c r="CA127" s="292">
        <v>8</v>
      </c>
      <c r="CB127" s="292">
        <v>0</v>
      </c>
    </row>
    <row r="128" spans="1:80" x14ac:dyDescent="0.2">
      <c r="A128" s="293">
        <v>29</v>
      </c>
      <c r="B128" s="294" t="s">
        <v>370</v>
      </c>
      <c r="C128" s="295" t="s">
        <v>371</v>
      </c>
      <c r="D128" s="296" t="s">
        <v>369</v>
      </c>
      <c r="E128" s="297">
        <v>6.5850999999999997</v>
      </c>
      <c r="F128" s="297">
        <v>0</v>
      </c>
      <c r="G128" s="298">
        <f>E128*F128</f>
        <v>0</v>
      </c>
      <c r="H128" s="299">
        <v>0</v>
      </c>
      <c r="I128" s="300">
        <f>E128*H128</f>
        <v>0</v>
      </c>
      <c r="J128" s="299"/>
      <c r="K128" s="300">
        <f>E128*J128</f>
        <v>0</v>
      </c>
      <c r="O128" s="292">
        <v>2</v>
      </c>
      <c r="AA128" s="261">
        <v>8</v>
      </c>
      <c r="AB128" s="261">
        <v>1</v>
      </c>
      <c r="AC128" s="261">
        <v>3</v>
      </c>
      <c r="AZ128" s="261">
        <v>2</v>
      </c>
      <c r="BA128" s="261">
        <f>IF(AZ128=1,G128,0)</f>
        <v>0</v>
      </c>
      <c r="BB128" s="261">
        <f>IF(AZ128=2,G128,0)</f>
        <v>0</v>
      </c>
      <c r="BC128" s="261">
        <f>IF(AZ128=3,G128,0)</f>
        <v>0</v>
      </c>
      <c r="BD128" s="261">
        <f>IF(AZ128=4,G128,0)</f>
        <v>0</v>
      </c>
      <c r="BE128" s="261">
        <f>IF(AZ128=5,G128,0)</f>
        <v>0</v>
      </c>
      <c r="CA128" s="292">
        <v>8</v>
      </c>
      <c r="CB128" s="292">
        <v>1</v>
      </c>
    </row>
    <row r="129" spans="1:80" x14ac:dyDescent="0.2">
      <c r="A129" s="293">
        <v>30</v>
      </c>
      <c r="B129" s="294" t="s">
        <v>372</v>
      </c>
      <c r="C129" s="295" t="s">
        <v>373</v>
      </c>
      <c r="D129" s="296" t="s">
        <v>369</v>
      </c>
      <c r="E129" s="297">
        <v>65.850999999999999</v>
      </c>
      <c r="F129" s="297">
        <v>0</v>
      </c>
      <c r="G129" s="298">
        <f>E129*F129</f>
        <v>0</v>
      </c>
      <c r="H129" s="299">
        <v>0</v>
      </c>
      <c r="I129" s="300">
        <f>E129*H129</f>
        <v>0</v>
      </c>
      <c r="J129" s="299"/>
      <c r="K129" s="300">
        <f>E129*J129</f>
        <v>0</v>
      </c>
      <c r="O129" s="292">
        <v>2</v>
      </c>
      <c r="AA129" s="261">
        <v>8</v>
      </c>
      <c r="AB129" s="261">
        <v>1</v>
      </c>
      <c r="AC129" s="261">
        <v>3</v>
      </c>
      <c r="AZ129" s="261">
        <v>2</v>
      </c>
      <c r="BA129" s="261">
        <f>IF(AZ129=1,G129,0)</f>
        <v>0</v>
      </c>
      <c r="BB129" s="261">
        <f>IF(AZ129=2,G129,0)</f>
        <v>0</v>
      </c>
      <c r="BC129" s="261">
        <f>IF(AZ129=3,G129,0)</f>
        <v>0</v>
      </c>
      <c r="BD129" s="261">
        <f>IF(AZ129=4,G129,0)</f>
        <v>0</v>
      </c>
      <c r="BE129" s="261">
        <f>IF(AZ129=5,G129,0)</f>
        <v>0</v>
      </c>
      <c r="CA129" s="292">
        <v>8</v>
      </c>
      <c r="CB129" s="292">
        <v>1</v>
      </c>
    </row>
    <row r="130" spans="1:80" x14ac:dyDescent="0.2">
      <c r="A130" s="293">
        <v>31</v>
      </c>
      <c r="B130" s="294" t="s">
        <v>374</v>
      </c>
      <c r="C130" s="295" t="s">
        <v>375</v>
      </c>
      <c r="D130" s="296" t="s">
        <v>369</v>
      </c>
      <c r="E130" s="297">
        <v>6.5850999999999997</v>
      </c>
      <c r="F130" s="297">
        <v>0</v>
      </c>
      <c r="G130" s="298">
        <f>E130*F130</f>
        <v>0</v>
      </c>
      <c r="H130" s="299">
        <v>0</v>
      </c>
      <c r="I130" s="300">
        <f>E130*H130</f>
        <v>0</v>
      </c>
      <c r="J130" s="299"/>
      <c r="K130" s="300">
        <f>E130*J130</f>
        <v>0</v>
      </c>
      <c r="O130" s="292">
        <v>2</v>
      </c>
      <c r="AA130" s="261">
        <v>8</v>
      </c>
      <c r="AB130" s="261">
        <v>1</v>
      </c>
      <c r="AC130" s="261">
        <v>3</v>
      </c>
      <c r="AZ130" s="261">
        <v>2</v>
      </c>
      <c r="BA130" s="261">
        <f>IF(AZ130=1,G130,0)</f>
        <v>0</v>
      </c>
      <c r="BB130" s="261">
        <f>IF(AZ130=2,G130,0)</f>
        <v>0</v>
      </c>
      <c r="BC130" s="261">
        <f>IF(AZ130=3,G130,0)</f>
        <v>0</v>
      </c>
      <c r="BD130" s="261">
        <f>IF(AZ130=4,G130,0)</f>
        <v>0</v>
      </c>
      <c r="BE130" s="261">
        <f>IF(AZ130=5,G130,0)</f>
        <v>0</v>
      </c>
      <c r="CA130" s="292">
        <v>8</v>
      </c>
      <c r="CB130" s="292">
        <v>1</v>
      </c>
    </row>
    <row r="131" spans="1:80" x14ac:dyDescent="0.2">
      <c r="A131" s="293">
        <v>32</v>
      </c>
      <c r="B131" s="294" t="s">
        <v>376</v>
      </c>
      <c r="C131" s="295" t="s">
        <v>377</v>
      </c>
      <c r="D131" s="296" t="s">
        <v>369</v>
      </c>
      <c r="E131" s="297">
        <v>19.755299999999998</v>
      </c>
      <c r="F131" s="297">
        <v>0</v>
      </c>
      <c r="G131" s="298">
        <f>E131*F131</f>
        <v>0</v>
      </c>
      <c r="H131" s="299">
        <v>0</v>
      </c>
      <c r="I131" s="300">
        <f>E131*H131</f>
        <v>0</v>
      </c>
      <c r="J131" s="299"/>
      <c r="K131" s="300">
        <f>E131*J131</f>
        <v>0</v>
      </c>
      <c r="O131" s="292">
        <v>2</v>
      </c>
      <c r="AA131" s="261">
        <v>8</v>
      </c>
      <c r="AB131" s="261">
        <v>1</v>
      </c>
      <c r="AC131" s="261">
        <v>3</v>
      </c>
      <c r="AZ131" s="261">
        <v>2</v>
      </c>
      <c r="BA131" s="261">
        <f>IF(AZ131=1,G131,0)</f>
        <v>0</v>
      </c>
      <c r="BB131" s="261">
        <f>IF(AZ131=2,G131,0)</f>
        <v>0</v>
      </c>
      <c r="BC131" s="261">
        <f>IF(AZ131=3,G131,0)</f>
        <v>0</v>
      </c>
      <c r="BD131" s="261">
        <f>IF(AZ131=4,G131,0)</f>
        <v>0</v>
      </c>
      <c r="BE131" s="261">
        <f>IF(AZ131=5,G131,0)</f>
        <v>0</v>
      </c>
      <c r="CA131" s="292">
        <v>8</v>
      </c>
      <c r="CB131" s="292">
        <v>1</v>
      </c>
    </row>
    <row r="132" spans="1:80" x14ac:dyDescent="0.2">
      <c r="A132" s="293">
        <v>33</v>
      </c>
      <c r="B132" s="294" t="s">
        <v>378</v>
      </c>
      <c r="C132" s="295" t="s">
        <v>379</v>
      </c>
      <c r="D132" s="296" t="s">
        <v>369</v>
      </c>
      <c r="E132" s="297">
        <v>6.5850999999999997</v>
      </c>
      <c r="F132" s="297">
        <v>0</v>
      </c>
      <c r="G132" s="298">
        <f>E132*F132</f>
        <v>0</v>
      </c>
      <c r="H132" s="299">
        <v>0</v>
      </c>
      <c r="I132" s="300">
        <f>E132*H132</f>
        <v>0</v>
      </c>
      <c r="J132" s="299"/>
      <c r="K132" s="300">
        <f>E132*J132</f>
        <v>0</v>
      </c>
      <c r="O132" s="292">
        <v>2</v>
      </c>
      <c r="AA132" s="261">
        <v>8</v>
      </c>
      <c r="AB132" s="261">
        <v>0</v>
      </c>
      <c r="AC132" s="261">
        <v>3</v>
      </c>
      <c r="AZ132" s="261">
        <v>2</v>
      </c>
      <c r="BA132" s="261">
        <f>IF(AZ132=1,G132,0)</f>
        <v>0</v>
      </c>
      <c r="BB132" s="261">
        <f>IF(AZ132=2,G132,0)</f>
        <v>0</v>
      </c>
      <c r="BC132" s="261">
        <f>IF(AZ132=3,G132,0)</f>
        <v>0</v>
      </c>
      <c r="BD132" s="261">
        <f>IF(AZ132=4,G132,0)</f>
        <v>0</v>
      </c>
      <c r="BE132" s="261">
        <f>IF(AZ132=5,G132,0)</f>
        <v>0</v>
      </c>
      <c r="CA132" s="292">
        <v>8</v>
      </c>
      <c r="CB132" s="292">
        <v>0</v>
      </c>
    </row>
    <row r="133" spans="1:80" x14ac:dyDescent="0.2">
      <c r="A133" s="312"/>
      <c r="B133" s="313" t="s">
        <v>101</v>
      </c>
      <c r="C133" s="314" t="s">
        <v>529</v>
      </c>
      <c r="D133" s="315"/>
      <c r="E133" s="316"/>
      <c r="F133" s="317"/>
      <c r="G133" s="318">
        <f>SUM(G46:G132)</f>
        <v>0</v>
      </c>
      <c r="H133" s="319"/>
      <c r="I133" s="320">
        <f>SUM(I46:I132)</f>
        <v>21.379452735000001</v>
      </c>
      <c r="J133" s="319"/>
      <c r="K133" s="320">
        <f>SUM(K46:K132)</f>
        <v>-6.5850999999999997</v>
      </c>
      <c r="O133" s="292">
        <v>4</v>
      </c>
      <c r="BA133" s="321">
        <f>SUM(BA46:BA132)</f>
        <v>0</v>
      </c>
      <c r="BB133" s="321">
        <f>SUM(BB46:BB132)</f>
        <v>0</v>
      </c>
      <c r="BC133" s="321">
        <f>SUM(BC46:BC132)</f>
        <v>0</v>
      </c>
      <c r="BD133" s="321">
        <f>SUM(BD46:BD132)</f>
        <v>0</v>
      </c>
      <c r="BE133" s="321">
        <f>SUM(BE46:BE132)</f>
        <v>0</v>
      </c>
    </row>
    <row r="134" spans="1:80" x14ac:dyDescent="0.2">
      <c r="A134" s="282" t="s">
        <v>97</v>
      </c>
      <c r="B134" s="283" t="s">
        <v>577</v>
      </c>
      <c r="C134" s="284" t="s">
        <v>578</v>
      </c>
      <c r="D134" s="285"/>
      <c r="E134" s="286"/>
      <c r="F134" s="286"/>
      <c r="G134" s="287"/>
      <c r="H134" s="288"/>
      <c r="I134" s="289"/>
      <c r="J134" s="290"/>
      <c r="K134" s="291"/>
      <c r="O134" s="292">
        <v>1</v>
      </c>
    </row>
    <row r="135" spans="1:80" ht="22.5" x14ac:dyDescent="0.2">
      <c r="A135" s="293">
        <v>34</v>
      </c>
      <c r="B135" s="294" t="s">
        <v>580</v>
      </c>
      <c r="C135" s="295" t="s">
        <v>581</v>
      </c>
      <c r="D135" s="296" t="s">
        <v>116</v>
      </c>
      <c r="E135" s="297">
        <v>642.25</v>
      </c>
      <c r="F135" s="297">
        <v>0</v>
      </c>
      <c r="G135" s="298">
        <f>E135*F135</f>
        <v>0</v>
      </c>
      <c r="H135" s="299">
        <v>3.1E-4</v>
      </c>
      <c r="I135" s="300">
        <f>E135*H135</f>
        <v>0.19909750000000001</v>
      </c>
      <c r="J135" s="299">
        <v>0</v>
      </c>
      <c r="K135" s="300">
        <f>E135*J135</f>
        <v>0</v>
      </c>
      <c r="O135" s="292">
        <v>2</v>
      </c>
      <c r="AA135" s="261">
        <v>1</v>
      </c>
      <c r="AB135" s="261">
        <v>0</v>
      </c>
      <c r="AC135" s="261">
        <v>0</v>
      </c>
      <c r="AZ135" s="261">
        <v>2</v>
      </c>
      <c r="BA135" s="261">
        <f>IF(AZ135=1,G135,0)</f>
        <v>0</v>
      </c>
      <c r="BB135" s="261">
        <f>IF(AZ135=2,G135,0)</f>
        <v>0</v>
      </c>
      <c r="BC135" s="261">
        <f>IF(AZ135=3,G135,0)</f>
        <v>0</v>
      </c>
      <c r="BD135" s="261">
        <f>IF(AZ135=4,G135,0)</f>
        <v>0</v>
      </c>
      <c r="BE135" s="261">
        <f>IF(AZ135=5,G135,0)</f>
        <v>0</v>
      </c>
      <c r="CA135" s="292">
        <v>1</v>
      </c>
      <c r="CB135" s="292">
        <v>0</v>
      </c>
    </row>
    <row r="136" spans="1:80" x14ac:dyDescent="0.2">
      <c r="A136" s="301"/>
      <c r="B136" s="304"/>
      <c r="C136" s="305" t="s">
        <v>582</v>
      </c>
      <c r="D136" s="306"/>
      <c r="E136" s="307">
        <v>642.25</v>
      </c>
      <c r="F136" s="308"/>
      <c r="G136" s="309"/>
      <c r="H136" s="310"/>
      <c r="I136" s="302"/>
      <c r="J136" s="311"/>
      <c r="K136" s="302"/>
      <c r="M136" s="303" t="s">
        <v>582</v>
      </c>
      <c r="O136" s="292"/>
    </row>
    <row r="137" spans="1:80" x14ac:dyDescent="0.2">
      <c r="A137" s="293">
        <v>35</v>
      </c>
      <c r="B137" s="294" t="s">
        <v>583</v>
      </c>
      <c r="C137" s="295" t="s">
        <v>584</v>
      </c>
      <c r="D137" s="296" t="s">
        <v>116</v>
      </c>
      <c r="E137" s="297">
        <v>1338.5595000000001</v>
      </c>
      <c r="F137" s="297">
        <v>0</v>
      </c>
      <c r="G137" s="298">
        <f>E137*F137</f>
        <v>0</v>
      </c>
      <c r="H137" s="299">
        <v>1.16E-3</v>
      </c>
      <c r="I137" s="300">
        <f>E137*H137</f>
        <v>1.5527290200000001</v>
      </c>
      <c r="J137" s="299">
        <v>0</v>
      </c>
      <c r="K137" s="300">
        <f>E137*J137</f>
        <v>0</v>
      </c>
      <c r="O137" s="292">
        <v>2</v>
      </c>
      <c r="AA137" s="261">
        <v>1</v>
      </c>
      <c r="AB137" s="261">
        <v>7</v>
      </c>
      <c r="AC137" s="261">
        <v>7</v>
      </c>
      <c r="AZ137" s="261">
        <v>2</v>
      </c>
      <c r="BA137" s="261">
        <f>IF(AZ137=1,G137,0)</f>
        <v>0</v>
      </c>
      <c r="BB137" s="261">
        <f>IF(AZ137=2,G137,0)</f>
        <v>0</v>
      </c>
      <c r="BC137" s="261">
        <f>IF(AZ137=3,G137,0)</f>
        <v>0</v>
      </c>
      <c r="BD137" s="261">
        <f>IF(AZ137=4,G137,0)</f>
        <v>0</v>
      </c>
      <c r="BE137" s="261">
        <f>IF(AZ137=5,G137,0)</f>
        <v>0</v>
      </c>
      <c r="CA137" s="292">
        <v>1</v>
      </c>
      <c r="CB137" s="292">
        <v>7</v>
      </c>
    </row>
    <row r="138" spans="1:80" x14ac:dyDescent="0.2">
      <c r="A138" s="301"/>
      <c r="B138" s="304"/>
      <c r="C138" s="305" t="s">
        <v>585</v>
      </c>
      <c r="D138" s="306"/>
      <c r="E138" s="307">
        <v>0</v>
      </c>
      <c r="F138" s="308"/>
      <c r="G138" s="309"/>
      <c r="H138" s="310"/>
      <c r="I138" s="302"/>
      <c r="J138" s="311"/>
      <c r="K138" s="302"/>
      <c r="M138" s="303" t="s">
        <v>585</v>
      </c>
      <c r="O138" s="292"/>
    </row>
    <row r="139" spans="1:80" ht="22.5" x14ac:dyDescent="0.2">
      <c r="A139" s="301"/>
      <c r="B139" s="304"/>
      <c r="C139" s="305" t="s">
        <v>586</v>
      </c>
      <c r="D139" s="306"/>
      <c r="E139" s="307">
        <v>24.297499999999999</v>
      </c>
      <c r="F139" s="308"/>
      <c r="G139" s="309"/>
      <c r="H139" s="310"/>
      <c r="I139" s="302"/>
      <c r="J139" s="311"/>
      <c r="K139" s="302"/>
      <c r="M139" s="303" t="s">
        <v>586</v>
      </c>
      <c r="O139" s="292"/>
    </row>
    <row r="140" spans="1:80" x14ac:dyDescent="0.2">
      <c r="A140" s="301"/>
      <c r="B140" s="304"/>
      <c r="C140" s="305" t="s">
        <v>587</v>
      </c>
      <c r="D140" s="306"/>
      <c r="E140" s="307">
        <v>1.9119999999999999</v>
      </c>
      <c r="F140" s="308"/>
      <c r="G140" s="309"/>
      <c r="H140" s="310"/>
      <c r="I140" s="302"/>
      <c r="J140" s="311"/>
      <c r="K140" s="302"/>
      <c r="M140" s="303" t="s">
        <v>587</v>
      </c>
      <c r="O140" s="292"/>
    </row>
    <row r="141" spans="1:80" x14ac:dyDescent="0.2">
      <c r="A141" s="301"/>
      <c r="B141" s="304"/>
      <c r="C141" s="333" t="s">
        <v>174</v>
      </c>
      <c r="D141" s="306"/>
      <c r="E141" s="332">
        <v>26.209499999999998</v>
      </c>
      <c r="F141" s="308"/>
      <c r="G141" s="309"/>
      <c r="H141" s="310"/>
      <c r="I141" s="302"/>
      <c r="J141" s="311"/>
      <c r="K141" s="302"/>
      <c r="M141" s="303" t="s">
        <v>174</v>
      </c>
      <c r="O141" s="292"/>
    </row>
    <row r="142" spans="1:80" x14ac:dyDescent="0.2">
      <c r="A142" s="301"/>
      <c r="B142" s="304"/>
      <c r="C142" s="305" t="s">
        <v>588</v>
      </c>
      <c r="D142" s="306"/>
      <c r="E142" s="307">
        <v>642.25</v>
      </c>
      <c r="F142" s="308"/>
      <c r="G142" s="309"/>
      <c r="H142" s="310"/>
      <c r="I142" s="302"/>
      <c r="J142" s="311"/>
      <c r="K142" s="302"/>
      <c r="M142" s="303" t="s">
        <v>588</v>
      </c>
      <c r="O142" s="292"/>
    </row>
    <row r="143" spans="1:80" ht="22.5" x14ac:dyDescent="0.2">
      <c r="A143" s="301"/>
      <c r="B143" s="304"/>
      <c r="C143" s="305" t="s">
        <v>589</v>
      </c>
      <c r="D143" s="306"/>
      <c r="E143" s="307">
        <v>642.25</v>
      </c>
      <c r="F143" s="308"/>
      <c r="G143" s="309"/>
      <c r="H143" s="310"/>
      <c r="I143" s="302"/>
      <c r="J143" s="311"/>
      <c r="K143" s="302"/>
      <c r="M143" s="303" t="s">
        <v>589</v>
      </c>
      <c r="O143" s="292"/>
    </row>
    <row r="144" spans="1:80" x14ac:dyDescent="0.2">
      <c r="A144" s="301"/>
      <c r="B144" s="304"/>
      <c r="C144" s="333" t="s">
        <v>174</v>
      </c>
      <c r="D144" s="306"/>
      <c r="E144" s="332">
        <v>1284.5</v>
      </c>
      <c r="F144" s="308"/>
      <c r="G144" s="309"/>
      <c r="H144" s="310"/>
      <c r="I144" s="302"/>
      <c r="J144" s="311"/>
      <c r="K144" s="302"/>
      <c r="M144" s="303" t="s">
        <v>174</v>
      </c>
      <c r="O144" s="292"/>
    </row>
    <row r="145" spans="1:80" x14ac:dyDescent="0.2">
      <c r="A145" s="301"/>
      <c r="B145" s="304"/>
      <c r="C145" s="305" t="s">
        <v>590</v>
      </c>
      <c r="D145" s="306"/>
      <c r="E145" s="307">
        <v>27.1</v>
      </c>
      <c r="F145" s="308"/>
      <c r="G145" s="309"/>
      <c r="H145" s="310"/>
      <c r="I145" s="302"/>
      <c r="J145" s="311"/>
      <c r="K145" s="302"/>
      <c r="M145" s="303" t="s">
        <v>590</v>
      </c>
      <c r="O145" s="292"/>
    </row>
    <row r="146" spans="1:80" x14ac:dyDescent="0.2">
      <c r="A146" s="301"/>
      <c r="B146" s="304"/>
      <c r="C146" s="333" t="s">
        <v>174</v>
      </c>
      <c r="D146" s="306"/>
      <c r="E146" s="332">
        <v>27.1</v>
      </c>
      <c r="F146" s="308"/>
      <c r="G146" s="309"/>
      <c r="H146" s="310"/>
      <c r="I146" s="302"/>
      <c r="J146" s="311"/>
      <c r="K146" s="302"/>
      <c r="M146" s="303" t="s">
        <v>174</v>
      </c>
      <c r="O146" s="292"/>
    </row>
    <row r="147" spans="1:80" x14ac:dyDescent="0.2">
      <c r="A147" s="301"/>
      <c r="B147" s="304"/>
      <c r="C147" s="305" t="s">
        <v>591</v>
      </c>
      <c r="D147" s="306"/>
      <c r="E147" s="307">
        <v>0.75</v>
      </c>
      <c r="F147" s="308"/>
      <c r="G147" s="309"/>
      <c r="H147" s="310"/>
      <c r="I147" s="302"/>
      <c r="J147" s="311"/>
      <c r="K147" s="302"/>
      <c r="M147" s="303" t="s">
        <v>591</v>
      </c>
      <c r="O147" s="292"/>
    </row>
    <row r="148" spans="1:80" x14ac:dyDescent="0.2">
      <c r="A148" s="301"/>
      <c r="B148" s="304"/>
      <c r="C148" s="333" t="s">
        <v>174</v>
      </c>
      <c r="D148" s="306"/>
      <c r="E148" s="332">
        <v>0.75</v>
      </c>
      <c r="F148" s="308"/>
      <c r="G148" s="309"/>
      <c r="H148" s="310"/>
      <c r="I148" s="302"/>
      <c r="J148" s="311"/>
      <c r="K148" s="302"/>
      <c r="M148" s="303" t="s">
        <v>174</v>
      </c>
      <c r="O148" s="292"/>
    </row>
    <row r="149" spans="1:80" ht="22.5" x14ac:dyDescent="0.2">
      <c r="A149" s="293">
        <v>36</v>
      </c>
      <c r="B149" s="294" t="s">
        <v>592</v>
      </c>
      <c r="C149" s="295" t="s">
        <v>593</v>
      </c>
      <c r="D149" s="296" t="s">
        <v>170</v>
      </c>
      <c r="E149" s="297">
        <v>157.18</v>
      </c>
      <c r="F149" s="297">
        <v>0</v>
      </c>
      <c r="G149" s="298">
        <f>E149*F149</f>
        <v>0</v>
      </c>
      <c r="H149" s="299">
        <v>4.0000000000000003E-5</v>
      </c>
      <c r="I149" s="300">
        <f>E149*H149</f>
        <v>6.2872000000000006E-3</v>
      </c>
      <c r="J149" s="299">
        <v>0</v>
      </c>
      <c r="K149" s="300">
        <f>E149*J149</f>
        <v>0</v>
      </c>
      <c r="O149" s="292">
        <v>2</v>
      </c>
      <c r="AA149" s="261">
        <v>1</v>
      </c>
      <c r="AB149" s="261">
        <v>7</v>
      </c>
      <c r="AC149" s="261">
        <v>7</v>
      </c>
      <c r="AZ149" s="261">
        <v>2</v>
      </c>
      <c r="BA149" s="261">
        <f>IF(AZ149=1,G149,0)</f>
        <v>0</v>
      </c>
      <c r="BB149" s="261">
        <f>IF(AZ149=2,G149,0)</f>
        <v>0</v>
      </c>
      <c r="BC149" s="261">
        <f>IF(AZ149=3,G149,0)</f>
        <v>0</v>
      </c>
      <c r="BD149" s="261">
        <f>IF(AZ149=4,G149,0)</f>
        <v>0</v>
      </c>
      <c r="BE149" s="261">
        <f>IF(AZ149=5,G149,0)</f>
        <v>0</v>
      </c>
      <c r="CA149" s="292">
        <v>1</v>
      </c>
      <c r="CB149" s="292">
        <v>7</v>
      </c>
    </row>
    <row r="150" spans="1:80" x14ac:dyDescent="0.2">
      <c r="A150" s="301"/>
      <c r="B150" s="304"/>
      <c r="C150" s="305" t="s">
        <v>594</v>
      </c>
      <c r="D150" s="306"/>
      <c r="E150" s="307">
        <v>107.6</v>
      </c>
      <c r="F150" s="308"/>
      <c r="G150" s="309"/>
      <c r="H150" s="310"/>
      <c r="I150" s="302"/>
      <c r="J150" s="311"/>
      <c r="K150" s="302"/>
      <c r="M150" s="303" t="s">
        <v>594</v>
      </c>
      <c r="O150" s="292"/>
    </row>
    <row r="151" spans="1:80" x14ac:dyDescent="0.2">
      <c r="A151" s="301"/>
      <c r="B151" s="304"/>
      <c r="C151" s="305" t="s">
        <v>595</v>
      </c>
      <c r="D151" s="306"/>
      <c r="E151" s="307">
        <v>9.32</v>
      </c>
      <c r="F151" s="308"/>
      <c r="G151" s="309"/>
      <c r="H151" s="310"/>
      <c r="I151" s="302"/>
      <c r="J151" s="311"/>
      <c r="K151" s="302"/>
      <c r="M151" s="303" t="s">
        <v>595</v>
      </c>
      <c r="O151" s="292"/>
    </row>
    <row r="152" spans="1:80" x14ac:dyDescent="0.2">
      <c r="A152" s="301"/>
      <c r="B152" s="304"/>
      <c r="C152" s="305" t="s">
        <v>596</v>
      </c>
      <c r="D152" s="306"/>
      <c r="E152" s="307">
        <v>11.28</v>
      </c>
      <c r="F152" s="308"/>
      <c r="G152" s="309"/>
      <c r="H152" s="310"/>
      <c r="I152" s="302"/>
      <c r="J152" s="311"/>
      <c r="K152" s="302"/>
      <c r="M152" s="303" t="s">
        <v>596</v>
      </c>
      <c r="O152" s="292"/>
    </row>
    <row r="153" spans="1:80" x14ac:dyDescent="0.2">
      <c r="A153" s="301"/>
      <c r="B153" s="304"/>
      <c r="C153" s="305" t="s">
        <v>597</v>
      </c>
      <c r="D153" s="306"/>
      <c r="E153" s="307">
        <v>28.98</v>
      </c>
      <c r="F153" s="308"/>
      <c r="G153" s="309"/>
      <c r="H153" s="310"/>
      <c r="I153" s="302"/>
      <c r="J153" s="311"/>
      <c r="K153" s="302"/>
      <c r="M153" s="303" t="s">
        <v>597</v>
      </c>
      <c r="O153" s="292"/>
    </row>
    <row r="154" spans="1:80" x14ac:dyDescent="0.2">
      <c r="A154" s="293">
        <v>37</v>
      </c>
      <c r="B154" s="294" t="s">
        <v>598</v>
      </c>
      <c r="C154" s="295" t="s">
        <v>599</v>
      </c>
      <c r="D154" s="296" t="s">
        <v>116</v>
      </c>
      <c r="E154" s="297">
        <v>0.82499999999999996</v>
      </c>
      <c r="F154" s="297">
        <v>0</v>
      </c>
      <c r="G154" s="298">
        <f>E154*F154</f>
        <v>0</v>
      </c>
      <c r="H154" s="299">
        <v>4.2900000000000004E-3</v>
      </c>
      <c r="I154" s="300">
        <f>E154*H154</f>
        <v>3.5392500000000003E-3</v>
      </c>
      <c r="J154" s="299"/>
      <c r="K154" s="300">
        <f>E154*J154</f>
        <v>0</v>
      </c>
      <c r="O154" s="292">
        <v>2</v>
      </c>
      <c r="AA154" s="261">
        <v>12</v>
      </c>
      <c r="AB154" s="261">
        <v>0</v>
      </c>
      <c r="AC154" s="261">
        <v>68</v>
      </c>
      <c r="AZ154" s="261">
        <v>2</v>
      </c>
      <c r="BA154" s="261">
        <f>IF(AZ154=1,G154,0)</f>
        <v>0</v>
      </c>
      <c r="BB154" s="261">
        <f>IF(AZ154=2,G154,0)</f>
        <v>0</v>
      </c>
      <c r="BC154" s="261">
        <f>IF(AZ154=3,G154,0)</f>
        <v>0</v>
      </c>
      <c r="BD154" s="261">
        <f>IF(AZ154=4,G154,0)</f>
        <v>0</v>
      </c>
      <c r="BE154" s="261">
        <f>IF(AZ154=5,G154,0)</f>
        <v>0</v>
      </c>
      <c r="CA154" s="292">
        <v>12</v>
      </c>
      <c r="CB154" s="292">
        <v>0</v>
      </c>
    </row>
    <row r="155" spans="1:80" x14ac:dyDescent="0.2">
      <c r="A155" s="301"/>
      <c r="B155" s="304"/>
      <c r="C155" s="305" t="s">
        <v>600</v>
      </c>
      <c r="D155" s="306"/>
      <c r="E155" s="307">
        <v>0.82499999999999996</v>
      </c>
      <c r="F155" s="308"/>
      <c r="G155" s="309"/>
      <c r="H155" s="310"/>
      <c r="I155" s="302"/>
      <c r="J155" s="311"/>
      <c r="K155" s="302"/>
      <c r="M155" s="303" t="s">
        <v>600</v>
      </c>
      <c r="O155" s="292"/>
    </row>
    <row r="156" spans="1:80" ht="22.5" x14ac:dyDescent="0.2">
      <c r="A156" s="293">
        <v>38</v>
      </c>
      <c r="B156" s="294" t="s">
        <v>601</v>
      </c>
      <c r="C156" s="295" t="s">
        <v>602</v>
      </c>
      <c r="D156" s="296" t="s">
        <v>116</v>
      </c>
      <c r="E156" s="297">
        <v>706.47500000000002</v>
      </c>
      <c r="F156" s="297">
        <v>0</v>
      </c>
      <c r="G156" s="298">
        <f>E156*F156</f>
        <v>0</v>
      </c>
      <c r="H156" s="299">
        <v>7.7999999999999996E-3</v>
      </c>
      <c r="I156" s="300">
        <f>E156*H156</f>
        <v>5.5105050000000002</v>
      </c>
      <c r="J156" s="299"/>
      <c r="K156" s="300">
        <f>E156*J156</f>
        <v>0</v>
      </c>
      <c r="O156" s="292">
        <v>2</v>
      </c>
      <c r="AA156" s="261">
        <v>12</v>
      </c>
      <c r="AB156" s="261">
        <v>0</v>
      </c>
      <c r="AC156" s="261">
        <v>24</v>
      </c>
      <c r="AZ156" s="261">
        <v>2</v>
      </c>
      <c r="BA156" s="261">
        <f>IF(AZ156=1,G156,0)</f>
        <v>0</v>
      </c>
      <c r="BB156" s="261">
        <f>IF(AZ156=2,G156,0)</f>
        <v>0</v>
      </c>
      <c r="BC156" s="261">
        <f>IF(AZ156=3,G156,0)</f>
        <v>0</v>
      </c>
      <c r="BD156" s="261">
        <f>IF(AZ156=4,G156,0)</f>
        <v>0</v>
      </c>
      <c r="BE156" s="261">
        <f>IF(AZ156=5,G156,0)</f>
        <v>0</v>
      </c>
      <c r="CA156" s="292">
        <v>12</v>
      </c>
      <c r="CB156" s="292">
        <v>0</v>
      </c>
    </row>
    <row r="157" spans="1:80" x14ac:dyDescent="0.2">
      <c r="A157" s="301"/>
      <c r="B157" s="304"/>
      <c r="C157" s="305" t="s">
        <v>603</v>
      </c>
      <c r="D157" s="306"/>
      <c r="E157" s="307">
        <v>706.47500000000002</v>
      </c>
      <c r="F157" s="308"/>
      <c r="G157" s="309"/>
      <c r="H157" s="310"/>
      <c r="I157" s="302"/>
      <c r="J157" s="311"/>
      <c r="K157" s="302"/>
      <c r="M157" s="303" t="s">
        <v>603</v>
      </c>
      <c r="O157" s="292"/>
    </row>
    <row r="158" spans="1:80" x14ac:dyDescent="0.2">
      <c r="A158" s="293">
        <v>39</v>
      </c>
      <c r="B158" s="294" t="s">
        <v>604</v>
      </c>
      <c r="C158" s="295" t="s">
        <v>605</v>
      </c>
      <c r="D158" s="296" t="s">
        <v>116</v>
      </c>
      <c r="E158" s="297">
        <v>28.830400000000001</v>
      </c>
      <c r="F158" s="297">
        <v>0</v>
      </c>
      <c r="G158" s="298">
        <f>E158*F158</f>
        <v>0</v>
      </c>
      <c r="H158" s="299">
        <v>2.14E-3</v>
      </c>
      <c r="I158" s="300">
        <f>E158*H158</f>
        <v>6.1697056E-2</v>
      </c>
      <c r="J158" s="299"/>
      <c r="K158" s="300">
        <f>E158*J158</f>
        <v>0</v>
      </c>
      <c r="O158" s="292">
        <v>2</v>
      </c>
      <c r="AA158" s="261">
        <v>12</v>
      </c>
      <c r="AB158" s="261">
        <v>0</v>
      </c>
      <c r="AC158" s="261">
        <v>25</v>
      </c>
      <c r="AZ158" s="261">
        <v>2</v>
      </c>
      <c r="BA158" s="261">
        <f>IF(AZ158=1,G158,0)</f>
        <v>0</v>
      </c>
      <c r="BB158" s="261">
        <f>IF(AZ158=2,G158,0)</f>
        <v>0</v>
      </c>
      <c r="BC158" s="261">
        <f>IF(AZ158=3,G158,0)</f>
        <v>0</v>
      </c>
      <c r="BD158" s="261">
        <f>IF(AZ158=4,G158,0)</f>
        <v>0</v>
      </c>
      <c r="BE158" s="261">
        <f>IF(AZ158=5,G158,0)</f>
        <v>0</v>
      </c>
      <c r="CA158" s="292">
        <v>12</v>
      </c>
      <c r="CB158" s="292">
        <v>0</v>
      </c>
    </row>
    <row r="159" spans="1:80" x14ac:dyDescent="0.2">
      <c r="A159" s="301"/>
      <c r="B159" s="304"/>
      <c r="C159" s="305" t="s">
        <v>171</v>
      </c>
      <c r="D159" s="306"/>
      <c r="E159" s="307">
        <v>0</v>
      </c>
      <c r="F159" s="308"/>
      <c r="G159" s="309"/>
      <c r="H159" s="310"/>
      <c r="I159" s="302"/>
      <c r="J159" s="311"/>
      <c r="K159" s="302"/>
      <c r="M159" s="303" t="s">
        <v>171</v>
      </c>
      <c r="O159" s="292"/>
    </row>
    <row r="160" spans="1:80" x14ac:dyDescent="0.2">
      <c r="A160" s="301"/>
      <c r="B160" s="304"/>
      <c r="C160" s="335" t="s">
        <v>385</v>
      </c>
      <c r="D160" s="306"/>
      <c r="E160" s="334">
        <v>0</v>
      </c>
      <c r="F160" s="308"/>
      <c r="G160" s="309"/>
      <c r="H160" s="310"/>
      <c r="I160" s="302"/>
      <c r="J160" s="311"/>
      <c r="K160" s="302"/>
      <c r="M160" s="303" t="s">
        <v>385</v>
      </c>
      <c r="O160" s="292"/>
    </row>
    <row r="161" spans="1:80" ht="22.5" x14ac:dyDescent="0.2">
      <c r="A161" s="301"/>
      <c r="B161" s="304"/>
      <c r="C161" s="335" t="s">
        <v>606</v>
      </c>
      <c r="D161" s="306"/>
      <c r="E161" s="334">
        <v>24.297499999999999</v>
      </c>
      <c r="F161" s="308"/>
      <c r="G161" s="309"/>
      <c r="H161" s="310"/>
      <c r="I161" s="302"/>
      <c r="J161" s="311"/>
      <c r="K161" s="302"/>
      <c r="M161" s="303" t="s">
        <v>606</v>
      </c>
      <c r="O161" s="292"/>
    </row>
    <row r="162" spans="1:80" x14ac:dyDescent="0.2">
      <c r="A162" s="301"/>
      <c r="B162" s="304"/>
      <c r="C162" s="335" t="s">
        <v>607</v>
      </c>
      <c r="D162" s="306"/>
      <c r="E162" s="334">
        <v>1.9119999999999999</v>
      </c>
      <c r="F162" s="308"/>
      <c r="G162" s="309"/>
      <c r="H162" s="310"/>
      <c r="I162" s="302"/>
      <c r="J162" s="311"/>
      <c r="K162" s="302"/>
      <c r="M162" s="303" t="s">
        <v>607</v>
      </c>
      <c r="O162" s="292"/>
    </row>
    <row r="163" spans="1:80" x14ac:dyDescent="0.2">
      <c r="A163" s="301"/>
      <c r="B163" s="304"/>
      <c r="C163" s="333" t="s">
        <v>174</v>
      </c>
      <c r="D163" s="306"/>
      <c r="E163" s="332">
        <v>0</v>
      </c>
      <c r="F163" s="308"/>
      <c r="G163" s="309"/>
      <c r="H163" s="310"/>
      <c r="I163" s="302"/>
      <c r="J163" s="311"/>
      <c r="K163" s="302"/>
      <c r="M163" s="303" t="s">
        <v>174</v>
      </c>
      <c r="O163" s="292"/>
    </row>
    <row r="164" spans="1:80" x14ac:dyDescent="0.2">
      <c r="A164" s="301"/>
      <c r="B164" s="304"/>
      <c r="C164" s="335" t="s">
        <v>391</v>
      </c>
      <c r="D164" s="306"/>
      <c r="E164" s="334">
        <v>26.209499999999998</v>
      </c>
      <c r="F164" s="308"/>
      <c r="G164" s="309"/>
      <c r="H164" s="310"/>
      <c r="I164" s="302"/>
      <c r="J164" s="311"/>
      <c r="K164" s="302"/>
      <c r="M164" s="303" t="s">
        <v>391</v>
      </c>
      <c r="O164" s="292"/>
    </row>
    <row r="165" spans="1:80" x14ac:dyDescent="0.2">
      <c r="A165" s="301"/>
      <c r="B165" s="304"/>
      <c r="C165" s="305" t="s">
        <v>608</v>
      </c>
      <c r="D165" s="306"/>
      <c r="E165" s="307">
        <v>28.830400000000001</v>
      </c>
      <c r="F165" s="308"/>
      <c r="G165" s="309"/>
      <c r="H165" s="310"/>
      <c r="I165" s="302"/>
      <c r="J165" s="311"/>
      <c r="K165" s="302"/>
      <c r="M165" s="303" t="s">
        <v>608</v>
      </c>
      <c r="O165" s="292"/>
    </row>
    <row r="166" spans="1:80" x14ac:dyDescent="0.2">
      <c r="A166" s="293">
        <v>40</v>
      </c>
      <c r="B166" s="294" t="s">
        <v>609</v>
      </c>
      <c r="C166" s="295" t="s">
        <v>610</v>
      </c>
      <c r="D166" s="296" t="s">
        <v>170</v>
      </c>
      <c r="E166" s="297">
        <v>172.898</v>
      </c>
      <c r="F166" s="297">
        <v>0</v>
      </c>
      <c r="G166" s="298">
        <f>E166*F166</f>
        <v>0</v>
      </c>
      <c r="H166" s="299">
        <v>5.9999999999999995E-4</v>
      </c>
      <c r="I166" s="300">
        <f>E166*H166</f>
        <v>0.10373879999999999</v>
      </c>
      <c r="J166" s="299"/>
      <c r="K166" s="300">
        <f>E166*J166</f>
        <v>0</v>
      </c>
      <c r="O166" s="292">
        <v>2</v>
      </c>
      <c r="AA166" s="261">
        <v>12</v>
      </c>
      <c r="AB166" s="261">
        <v>0</v>
      </c>
      <c r="AC166" s="261">
        <v>26</v>
      </c>
      <c r="AZ166" s="261">
        <v>2</v>
      </c>
      <c r="BA166" s="261">
        <f>IF(AZ166=1,G166,0)</f>
        <v>0</v>
      </c>
      <c r="BB166" s="261">
        <f>IF(AZ166=2,G166,0)</f>
        <v>0</v>
      </c>
      <c r="BC166" s="261">
        <f>IF(AZ166=3,G166,0)</f>
        <v>0</v>
      </c>
      <c r="BD166" s="261">
        <f>IF(AZ166=4,G166,0)</f>
        <v>0</v>
      </c>
      <c r="BE166" s="261">
        <f>IF(AZ166=5,G166,0)</f>
        <v>0</v>
      </c>
      <c r="CA166" s="292">
        <v>12</v>
      </c>
      <c r="CB166" s="292">
        <v>0</v>
      </c>
    </row>
    <row r="167" spans="1:80" x14ac:dyDescent="0.2">
      <c r="A167" s="301"/>
      <c r="B167" s="304"/>
      <c r="C167" s="335" t="s">
        <v>385</v>
      </c>
      <c r="D167" s="306"/>
      <c r="E167" s="334">
        <v>0</v>
      </c>
      <c r="F167" s="308"/>
      <c r="G167" s="309"/>
      <c r="H167" s="310"/>
      <c r="I167" s="302"/>
      <c r="J167" s="311"/>
      <c r="K167" s="302"/>
      <c r="M167" s="303" t="s">
        <v>385</v>
      </c>
      <c r="O167" s="292"/>
    </row>
    <row r="168" spans="1:80" x14ac:dyDescent="0.2">
      <c r="A168" s="301"/>
      <c r="B168" s="304"/>
      <c r="C168" s="335" t="s">
        <v>594</v>
      </c>
      <c r="D168" s="306"/>
      <c r="E168" s="334">
        <v>107.6</v>
      </c>
      <c r="F168" s="308"/>
      <c r="G168" s="309"/>
      <c r="H168" s="310"/>
      <c r="I168" s="302"/>
      <c r="J168" s="311"/>
      <c r="K168" s="302"/>
      <c r="M168" s="303" t="s">
        <v>594</v>
      </c>
      <c r="O168" s="292"/>
    </row>
    <row r="169" spans="1:80" x14ac:dyDescent="0.2">
      <c r="A169" s="301"/>
      <c r="B169" s="304"/>
      <c r="C169" s="335" t="s">
        <v>595</v>
      </c>
      <c r="D169" s="306"/>
      <c r="E169" s="334">
        <v>9.32</v>
      </c>
      <c r="F169" s="308"/>
      <c r="G169" s="309"/>
      <c r="H169" s="310"/>
      <c r="I169" s="302"/>
      <c r="J169" s="311"/>
      <c r="K169" s="302"/>
      <c r="M169" s="303" t="s">
        <v>595</v>
      </c>
      <c r="O169" s="292"/>
    </row>
    <row r="170" spans="1:80" x14ac:dyDescent="0.2">
      <c r="A170" s="301"/>
      <c r="B170" s="304"/>
      <c r="C170" s="335" t="s">
        <v>596</v>
      </c>
      <c r="D170" s="306"/>
      <c r="E170" s="334">
        <v>11.28</v>
      </c>
      <c r="F170" s="308"/>
      <c r="G170" s="309"/>
      <c r="H170" s="310"/>
      <c r="I170" s="302"/>
      <c r="J170" s="311"/>
      <c r="K170" s="302"/>
      <c r="M170" s="303" t="s">
        <v>596</v>
      </c>
      <c r="O170" s="292"/>
    </row>
    <row r="171" spans="1:80" x14ac:dyDescent="0.2">
      <c r="A171" s="301"/>
      <c r="B171" s="304"/>
      <c r="C171" s="335" t="s">
        <v>597</v>
      </c>
      <c r="D171" s="306"/>
      <c r="E171" s="334">
        <v>28.98</v>
      </c>
      <c r="F171" s="308"/>
      <c r="G171" s="309"/>
      <c r="H171" s="310"/>
      <c r="I171" s="302"/>
      <c r="J171" s="311"/>
      <c r="K171" s="302"/>
      <c r="M171" s="303" t="s">
        <v>597</v>
      </c>
      <c r="O171" s="292"/>
    </row>
    <row r="172" spans="1:80" x14ac:dyDescent="0.2">
      <c r="A172" s="301"/>
      <c r="B172" s="304"/>
      <c r="C172" s="335" t="s">
        <v>391</v>
      </c>
      <c r="D172" s="306"/>
      <c r="E172" s="334">
        <v>157.17999999999998</v>
      </c>
      <c r="F172" s="308"/>
      <c r="G172" s="309"/>
      <c r="H172" s="310"/>
      <c r="I172" s="302"/>
      <c r="J172" s="311"/>
      <c r="K172" s="302"/>
      <c r="M172" s="303" t="s">
        <v>391</v>
      </c>
      <c r="O172" s="292"/>
    </row>
    <row r="173" spans="1:80" x14ac:dyDescent="0.2">
      <c r="A173" s="301"/>
      <c r="B173" s="304"/>
      <c r="C173" s="305" t="s">
        <v>611</v>
      </c>
      <c r="D173" s="306"/>
      <c r="E173" s="307">
        <v>172.898</v>
      </c>
      <c r="F173" s="308"/>
      <c r="G173" s="309"/>
      <c r="H173" s="310"/>
      <c r="I173" s="302"/>
      <c r="J173" s="311"/>
      <c r="K173" s="302"/>
      <c r="M173" s="303" t="s">
        <v>611</v>
      </c>
      <c r="O173" s="292"/>
    </row>
    <row r="174" spans="1:80" x14ac:dyDescent="0.2">
      <c r="A174" s="293">
        <v>41</v>
      </c>
      <c r="B174" s="294" t="s">
        <v>612</v>
      </c>
      <c r="C174" s="295" t="s">
        <v>613</v>
      </c>
      <c r="D174" s="296" t="s">
        <v>116</v>
      </c>
      <c r="E174" s="297">
        <v>706.47500000000002</v>
      </c>
      <c r="F174" s="297">
        <v>0</v>
      </c>
      <c r="G174" s="298">
        <f>E174*F174</f>
        <v>0</v>
      </c>
      <c r="H174" s="299">
        <v>0</v>
      </c>
      <c r="I174" s="300">
        <f>E174*H174</f>
        <v>0</v>
      </c>
      <c r="J174" s="299"/>
      <c r="K174" s="300">
        <f>E174*J174</f>
        <v>0</v>
      </c>
      <c r="O174" s="292">
        <v>2</v>
      </c>
      <c r="AA174" s="261">
        <v>12</v>
      </c>
      <c r="AB174" s="261">
        <v>1</v>
      </c>
      <c r="AC174" s="261">
        <v>56</v>
      </c>
      <c r="AZ174" s="261">
        <v>2</v>
      </c>
      <c r="BA174" s="261">
        <f>IF(AZ174=1,G174,0)</f>
        <v>0</v>
      </c>
      <c r="BB174" s="261">
        <f>IF(AZ174=2,G174,0)</f>
        <v>0</v>
      </c>
      <c r="BC174" s="261">
        <f>IF(AZ174=3,G174,0)</f>
        <v>0</v>
      </c>
      <c r="BD174" s="261">
        <f>IF(AZ174=4,G174,0)</f>
        <v>0</v>
      </c>
      <c r="BE174" s="261">
        <f>IF(AZ174=5,G174,0)</f>
        <v>0</v>
      </c>
      <c r="CA174" s="292">
        <v>12</v>
      </c>
      <c r="CB174" s="292">
        <v>1</v>
      </c>
    </row>
    <row r="175" spans="1:80" x14ac:dyDescent="0.2">
      <c r="A175" s="301"/>
      <c r="B175" s="304"/>
      <c r="C175" s="305" t="s">
        <v>614</v>
      </c>
      <c r="D175" s="306"/>
      <c r="E175" s="307">
        <v>706.47500000000002</v>
      </c>
      <c r="F175" s="308"/>
      <c r="G175" s="309"/>
      <c r="H175" s="310"/>
      <c r="I175" s="302"/>
      <c r="J175" s="311"/>
      <c r="K175" s="302"/>
      <c r="M175" s="303" t="s">
        <v>614</v>
      </c>
      <c r="O175" s="292"/>
    </row>
    <row r="176" spans="1:80" x14ac:dyDescent="0.2">
      <c r="A176" s="293">
        <v>42</v>
      </c>
      <c r="B176" s="294" t="s">
        <v>615</v>
      </c>
      <c r="C176" s="295" t="s">
        <v>616</v>
      </c>
      <c r="D176" s="296" t="s">
        <v>116</v>
      </c>
      <c r="E176" s="297">
        <v>29.81</v>
      </c>
      <c r="F176" s="297">
        <v>0</v>
      </c>
      <c r="G176" s="298">
        <f>E176*F176</f>
        <v>0</v>
      </c>
      <c r="H176" s="299">
        <v>0</v>
      </c>
      <c r="I176" s="300">
        <f>E176*H176</f>
        <v>0</v>
      </c>
      <c r="J176" s="299"/>
      <c r="K176" s="300">
        <f>E176*J176</f>
        <v>0</v>
      </c>
      <c r="O176" s="292">
        <v>2</v>
      </c>
      <c r="AA176" s="261">
        <v>12</v>
      </c>
      <c r="AB176" s="261">
        <v>1</v>
      </c>
      <c r="AC176" s="261">
        <v>63</v>
      </c>
      <c r="AZ176" s="261">
        <v>2</v>
      </c>
      <c r="BA176" s="261">
        <f>IF(AZ176=1,G176,0)</f>
        <v>0</v>
      </c>
      <c r="BB176" s="261">
        <f>IF(AZ176=2,G176,0)</f>
        <v>0</v>
      </c>
      <c r="BC176" s="261">
        <f>IF(AZ176=3,G176,0)</f>
        <v>0</v>
      </c>
      <c r="BD176" s="261">
        <f>IF(AZ176=4,G176,0)</f>
        <v>0</v>
      </c>
      <c r="BE176" s="261">
        <f>IF(AZ176=5,G176,0)</f>
        <v>0</v>
      </c>
      <c r="CA176" s="292">
        <v>12</v>
      </c>
      <c r="CB176" s="292">
        <v>1</v>
      </c>
    </row>
    <row r="177" spans="1:80" x14ac:dyDescent="0.2">
      <c r="A177" s="301"/>
      <c r="B177" s="304"/>
      <c r="C177" s="305" t="s">
        <v>617</v>
      </c>
      <c r="D177" s="306"/>
      <c r="E177" s="307">
        <v>29.81</v>
      </c>
      <c r="F177" s="308"/>
      <c r="G177" s="309"/>
      <c r="H177" s="310"/>
      <c r="I177" s="302"/>
      <c r="J177" s="311"/>
      <c r="K177" s="302"/>
      <c r="M177" s="303" t="s">
        <v>617</v>
      </c>
      <c r="O177" s="292"/>
    </row>
    <row r="178" spans="1:80" x14ac:dyDescent="0.2">
      <c r="A178" s="293">
        <v>43</v>
      </c>
      <c r="B178" s="294" t="s">
        <v>618</v>
      </c>
      <c r="C178" s="295" t="s">
        <v>619</v>
      </c>
      <c r="D178" s="296" t="s">
        <v>116</v>
      </c>
      <c r="E178" s="297">
        <v>706.47500000000002</v>
      </c>
      <c r="F178" s="297">
        <v>0</v>
      </c>
      <c r="G178" s="298">
        <f>E178*F178</f>
        <v>0</v>
      </c>
      <c r="H178" s="299">
        <v>0</v>
      </c>
      <c r="I178" s="300">
        <f>E178*H178</f>
        <v>0</v>
      </c>
      <c r="J178" s="299"/>
      <c r="K178" s="300">
        <f>E178*J178</f>
        <v>0</v>
      </c>
      <c r="O178" s="292">
        <v>2</v>
      </c>
      <c r="AA178" s="261">
        <v>12</v>
      </c>
      <c r="AB178" s="261">
        <v>1</v>
      </c>
      <c r="AC178" s="261">
        <v>130</v>
      </c>
      <c r="AZ178" s="261">
        <v>2</v>
      </c>
      <c r="BA178" s="261">
        <f>IF(AZ178=1,G178,0)</f>
        <v>0</v>
      </c>
      <c r="BB178" s="261">
        <f>IF(AZ178=2,G178,0)</f>
        <v>0</v>
      </c>
      <c r="BC178" s="261">
        <f>IF(AZ178=3,G178,0)</f>
        <v>0</v>
      </c>
      <c r="BD178" s="261">
        <f>IF(AZ178=4,G178,0)</f>
        <v>0</v>
      </c>
      <c r="BE178" s="261">
        <f>IF(AZ178=5,G178,0)</f>
        <v>0</v>
      </c>
      <c r="CA178" s="292">
        <v>12</v>
      </c>
      <c r="CB178" s="292">
        <v>1</v>
      </c>
    </row>
    <row r="179" spans="1:80" x14ac:dyDescent="0.2">
      <c r="A179" s="301"/>
      <c r="B179" s="304"/>
      <c r="C179" s="305" t="s">
        <v>620</v>
      </c>
      <c r="D179" s="306"/>
      <c r="E179" s="307">
        <v>706.47500000000002</v>
      </c>
      <c r="F179" s="308"/>
      <c r="G179" s="309"/>
      <c r="H179" s="310"/>
      <c r="I179" s="302"/>
      <c r="J179" s="311"/>
      <c r="K179" s="302"/>
      <c r="M179" s="303" t="s">
        <v>620</v>
      </c>
      <c r="O179" s="292"/>
    </row>
    <row r="180" spans="1:80" x14ac:dyDescent="0.2">
      <c r="A180" s="293">
        <v>44</v>
      </c>
      <c r="B180" s="294" t="s">
        <v>621</v>
      </c>
      <c r="C180" s="295" t="s">
        <v>622</v>
      </c>
      <c r="D180" s="296" t="s">
        <v>12</v>
      </c>
      <c r="E180" s="297"/>
      <c r="F180" s="297">
        <v>0</v>
      </c>
      <c r="G180" s="298">
        <f>E180*F180</f>
        <v>0</v>
      </c>
      <c r="H180" s="299">
        <v>0</v>
      </c>
      <c r="I180" s="300">
        <f>E180*H180</f>
        <v>0</v>
      </c>
      <c r="J180" s="299"/>
      <c r="K180" s="300">
        <f>E180*J180</f>
        <v>0</v>
      </c>
      <c r="O180" s="292">
        <v>2</v>
      </c>
      <c r="AA180" s="261">
        <v>7</v>
      </c>
      <c r="AB180" s="261">
        <v>1002</v>
      </c>
      <c r="AC180" s="261">
        <v>5</v>
      </c>
      <c r="AZ180" s="261">
        <v>2</v>
      </c>
      <c r="BA180" s="261">
        <f>IF(AZ180=1,G180,0)</f>
        <v>0</v>
      </c>
      <c r="BB180" s="261">
        <f>IF(AZ180=2,G180,0)</f>
        <v>0</v>
      </c>
      <c r="BC180" s="261">
        <f>IF(AZ180=3,G180,0)</f>
        <v>0</v>
      </c>
      <c r="BD180" s="261">
        <f>IF(AZ180=4,G180,0)</f>
        <v>0</v>
      </c>
      <c r="BE180" s="261">
        <f>IF(AZ180=5,G180,0)</f>
        <v>0</v>
      </c>
      <c r="CA180" s="292">
        <v>7</v>
      </c>
      <c r="CB180" s="292">
        <v>1002</v>
      </c>
    </row>
    <row r="181" spans="1:80" x14ac:dyDescent="0.2">
      <c r="A181" s="312"/>
      <c r="B181" s="313" t="s">
        <v>101</v>
      </c>
      <c r="C181" s="314" t="s">
        <v>579</v>
      </c>
      <c r="D181" s="315"/>
      <c r="E181" s="316"/>
      <c r="F181" s="317"/>
      <c r="G181" s="318">
        <f>SUM(G134:G180)</f>
        <v>0</v>
      </c>
      <c r="H181" s="319"/>
      <c r="I181" s="320">
        <f>SUM(I134:I180)</f>
        <v>7.4375938260000005</v>
      </c>
      <c r="J181" s="319"/>
      <c r="K181" s="320">
        <f>SUM(K134:K180)</f>
        <v>0</v>
      </c>
      <c r="O181" s="292">
        <v>4</v>
      </c>
      <c r="BA181" s="321">
        <f>SUM(BA134:BA180)</f>
        <v>0</v>
      </c>
      <c r="BB181" s="321">
        <f>SUM(BB134:BB180)</f>
        <v>0</v>
      </c>
      <c r="BC181" s="321">
        <f>SUM(BC134:BC180)</f>
        <v>0</v>
      </c>
      <c r="BD181" s="321">
        <f>SUM(BD134:BD180)</f>
        <v>0</v>
      </c>
      <c r="BE181" s="321">
        <f>SUM(BE134:BE180)</f>
        <v>0</v>
      </c>
    </row>
    <row r="182" spans="1:80" x14ac:dyDescent="0.2">
      <c r="A182" s="282" t="s">
        <v>97</v>
      </c>
      <c r="B182" s="283" t="s">
        <v>623</v>
      </c>
      <c r="C182" s="284" t="s">
        <v>624</v>
      </c>
      <c r="D182" s="285"/>
      <c r="E182" s="286"/>
      <c r="F182" s="286"/>
      <c r="G182" s="287"/>
      <c r="H182" s="288"/>
      <c r="I182" s="289"/>
      <c r="J182" s="290"/>
      <c r="K182" s="291"/>
      <c r="O182" s="292">
        <v>1</v>
      </c>
    </row>
    <row r="183" spans="1:80" x14ac:dyDescent="0.2">
      <c r="A183" s="293">
        <v>45</v>
      </c>
      <c r="B183" s="294" t="s">
        <v>626</v>
      </c>
      <c r="C183" s="295" t="s">
        <v>627</v>
      </c>
      <c r="D183" s="296" t="s">
        <v>170</v>
      </c>
      <c r="E183" s="297">
        <v>1.05</v>
      </c>
      <c r="F183" s="297">
        <v>0</v>
      </c>
      <c r="G183" s="298">
        <f>E183*F183</f>
        <v>0</v>
      </c>
      <c r="H183" s="299">
        <v>0</v>
      </c>
      <c r="I183" s="300">
        <f>E183*H183</f>
        <v>0</v>
      </c>
      <c r="J183" s="299">
        <v>-1.4919999999999999E-2</v>
      </c>
      <c r="K183" s="300">
        <f>E183*J183</f>
        <v>-1.5665999999999999E-2</v>
      </c>
      <c r="O183" s="292">
        <v>2</v>
      </c>
      <c r="AA183" s="261">
        <v>1</v>
      </c>
      <c r="AB183" s="261">
        <v>0</v>
      </c>
      <c r="AC183" s="261">
        <v>0</v>
      </c>
      <c r="AZ183" s="261">
        <v>2</v>
      </c>
      <c r="BA183" s="261">
        <f>IF(AZ183=1,G183,0)</f>
        <v>0</v>
      </c>
      <c r="BB183" s="261">
        <f>IF(AZ183=2,G183,0)</f>
        <v>0</v>
      </c>
      <c r="BC183" s="261">
        <f>IF(AZ183=3,G183,0)</f>
        <v>0</v>
      </c>
      <c r="BD183" s="261">
        <f>IF(AZ183=4,G183,0)</f>
        <v>0</v>
      </c>
      <c r="BE183" s="261">
        <f>IF(AZ183=5,G183,0)</f>
        <v>0</v>
      </c>
      <c r="CA183" s="292">
        <v>1</v>
      </c>
      <c r="CB183" s="292">
        <v>0</v>
      </c>
    </row>
    <row r="184" spans="1:80" x14ac:dyDescent="0.2">
      <c r="A184" s="301"/>
      <c r="B184" s="304"/>
      <c r="C184" s="305" t="s">
        <v>628</v>
      </c>
      <c r="D184" s="306"/>
      <c r="E184" s="307">
        <v>1.05</v>
      </c>
      <c r="F184" s="308"/>
      <c r="G184" s="309"/>
      <c r="H184" s="310"/>
      <c r="I184" s="302"/>
      <c r="J184" s="311"/>
      <c r="K184" s="302"/>
      <c r="M184" s="303" t="s">
        <v>628</v>
      </c>
      <c r="O184" s="292"/>
    </row>
    <row r="185" spans="1:80" x14ac:dyDescent="0.2">
      <c r="A185" s="293">
        <v>46</v>
      </c>
      <c r="B185" s="294" t="s">
        <v>629</v>
      </c>
      <c r="C185" s="295" t="s">
        <v>630</v>
      </c>
      <c r="D185" s="296" t="s">
        <v>347</v>
      </c>
      <c r="E185" s="297">
        <v>3</v>
      </c>
      <c r="F185" s="297">
        <v>0</v>
      </c>
      <c r="G185" s="298">
        <f>E185*F185</f>
        <v>0</v>
      </c>
      <c r="H185" s="299">
        <v>0</v>
      </c>
      <c r="I185" s="300">
        <f>E185*H185</f>
        <v>0</v>
      </c>
      <c r="J185" s="299">
        <v>-2.0109999999999999E-2</v>
      </c>
      <c r="K185" s="300">
        <f>E185*J185</f>
        <v>-6.0329999999999995E-2</v>
      </c>
      <c r="O185" s="292">
        <v>2</v>
      </c>
      <c r="AA185" s="261">
        <v>1</v>
      </c>
      <c r="AB185" s="261">
        <v>7</v>
      </c>
      <c r="AC185" s="261">
        <v>7</v>
      </c>
      <c r="AZ185" s="261">
        <v>2</v>
      </c>
      <c r="BA185" s="261">
        <f>IF(AZ185=1,G185,0)</f>
        <v>0</v>
      </c>
      <c r="BB185" s="261">
        <f>IF(AZ185=2,G185,0)</f>
        <v>0</v>
      </c>
      <c r="BC185" s="261">
        <f>IF(AZ185=3,G185,0)</f>
        <v>0</v>
      </c>
      <c r="BD185" s="261">
        <f>IF(AZ185=4,G185,0)</f>
        <v>0</v>
      </c>
      <c r="BE185" s="261">
        <f>IF(AZ185=5,G185,0)</f>
        <v>0</v>
      </c>
      <c r="CA185" s="292">
        <v>1</v>
      </c>
      <c r="CB185" s="292">
        <v>7</v>
      </c>
    </row>
    <row r="186" spans="1:80" x14ac:dyDescent="0.2">
      <c r="A186" s="301"/>
      <c r="B186" s="304"/>
      <c r="C186" s="305" t="s">
        <v>631</v>
      </c>
      <c r="D186" s="306"/>
      <c r="E186" s="307">
        <v>2</v>
      </c>
      <c r="F186" s="308"/>
      <c r="G186" s="309"/>
      <c r="H186" s="310"/>
      <c r="I186" s="302"/>
      <c r="J186" s="311"/>
      <c r="K186" s="302"/>
      <c r="M186" s="303" t="s">
        <v>631</v>
      </c>
      <c r="O186" s="292"/>
    </row>
    <row r="187" spans="1:80" x14ac:dyDescent="0.2">
      <c r="A187" s="301"/>
      <c r="B187" s="304"/>
      <c r="C187" s="305" t="s">
        <v>632</v>
      </c>
      <c r="D187" s="306"/>
      <c r="E187" s="307">
        <v>1</v>
      </c>
      <c r="F187" s="308"/>
      <c r="G187" s="309"/>
      <c r="H187" s="310"/>
      <c r="I187" s="302"/>
      <c r="J187" s="311"/>
      <c r="K187" s="302"/>
      <c r="M187" s="303" t="s">
        <v>632</v>
      </c>
      <c r="O187" s="292"/>
    </row>
    <row r="188" spans="1:80" x14ac:dyDescent="0.2">
      <c r="A188" s="293">
        <v>47</v>
      </c>
      <c r="B188" s="294" t="s">
        <v>633</v>
      </c>
      <c r="C188" s="295" t="s">
        <v>634</v>
      </c>
      <c r="D188" s="296" t="s">
        <v>347</v>
      </c>
      <c r="E188" s="297">
        <v>3</v>
      </c>
      <c r="F188" s="297">
        <v>0</v>
      </c>
      <c r="G188" s="298">
        <f>E188*F188</f>
        <v>0</v>
      </c>
      <c r="H188" s="299">
        <v>1.4E-3</v>
      </c>
      <c r="I188" s="300">
        <f>E188*H188</f>
        <v>4.1999999999999997E-3</v>
      </c>
      <c r="J188" s="299">
        <v>0</v>
      </c>
      <c r="K188" s="300">
        <f>E188*J188</f>
        <v>0</v>
      </c>
      <c r="O188" s="292">
        <v>2</v>
      </c>
      <c r="AA188" s="261">
        <v>1</v>
      </c>
      <c r="AB188" s="261">
        <v>7</v>
      </c>
      <c r="AC188" s="261">
        <v>7</v>
      </c>
      <c r="AZ188" s="261">
        <v>2</v>
      </c>
      <c r="BA188" s="261">
        <f>IF(AZ188=1,G188,0)</f>
        <v>0</v>
      </c>
      <c r="BB188" s="261">
        <f>IF(AZ188=2,G188,0)</f>
        <v>0</v>
      </c>
      <c r="BC188" s="261">
        <f>IF(AZ188=3,G188,0)</f>
        <v>0</v>
      </c>
      <c r="BD188" s="261">
        <f>IF(AZ188=4,G188,0)</f>
        <v>0</v>
      </c>
      <c r="BE188" s="261">
        <f>IF(AZ188=5,G188,0)</f>
        <v>0</v>
      </c>
      <c r="CA188" s="292">
        <v>1</v>
      </c>
      <c r="CB188" s="292">
        <v>7</v>
      </c>
    </row>
    <row r="189" spans="1:80" x14ac:dyDescent="0.2">
      <c r="A189" s="301"/>
      <c r="B189" s="304"/>
      <c r="C189" s="305" t="s">
        <v>631</v>
      </c>
      <c r="D189" s="306"/>
      <c r="E189" s="307">
        <v>2</v>
      </c>
      <c r="F189" s="308"/>
      <c r="G189" s="309"/>
      <c r="H189" s="310"/>
      <c r="I189" s="302"/>
      <c r="J189" s="311"/>
      <c r="K189" s="302"/>
      <c r="M189" s="303" t="s">
        <v>631</v>
      </c>
      <c r="O189" s="292"/>
    </row>
    <row r="190" spans="1:80" x14ac:dyDescent="0.2">
      <c r="A190" s="301"/>
      <c r="B190" s="304"/>
      <c r="C190" s="305" t="s">
        <v>632</v>
      </c>
      <c r="D190" s="306"/>
      <c r="E190" s="307">
        <v>1</v>
      </c>
      <c r="F190" s="308"/>
      <c r="G190" s="309"/>
      <c r="H190" s="310"/>
      <c r="I190" s="302"/>
      <c r="J190" s="311"/>
      <c r="K190" s="302"/>
      <c r="M190" s="303" t="s">
        <v>632</v>
      </c>
      <c r="O190" s="292"/>
    </row>
    <row r="191" spans="1:80" x14ac:dyDescent="0.2">
      <c r="A191" s="293">
        <v>48</v>
      </c>
      <c r="B191" s="294" t="s">
        <v>635</v>
      </c>
      <c r="C191" s="295" t="s">
        <v>636</v>
      </c>
      <c r="D191" s="296" t="s">
        <v>100</v>
      </c>
      <c r="E191" s="297">
        <v>3</v>
      </c>
      <c r="F191" s="297">
        <v>0</v>
      </c>
      <c r="G191" s="298">
        <f>E191*F191</f>
        <v>0</v>
      </c>
      <c r="H191" s="299">
        <v>0</v>
      </c>
      <c r="I191" s="300">
        <f>E191*H191</f>
        <v>0</v>
      </c>
      <c r="J191" s="299"/>
      <c r="K191" s="300">
        <f>E191*J191</f>
        <v>0</v>
      </c>
      <c r="O191" s="292">
        <v>2</v>
      </c>
      <c r="AA191" s="261">
        <v>12</v>
      </c>
      <c r="AB191" s="261">
        <v>0</v>
      </c>
      <c r="AC191" s="261">
        <v>28</v>
      </c>
      <c r="AZ191" s="261">
        <v>2</v>
      </c>
      <c r="BA191" s="261">
        <f>IF(AZ191=1,G191,0)</f>
        <v>0</v>
      </c>
      <c r="BB191" s="261">
        <f>IF(AZ191=2,G191,0)</f>
        <v>0</v>
      </c>
      <c r="BC191" s="261">
        <f>IF(AZ191=3,G191,0)</f>
        <v>0</v>
      </c>
      <c r="BD191" s="261">
        <f>IF(AZ191=4,G191,0)</f>
        <v>0</v>
      </c>
      <c r="BE191" s="261">
        <f>IF(AZ191=5,G191,0)</f>
        <v>0</v>
      </c>
      <c r="CA191" s="292">
        <v>12</v>
      </c>
      <c r="CB191" s="292">
        <v>0</v>
      </c>
    </row>
    <row r="192" spans="1:80" x14ac:dyDescent="0.2">
      <c r="A192" s="301"/>
      <c r="B192" s="304"/>
      <c r="C192" s="305" t="s">
        <v>631</v>
      </c>
      <c r="D192" s="306"/>
      <c r="E192" s="307">
        <v>2</v>
      </c>
      <c r="F192" s="308"/>
      <c r="G192" s="309"/>
      <c r="H192" s="310"/>
      <c r="I192" s="302"/>
      <c r="J192" s="311"/>
      <c r="K192" s="302"/>
      <c r="M192" s="303" t="s">
        <v>631</v>
      </c>
      <c r="O192" s="292"/>
    </row>
    <row r="193" spans="1:80" x14ac:dyDescent="0.2">
      <c r="A193" s="301"/>
      <c r="B193" s="304"/>
      <c r="C193" s="305" t="s">
        <v>632</v>
      </c>
      <c r="D193" s="306"/>
      <c r="E193" s="307">
        <v>1</v>
      </c>
      <c r="F193" s="308"/>
      <c r="G193" s="309"/>
      <c r="H193" s="310"/>
      <c r="I193" s="302"/>
      <c r="J193" s="311"/>
      <c r="K193" s="302"/>
      <c r="M193" s="303" t="s">
        <v>632</v>
      </c>
      <c r="O193" s="292"/>
    </row>
    <row r="194" spans="1:80" x14ac:dyDescent="0.2">
      <c r="A194" s="293">
        <v>49</v>
      </c>
      <c r="B194" s="294" t="s">
        <v>637</v>
      </c>
      <c r="C194" s="295" t="s">
        <v>638</v>
      </c>
      <c r="D194" s="296" t="s">
        <v>12</v>
      </c>
      <c r="E194" s="297"/>
      <c r="F194" s="297">
        <v>0</v>
      </c>
      <c r="G194" s="298">
        <f>E194*F194</f>
        <v>0</v>
      </c>
      <c r="H194" s="299">
        <v>0</v>
      </c>
      <c r="I194" s="300">
        <f>E194*H194</f>
        <v>0</v>
      </c>
      <c r="J194" s="299"/>
      <c r="K194" s="300">
        <f>E194*J194</f>
        <v>0</v>
      </c>
      <c r="O194" s="292">
        <v>2</v>
      </c>
      <c r="AA194" s="261">
        <v>7</v>
      </c>
      <c r="AB194" s="261">
        <v>1002</v>
      </c>
      <c r="AC194" s="261">
        <v>5</v>
      </c>
      <c r="AZ194" s="261">
        <v>2</v>
      </c>
      <c r="BA194" s="261">
        <f>IF(AZ194=1,G194,0)</f>
        <v>0</v>
      </c>
      <c r="BB194" s="261">
        <f>IF(AZ194=2,G194,0)</f>
        <v>0</v>
      </c>
      <c r="BC194" s="261">
        <f>IF(AZ194=3,G194,0)</f>
        <v>0</v>
      </c>
      <c r="BD194" s="261">
        <f>IF(AZ194=4,G194,0)</f>
        <v>0</v>
      </c>
      <c r="BE194" s="261">
        <f>IF(AZ194=5,G194,0)</f>
        <v>0</v>
      </c>
      <c r="CA194" s="292">
        <v>7</v>
      </c>
      <c r="CB194" s="292">
        <v>1002</v>
      </c>
    </row>
    <row r="195" spans="1:80" x14ac:dyDescent="0.2">
      <c r="A195" s="293">
        <v>50</v>
      </c>
      <c r="B195" s="294" t="s">
        <v>367</v>
      </c>
      <c r="C195" s="295" t="s">
        <v>368</v>
      </c>
      <c r="D195" s="296" t="s">
        <v>369</v>
      </c>
      <c r="E195" s="297">
        <v>7.5995999999999994E-2</v>
      </c>
      <c r="F195" s="297">
        <v>0</v>
      </c>
      <c r="G195" s="298">
        <f>E195*F195</f>
        <v>0</v>
      </c>
      <c r="H195" s="299">
        <v>0</v>
      </c>
      <c r="I195" s="300">
        <f>E195*H195</f>
        <v>0</v>
      </c>
      <c r="J195" s="299"/>
      <c r="K195" s="300">
        <f>E195*J195</f>
        <v>0</v>
      </c>
      <c r="O195" s="292">
        <v>2</v>
      </c>
      <c r="AA195" s="261">
        <v>8</v>
      </c>
      <c r="AB195" s="261">
        <v>0</v>
      </c>
      <c r="AC195" s="261">
        <v>3</v>
      </c>
      <c r="AZ195" s="261">
        <v>2</v>
      </c>
      <c r="BA195" s="261">
        <f>IF(AZ195=1,G195,0)</f>
        <v>0</v>
      </c>
      <c r="BB195" s="261">
        <f>IF(AZ195=2,G195,0)</f>
        <v>0</v>
      </c>
      <c r="BC195" s="261">
        <f>IF(AZ195=3,G195,0)</f>
        <v>0</v>
      </c>
      <c r="BD195" s="261">
        <f>IF(AZ195=4,G195,0)</f>
        <v>0</v>
      </c>
      <c r="BE195" s="261">
        <f>IF(AZ195=5,G195,0)</f>
        <v>0</v>
      </c>
      <c r="CA195" s="292">
        <v>8</v>
      </c>
      <c r="CB195" s="292">
        <v>0</v>
      </c>
    </row>
    <row r="196" spans="1:80" x14ac:dyDescent="0.2">
      <c r="A196" s="293">
        <v>51</v>
      </c>
      <c r="B196" s="294" t="s">
        <v>370</v>
      </c>
      <c r="C196" s="295" t="s">
        <v>371</v>
      </c>
      <c r="D196" s="296" t="s">
        <v>369</v>
      </c>
      <c r="E196" s="297">
        <v>7.5995999999999994E-2</v>
      </c>
      <c r="F196" s="297">
        <v>0</v>
      </c>
      <c r="G196" s="298">
        <f>E196*F196</f>
        <v>0</v>
      </c>
      <c r="H196" s="299">
        <v>0</v>
      </c>
      <c r="I196" s="300">
        <f>E196*H196</f>
        <v>0</v>
      </c>
      <c r="J196" s="299"/>
      <c r="K196" s="300">
        <f>E196*J196</f>
        <v>0</v>
      </c>
      <c r="O196" s="292">
        <v>2</v>
      </c>
      <c r="AA196" s="261">
        <v>8</v>
      </c>
      <c r="AB196" s="261">
        <v>1</v>
      </c>
      <c r="AC196" s="261">
        <v>3</v>
      </c>
      <c r="AZ196" s="261">
        <v>2</v>
      </c>
      <c r="BA196" s="261">
        <f>IF(AZ196=1,G196,0)</f>
        <v>0</v>
      </c>
      <c r="BB196" s="261">
        <f>IF(AZ196=2,G196,0)</f>
        <v>0</v>
      </c>
      <c r="BC196" s="261">
        <f>IF(AZ196=3,G196,0)</f>
        <v>0</v>
      </c>
      <c r="BD196" s="261">
        <f>IF(AZ196=4,G196,0)</f>
        <v>0</v>
      </c>
      <c r="BE196" s="261">
        <f>IF(AZ196=5,G196,0)</f>
        <v>0</v>
      </c>
      <c r="CA196" s="292">
        <v>8</v>
      </c>
      <c r="CB196" s="292">
        <v>1</v>
      </c>
    </row>
    <row r="197" spans="1:80" x14ac:dyDescent="0.2">
      <c r="A197" s="293">
        <v>52</v>
      </c>
      <c r="B197" s="294" t="s">
        <v>372</v>
      </c>
      <c r="C197" s="295" t="s">
        <v>373</v>
      </c>
      <c r="D197" s="296" t="s">
        <v>369</v>
      </c>
      <c r="E197" s="297">
        <v>0.75995999999999997</v>
      </c>
      <c r="F197" s="297">
        <v>0</v>
      </c>
      <c r="G197" s="298">
        <f>E197*F197</f>
        <v>0</v>
      </c>
      <c r="H197" s="299">
        <v>0</v>
      </c>
      <c r="I197" s="300">
        <f>E197*H197</f>
        <v>0</v>
      </c>
      <c r="J197" s="299"/>
      <c r="K197" s="300">
        <f>E197*J197</f>
        <v>0</v>
      </c>
      <c r="O197" s="292">
        <v>2</v>
      </c>
      <c r="AA197" s="261">
        <v>8</v>
      </c>
      <c r="AB197" s="261">
        <v>1</v>
      </c>
      <c r="AC197" s="261">
        <v>3</v>
      </c>
      <c r="AZ197" s="261">
        <v>2</v>
      </c>
      <c r="BA197" s="261">
        <f>IF(AZ197=1,G197,0)</f>
        <v>0</v>
      </c>
      <c r="BB197" s="261">
        <f>IF(AZ197=2,G197,0)</f>
        <v>0</v>
      </c>
      <c r="BC197" s="261">
        <f>IF(AZ197=3,G197,0)</f>
        <v>0</v>
      </c>
      <c r="BD197" s="261">
        <f>IF(AZ197=4,G197,0)</f>
        <v>0</v>
      </c>
      <c r="BE197" s="261">
        <f>IF(AZ197=5,G197,0)</f>
        <v>0</v>
      </c>
      <c r="CA197" s="292">
        <v>8</v>
      </c>
      <c r="CB197" s="292">
        <v>1</v>
      </c>
    </row>
    <row r="198" spans="1:80" x14ac:dyDescent="0.2">
      <c r="A198" s="293">
        <v>53</v>
      </c>
      <c r="B198" s="294" t="s">
        <v>374</v>
      </c>
      <c r="C198" s="295" t="s">
        <v>375</v>
      </c>
      <c r="D198" s="296" t="s">
        <v>369</v>
      </c>
      <c r="E198" s="297">
        <v>7.5995999999999994E-2</v>
      </c>
      <c r="F198" s="297">
        <v>0</v>
      </c>
      <c r="G198" s="298">
        <f>E198*F198</f>
        <v>0</v>
      </c>
      <c r="H198" s="299">
        <v>0</v>
      </c>
      <c r="I198" s="300">
        <f>E198*H198</f>
        <v>0</v>
      </c>
      <c r="J198" s="299"/>
      <c r="K198" s="300">
        <f>E198*J198</f>
        <v>0</v>
      </c>
      <c r="O198" s="292">
        <v>2</v>
      </c>
      <c r="AA198" s="261">
        <v>8</v>
      </c>
      <c r="AB198" s="261">
        <v>1</v>
      </c>
      <c r="AC198" s="261">
        <v>3</v>
      </c>
      <c r="AZ198" s="261">
        <v>2</v>
      </c>
      <c r="BA198" s="261">
        <f>IF(AZ198=1,G198,0)</f>
        <v>0</v>
      </c>
      <c r="BB198" s="261">
        <f>IF(AZ198=2,G198,0)</f>
        <v>0</v>
      </c>
      <c r="BC198" s="261">
        <f>IF(AZ198=3,G198,0)</f>
        <v>0</v>
      </c>
      <c r="BD198" s="261">
        <f>IF(AZ198=4,G198,0)</f>
        <v>0</v>
      </c>
      <c r="BE198" s="261">
        <f>IF(AZ198=5,G198,0)</f>
        <v>0</v>
      </c>
      <c r="CA198" s="292">
        <v>8</v>
      </c>
      <c r="CB198" s="292">
        <v>1</v>
      </c>
    </row>
    <row r="199" spans="1:80" x14ac:dyDescent="0.2">
      <c r="A199" s="293">
        <v>54</v>
      </c>
      <c r="B199" s="294" t="s">
        <v>376</v>
      </c>
      <c r="C199" s="295" t="s">
        <v>377</v>
      </c>
      <c r="D199" s="296" t="s">
        <v>369</v>
      </c>
      <c r="E199" s="297">
        <v>0.227988</v>
      </c>
      <c r="F199" s="297">
        <v>0</v>
      </c>
      <c r="G199" s="298">
        <f>E199*F199</f>
        <v>0</v>
      </c>
      <c r="H199" s="299">
        <v>0</v>
      </c>
      <c r="I199" s="300">
        <f>E199*H199</f>
        <v>0</v>
      </c>
      <c r="J199" s="299"/>
      <c r="K199" s="300">
        <f>E199*J199</f>
        <v>0</v>
      </c>
      <c r="O199" s="292">
        <v>2</v>
      </c>
      <c r="AA199" s="261">
        <v>8</v>
      </c>
      <c r="AB199" s="261">
        <v>1</v>
      </c>
      <c r="AC199" s="261">
        <v>3</v>
      </c>
      <c r="AZ199" s="261">
        <v>2</v>
      </c>
      <c r="BA199" s="261">
        <f>IF(AZ199=1,G199,0)</f>
        <v>0</v>
      </c>
      <c r="BB199" s="261">
        <f>IF(AZ199=2,G199,0)</f>
        <v>0</v>
      </c>
      <c r="BC199" s="261">
        <f>IF(AZ199=3,G199,0)</f>
        <v>0</v>
      </c>
      <c r="BD199" s="261">
        <f>IF(AZ199=4,G199,0)</f>
        <v>0</v>
      </c>
      <c r="BE199" s="261">
        <f>IF(AZ199=5,G199,0)</f>
        <v>0</v>
      </c>
      <c r="CA199" s="292">
        <v>8</v>
      </c>
      <c r="CB199" s="292">
        <v>1</v>
      </c>
    </row>
    <row r="200" spans="1:80" x14ac:dyDescent="0.2">
      <c r="A200" s="293">
        <v>55</v>
      </c>
      <c r="B200" s="294" t="s">
        <v>378</v>
      </c>
      <c r="C200" s="295" t="s">
        <v>379</v>
      </c>
      <c r="D200" s="296" t="s">
        <v>369</v>
      </c>
      <c r="E200" s="297">
        <v>7.5995999999999994E-2</v>
      </c>
      <c r="F200" s="297">
        <v>0</v>
      </c>
      <c r="G200" s="298">
        <f>E200*F200</f>
        <v>0</v>
      </c>
      <c r="H200" s="299">
        <v>0</v>
      </c>
      <c r="I200" s="300">
        <f>E200*H200</f>
        <v>0</v>
      </c>
      <c r="J200" s="299"/>
      <c r="K200" s="300">
        <f>E200*J200</f>
        <v>0</v>
      </c>
      <c r="O200" s="292">
        <v>2</v>
      </c>
      <c r="AA200" s="261">
        <v>8</v>
      </c>
      <c r="AB200" s="261">
        <v>0</v>
      </c>
      <c r="AC200" s="261">
        <v>3</v>
      </c>
      <c r="AZ200" s="261">
        <v>2</v>
      </c>
      <c r="BA200" s="261">
        <f>IF(AZ200=1,G200,0)</f>
        <v>0</v>
      </c>
      <c r="BB200" s="261">
        <f>IF(AZ200=2,G200,0)</f>
        <v>0</v>
      </c>
      <c r="BC200" s="261">
        <f>IF(AZ200=3,G200,0)</f>
        <v>0</v>
      </c>
      <c r="BD200" s="261">
        <f>IF(AZ200=4,G200,0)</f>
        <v>0</v>
      </c>
      <c r="BE200" s="261">
        <f>IF(AZ200=5,G200,0)</f>
        <v>0</v>
      </c>
      <c r="CA200" s="292">
        <v>8</v>
      </c>
      <c r="CB200" s="292">
        <v>0</v>
      </c>
    </row>
    <row r="201" spans="1:80" x14ac:dyDescent="0.2">
      <c r="A201" s="312"/>
      <c r="B201" s="313" t="s">
        <v>101</v>
      </c>
      <c r="C201" s="314" t="s">
        <v>625</v>
      </c>
      <c r="D201" s="315"/>
      <c r="E201" s="316"/>
      <c r="F201" s="317"/>
      <c r="G201" s="318">
        <f>SUM(G182:G200)</f>
        <v>0</v>
      </c>
      <c r="H201" s="319"/>
      <c r="I201" s="320">
        <f>SUM(I182:I200)</f>
        <v>4.1999999999999997E-3</v>
      </c>
      <c r="J201" s="319"/>
      <c r="K201" s="320">
        <f>SUM(K182:K200)</f>
        <v>-7.5995999999999994E-2</v>
      </c>
      <c r="O201" s="292">
        <v>4</v>
      </c>
      <c r="BA201" s="321">
        <f>SUM(BA182:BA200)</f>
        <v>0</v>
      </c>
      <c r="BB201" s="321">
        <f>SUM(BB182:BB200)</f>
        <v>0</v>
      </c>
      <c r="BC201" s="321">
        <f>SUM(BC182:BC200)</f>
        <v>0</v>
      </c>
      <c r="BD201" s="321">
        <f>SUM(BD182:BD200)</f>
        <v>0</v>
      </c>
      <c r="BE201" s="321">
        <f>SUM(BE182:BE200)</f>
        <v>0</v>
      </c>
    </row>
    <row r="202" spans="1:80" x14ac:dyDescent="0.2">
      <c r="A202" s="282" t="s">
        <v>97</v>
      </c>
      <c r="B202" s="283" t="s">
        <v>639</v>
      </c>
      <c r="C202" s="284" t="s">
        <v>640</v>
      </c>
      <c r="D202" s="285"/>
      <c r="E202" s="286"/>
      <c r="F202" s="286"/>
      <c r="G202" s="287"/>
      <c r="H202" s="288"/>
      <c r="I202" s="289"/>
      <c r="J202" s="290"/>
      <c r="K202" s="291"/>
      <c r="O202" s="292">
        <v>1</v>
      </c>
    </row>
    <row r="203" spans="1:80" x14ac:dyDescent="0.2">
      <c r="A203" s="293">
        <v>56</v>
      </c>
      <c r="B203" s="294" t="s">
        <v>642</v>
      </c>
      <c r="C203" s="295" t="s">
        <v>643</v>
      </c>
      <c r="D203" s="296" t="s">
        <v>170</v>
      </c>
      <c r="E203" s="297">
        <v>1607.4960000000001</v>
      </c>
      <c r="F203" s="297">
        <v>0</v>
      </c>
      <c r="G203" s="298">
        <f>E203*F203</f>
        <v>0</v>
      </c>
      <c r="H203" s="299">
        <v>0</v>
      </c>
      <c r="I203" s="300">
        <f>E203*H203</f>
        <v>0</v>
      </c>
      <c r="J203" s="299">
        <v>-1.4E-2</v>
      </c>
      <c r="K203" s="300">
        <f>E203*J203</f>
        <v>-22.504944000000002</v>
      </c>
      <c r="O203" s="292">
        <v>2</v>
      </c>
      <c r="AA203" s="261">
        <v>1</v>
      </c>
      <c r="AB203" s="261">
        <v>7</v>
      </c>
      <c r="AC203" s="261">
        <v>7</v>
      </c>
      <c r="AZ203" s="261">
        <v>2</v>
      </c>
      <c r="BA203" s="261">
        <f>IF(AZ203=1,G203,0)</f>
        <v>0</v>
      </c>
      <c r="BB203" s="261">
        <f>IF(AZ203=2,G203,0)</f>
        <v>0</v>
      </c>
      <c r="BC203" s="261">
        <f>IF(AZ203=3,G203,0)</f>
        <v>0</v>
      </c>
      <c r="BD203" s="261">
        <f>IF(AZ203=4,G203,0)</f>
        <v>0</v>
      </c>
      <c r="BE203" s="261">
        <f>IF(AZ203=5,G203,0)</f>
        <v>0</v>
      </c>
      <c r="CA203" s="292">
        <v>1</v>
      </c>
      <c r="CB203" s="292">
        <v>7</v>
      </c>
    </row>
    <row r="204" spans="1:80" ht="22.5" x14ac:dyDescent="0.2">
      <c r="A204" s="301"/>
      <c r="B204" s="304"/>
      <c r="C204" s="305" t="s">
        <v>644</v>
      </c>
      <c r="D204" s="306"/>
      <c r="E204" s="307">
        <v>0</v>
      </c>
      <c r="F204" s="308"/>
      <c r="G204" s="309"/>
      <c r="H204" s="310"/>
      <c r="I204" s="302"/>
      <c r="J204" s="311"/>
      <c r="K204" s="302"/>
      <c r="M204" s="303" t="s">
        <v>644</v>
      </c>
      <c r="O204" s="292"/>
    </row>
    <row r="205" spans="1:80" x14ac:dyDescent="0.2">
      <c r="A205" s="301"/>
      <c r="B205" s="304"/>
      <c r="C205" s="305" t="s">
        <v>645</v>
      </c>
      <c r="D205" s="306"/>
      <c r="E205" s="307">
        <v>352.416</v>
      </c>
      <c r="F205" s="308"/>
      <c r="G205" s="309"/>
      <c r="H205" s="310"/>
      <c r="I205" s="302"/>
      <c r="J205" s="311"/>
      <c r="K205" s="302"/>
      <c r="M205" s="303" t="s">
        <v>645</v>
      </c>
      <c r="O205" s="292"/>
    </row>
    <row r="206" spans="1:80" ht="22.5" x14ac:dyDescent="0.2">
      <c r="A206" s="301"/>
      <c r="B206" s="304"/>
      <c r="C206" s="305" t="s">
        <v>646</v>
      </c>
      <c r="D206" s="306"/>
      <c r="E206" s="307">
        <v>1113</v>
      </c>
      <c r="F206" s="308"/>
      <c r="G206" s="309"/>
      <c r="H206" s="310"/>
      <c r="I206" s="302"/>
      <c r="J206" s="311"/>
      <c r="K206" s="302"/>
      <c r="M206" s="303" t="s">
        <v>646</v>
      </c>
      <c r="O206" s="292"/>
    </row>
    <row r="207" spans="1:80" x14ac:dyDescent="0.2">
      <c r="A207" s="301"/>
      <c r="B207" s="304"/>
      <c r="C207" s="335" t="s">
        <v>385</v>
      </c>
      <c r="D207" s="306"/>
      <c r="E207" s="334">
        <v>0</v>
      </c>
      <c r="F207" s="308"/>
      <c r="G207" s="309"/>
      <c r="H207" s="310"/>
      <c r="I207" s="302"/>
      <c r="J207" s="311"/>
      <c r="K207" s="302"/>
      <c r="M207" s="303" t="s">
        <v>385</v>
      </c>
      <c r="O207" s="292"/>
    </row>
    <row r="208" spans="1:80" x14ac:dyDescent="0.2">
      <c r="A208" s="301"/>
      <c r="B208" s="304"/>
      <c r="C208" s="335" t="s">
        <v>647</v>
      </c>
      <c r="D208" s="306"/>
      <c r="E208" s="334">
        <v>52.442900000000002</v>
      </c>
      <c r="F208" s="308"/>
      <c r="G208" s="309"/>
      <c r="H208" s="310"/>
      <c r="I208" s="302"/>
      <c r="J208" s="311"/>
      <c r="K208" s="302"/>
      <c r="M208" s="303" t="s">
        <v>647</v>
      </c>
      <c r="O208" s="292"/>
    </row>
    <row r="209" spans="1:80" x14ac:dyDescent="0.2">
      <c r="A209" s="301"/>
      <c r="B209" s="304"/>
      <c r="C209" s="335" t="s">
        <v>648</v>
      </c>
      <c r="D209" s="306"/>
      <c r="E209" s="334">
        <v>53</v>
      </c>
      <c r="F209" s="308"/>
      <c r="G209" s="309"/>
      <c r="H209" s="310"/>
      <c r="I209" s="302"/>
      <c r="J209" s="311"/>
      <c r="K209" s="302"/>
      <c r="M209" s="303" t="s">
        <v>648</v>
      </c>
      <c r="O209" s="292"/>
    </row>
    <row r="210" spans="1:80" x14ac:dyDescent="0.2">
      <c r="A210" s="301"/>
      <c r="B210" s="304"/>
      <c r="C210" s="335" t="s">
        <v>391</v>
      </c>
      <c r="D210" s="306"/>
      <c r="E210" s="334">
        <v>105.44290000000001</v>
      </c>
      <c r="F210" s="308"/>
      <c r="G210" s="309"/>
      <c r="H210" s="310"/>
      <c r="I210" s="302"/>
      <c r="J210" s="311"/>
      <c r="K210" s="302"/>
      <c r="M210" s="303" t="s">
        <v>391</v>
      </c>
      <c r="O210" s="292"/>
    </row>
    <row r="211" spans="1:80" ht="22.5" x14ac:dyDescent="0.2">
      <c r="A211" s="301"/>
      <c r="B211" s="304"/>
      <c r="C211" s="305" t="s">
        <v>649</v>
      </c>
      <c r="D211" s="306"/>
      <c r="E211" s="307">
        <v>142.08000000000001</v>
      </c>
      <c r="F211" s="308"/>
      <c r="G211" s="309"/>
      <c r="H211" s="310"/>
      <c r="I211" s="302"/>
      <c r="J211" s="311"/>
      <c r="K211" s="302"/>
      <c r="M211" s="303" t="s">
        <v>649</v>
      </c>
      <c r="O211" s="292"/>
    </row>
    <row r="212" spans="1:80" x14ac:dyDescent="0.2">
      <c r="A212" s="301"/>
      <c r="B212" s="304"/>
      <c r="C212" s="335" t="s">
        <v>385</v>
      </c>
      <c r="D212" s="306"/>
      <c r="E212" s="334">
        <v>0</v>
      </c>
      <c r="F212" s="308"/>
      <c r="G212" s="309"/>
      <c r="H212" s="310"/>
      <c r="I212" s="302"/>
      <c r="J212" s="311"/>
      <c r="K212" s="302"/>
      <c r="M212" s="303" t="s">
        <v>385</v>
      </c>
      <c r="O212" s="292"/>
    </row>
    <row r="213" spans="1:80" x14ac:dyDescent="0.2">
      <c r="A213" s="301"/>
      <c r="B213" s="304"/>
      <c r="C213" s="335" t="s">
        <v>130</v>
      </c>
      <c r="D213" s="306"/>
      <c r="E213" s="334">
        <v>0</v>
      </c>
      <c r="F213" s="308"/>
      <c r="G213" s="309"/>
      <c r="H213" s="310"/>
      <c r="I213" s="302"/>
      <c r="J213" s="311"/>
      <c r="K213" s="302"/>
      <c r="M213" s="303">
        <v>0</v>
      </c>
      <c r="O213" s="292"/>
    </row>
    <row r="214" spans="1:80" x14ac:dyDescent="0.2">
      <c r="A214" s="301"/>
      <c r="B214" s="304"/>
      <c r="C214" s="335" t="s">
        <v>130</v>
      </c>
      <c r="D214" s="306"/>
      <c r="E214" s="334">
        <v>0</v>
      </c>
      <c r="F214" s="308"/>
      <c r="G214" s="309"/>
      <c r="H214" s="310"/>
      <c r="I214" s="302"/>
      <c r="J214" s="311"/>
      <c r="K214" s="302"/>
      <c r="M214" s="303">
        <v>0</v>
      </c>
      <c r="O214" s="292"/>
    </row>
    <row r="215" spans="1:80" x14ac:dyDescent="0.2">
      <c r="A215" s="301"/>
      <c r="B215" s="304"/>
      <c r="C215" s="335" t="s">
        <v>391</v>
      </c>
      <c r="D215" s="306"/>
      <c r="E215" s="334">
        <v>0</v>
      </c>
      <c r="F215" s="308"/>
      <c r="G215" s="309"/>
      <c r="H215" s="310"/>
      <c r="I215" s="302"/>
      <c r="J215" s="311"/>
      <c r="K215" s="302"/>
      <c r="M215" s="303" t="s">
        <v>391</v>
      </c>
      <c r="O215" s="292"/>
    </row>
    <row r="216" spans="1:80" x14ac:dyDescent="0.2">
      <c r="A216" s="293">
        <v>57</v>
      </c>
      <c r="B216" s="294" t="s">
        <v>650</v>
      </c>
      <c r="C216" s="295" t="s">
        <v>651</v>
      </c>
      <c r="D216" s="296" t="s">
        <v>116</v>
      </c>
      <c r="E216" s="297">
        <v>642.42499999999995</v>
      </c>
      <c r="F216" s="297">
        <v>0</v>
      </c>
      <c r="G216" s="298">
        <f>E216*F216</f>
        <v>0</v>
      </c>
      <c r="H216" s="299">
        <v>0</v>
      </c>
      <c r="I216" s="300">
        <f>E216*H216</f>
        <v>0</v>
      </c>
      <c r="J216" s="299">
        <v>-1.4999999999999999E-2</v>
      </c>
      <c r="K216" s="300">
        <f>E216*J216</f>
        <v>-9.6363749999999992</v>
      </c>
      <c r="O216" s="292">
        <v>2</v>
      </c>
      <c r="AA216" s="261">
        <v>1</v>
      </c>
      <c r="AB216" s="261">
        <v>7</v>
      </c>
      <c r="AC216" s="261">
        <v>7</v>
      </c>
      <c r="AZ216" s="261">
        <v>2</v>
      </c>
      <c r="BA216" s="261">
        <f>IF(AZ216=1,G216,0)</f>
        <v>0</v>
      </c>
      <c r="BB216" s="261">
        <f>IF(AZ216=2,G216,0)</f>
        <v>0</v>
      </c>
      <c r="BC216" s="261">
        <f>IF(AZ216=3,G216,0)</f>
        <v>0</v>
      </c>
      <c r="BD216" s="261">
        <f>IF(AZ216=4,G216,0)</f>
        <v>0</v>
      </c>
      <c r="BE216" s="261">
        <f>IF(AZ216=5,G216,0)</f>
        <v>0</v>
      </c>
      <c r="CA216" s="292">
        <v>1</v>
      </c>
      <c r="CB216" s="292">
        <v>7</v>
      </c>
    </row>
    <row r="217" spans="1:80" x14ac:dyDescent="0.2">
      <c r="A217" s="301"/>
      <c r="B217" s="304"/>
      <c r="C217" s="305" t="s">
        <v>652</v>
      </c>
      <c r="D217" s="306"/>
      <c r="E217" s="307">
        <v>642.42499999999995</v>
      </c>
      <c r="F217" s="308"/>
      <c r="G217" s="309"/>
      <c r="H217" s="310"/>
      <c r="I217" s="302"/>
      <c r="J217" s="311"/>
      <c r="K217" s="302"/>
      <c r="M217" s="303" t="s">
        <v>652</v>
      </c>
      <c r="O217" s="292"/>
    </row>
    <row r="218" spans="1:80" x14ac:dyDescent="0.2">
      <c r="A218" s="293">
        <v>58</v>
      </c>
      <c r="B218" s="294" t="s">
        <v>653</v>
      </c>
      <c r="C218" s="295" t="s">
        <v>654</v>
      </c>
      <c r="D218" s="296" t="s">
        <v>116</v>
      </c>
      <c r="E218" s="297">
        <v>53.814799999999998</v>
      </c>
      <c r="F218" s="297">
        <v>0</v>
      </c>
      <c r="G218" s="298">
        <f>E218*F218</f>
        <v>0</v>
      </c>
      <c r="H218" s="299">
        <v>8.0000000000000007E-5</v>
      </c>
      <c r="I218" s="300">
        <f>E218*H218</f>
        <v>4.3051840000000001E-3</v>
      </c>
      <c r="J218" s="299">
        <v>0</v>
      </c>
      <c r="K218" s="300">
        <f>E218*J218</f>
        <v>0</v>
      </c>
      <c r="O218" s="292">
        <v>2</v>
      </c>
      <c r="AA218" s="261">
        <v>1</v>
      </c>
      <c r="AB218" s="261">
        <v>7</v>
      </c>
      <c r="AC218" s="261">
        <v>7</v>
      </c>
      <c r="AZ218" s="261">
        <v>2</v>
      </c>
      <c r="BA218" s="261">
        <f>IF(AZ218=1,G218,0)</f>
        <v>0</v>
      </c>
      <c r="BB218" s="261">
        <f>IF(AZ218=2,G218,0)</f>
        <v>0</v>
      </c>
      <c r="BC218" s="261">
        <f>IF(AZ218=3,G218,0)</f>
        <v>0</v>
      </c>
      <c r="BD218" s="261">
        <f>IF(AZ218=4,G218,0)</f>
        <v>0</v>
      </c>
      <c r="BE218" s="261">
        <f>IF(AZ218=5,G218,0)</f>
        <v>0</v>
      </c>
      <c r="CA218" s="292">
        <v>1</v>
      </c>
      <c r="CB218" s="292">
        <v>7</v>
      </c>
    </row>
    <row r="219" spans="1:80" x14ac:dyDescent="0.2">
      <c r="A219" s="301"/>
      <c r="B219" s="304"/>
      <c r="C219" s="305" t="s">
        <v>655</v>
      </c>
      <c r="D219" s="306"/>
      <c r="E219" s="307">
        <v>0</v>
      </c>
      <c r="F219" s="308"/>
      <c r="G219" s="309"/>
      <c r="H219" s="310"/>
      <c r="I219" s="302"/>
      <c r="J219" s="311"/>
      <c r="K219" s="302"/>
      <c r="M219" s="303" t="s">
        <v>655</v>
      </c>
      <c r="O219" s="292"/>
    </row>
    <row r="220" spans="1:80" ht="22.5" x14ac:dyDescent="0.2">
      <c r="A220" s="301"/>
      <c r="B220" s="304"/>
      <c r="C220" s="305" t="s">
        <v>545</v>
      </c>
      <c r="D220" s="306"/>
      <c r="E220" s="307">
        <v>50.538800000000002</v>
      </c>
      <c r="F220" s="308"/>
      <c r="G220" s="309"/>
      <c r="H220" s="310"/>
      <c r="I220" s="302"/>
      <c r="J220" s="311"/>
      <c r="K220" s="302"/>
      <c r="M220" s="303" t="s">
        <v>545</v>
      </c>
      <c r="O220" s="292"/>
    </row>
    <row r="221" spans="1:80" x14ac:dyDescent="0.2">
      <c r="A221" s="301"/>
      <c r="B221" s="304"/>
      <c r="C221" s="305" t="s">
        <v>546</v>
      </c>
      <c r="D221" s="306"/>
      <c r="E221" s="307">
        <v>3.2759999999999998</v>
      </c>
      <c r="F221" s="308"/>
      <c r="G221" s="309"/>
      <c r="H221" s="310"/>
      <c r="I221" s="302"/>
      <c r="J221" s="311"/>
      <c r="K221" s="302"/>
      <c r="M221" s="303" t="s">
        <v>546</v>
      </c>
      <c r="O221" s="292"/>
    </row>
    <row r="222" spans="1:80" x14ac:dyDescent="0.2">
      <c r="A222" s="293">
        <v>59</v>
      </c>
      <c r="B222" s="294" t="s">
        <v>656</v>
      </c>
      <c r="C222" s="295" t="s">
        <v>657</v>
      </c>
      <c r="D222" s="296" t="s">
        <v>116</v>
      </c>
      <c r="E222" s="297">
        <v>59.196300000000001</v>
      </c>
      <c r="F222" s="297">
        <v>0</v>
      </c>
      <c r="G222" s="298">
        <f>E222*F222</f>
        <v>0</v>
      </c>
      <c r="H222" s="299">
        <v>1.2999999999999999E-2</v>
      </c>
      <c r="I222" s="300">
        <f>E222*H222</f>
        <v>0.76955189999999996</v>
      </c>
      <c r="J222" s="299"/>
      <c r="K222" s="300">
        <f>E222*J222</f>
        <v>0</v>
      </c>
      <c r="O222" s="292">
        <v>2</v>
      </c>
      <c r="AA222" s="261">
        <v>3</v>
      </c>
      <c r="AB222" s="261">
        <v>7</v>
      </c>
      <c r="AC222" s="261">
        <v>60725016</v>
      </c>
      <c r="AZ222" s="261">
        <v>2</v>
      </c>
      <c r="BA222" s="261">
        <f>IF(AZ222=1,G222,0)</f>
        <v>0</v>
      </c>
      <c r="BB222" s="261">
        <f>IF(AZ222=2,G222,0)</f>
        <v>0</v>
      </c>
      <c r="BC222" s="261">
        <f>IF(AZ222=3,G222,0)</f>
        <v>0</v>
      </c>
      <c r="BD222" s="261">
        <f>IF(AZ222=4,G222,0)</f>
        <v>0</v>
      </c>
      <c r="BE222" s="261">
        <f>IF(AZ222=5,G222,0)</f>
        <v>0</v>
      </c>
      <c r="CA222" s="292">
        <v>3</v>
      </c>
      <c r="CB222" s="292">
        <v>7</v>
      </c>
    </row>
    <row r="223" spans="1:80" x14ac:dyDescent="0.2">
      <c r="A223" s="301"/>
      <c r="B223" s="304"/>
      <c r="C223" s="305" t="s">
        <v>658</v>
      </c>
      <c r="D223" s="306"/>
      <c r="E223" s="307">
        <v>0</v>
      </c>
      <c r="F223" s="308"/>
      <c r="G223" s="309"/>
      <c r="H223" s="310"/>
      <c r="I223" s="302"/>
      <c r="J223" s="311"/>
      <c r="K223" s="302"/>
      <c r="M223" s="303" t="s">
        <v>658</v>
      </c>
      <c r="O223" s="292"/>
    </row>
    <row r="224" spans="1:80" x14ac:dyDescent="0.2">
      <c r="A224" s="301"/>
      <c r="B224" s="304"/>
      <c r="C224" s="335" t="s">
        <v>385</v>
      </c>
      <c r="D224" s="306"/>
      <c r="E224" s="334">
        <v>0</v>
      </c>
      <c r="F224" s="308"/>
      <c r="G224" s="309"/>
      <c r="H224" s="310"/>
      <c r="I224" s="302"/>
      <c r="J224" s="311"/>
      <c r="K224" s="302"/>
      <c r="M224" s="303" t="s">
        <v>385</v>
      </c>
      <c r="O224" s="292"/>
    </row>
    <row r="225" spans="1:80" ht="22.5" x14ac:dyDescent="0.2">
      <c r="A225" s="301"/>
      <c r="B225" s="304"/>
      <c r="C225" s="335" t="s">
        <v>545</v>
      </c>
      <c r="D225" s="306"/>
      <c r="E225" s="334">
        <v>50.538800000000002</v>
      </c>
      <c r="F225" s="308"/>
      <c r="G225" s="309"/>
      <c r="H225" s="310"/>
      <c r="I225" s="302"/>
      <c r="J225" s="311"/>
      <c r="K225" s="302"/>
      <c r="M225" s="303" t="s">
        <v>545</v>
      </c>
      <c r="O225" s="292"/>
    </row>
    <row r="226" spans="1:80" x14ac:dyDescent="0.2">
      <c r="A226" s="301"/>
      <c r="B226" s="304"/>
      <c r="C226" s="335" t="s">
        <v>546</v>
      </c>
      <c r="D226" s="306"/>
      <c r="E226" s="334">
        <v>3.2759999999999998</v>
      </c>
      <c r="F226" s="308"/>
      <c r="G226" s="309"/>
      <c r="H226" s="310"/>
      <c r="I226" s="302"/>
      <c r="J226" s="311"/>
      <c r="K226" s="302"/>
      <c r="M226" s="303" t="s">
        <v>546</v>
      </c>
      <c r="O226" s="292"/>
    </row>
    <row r="227" spans="1:80" x14ac:dyDescent="0.2">
      <c r="A227" s="301"/>
      <c r="B227" s="304"/>
      <c r="C227" s="333" t="s">
        <v>174</v>
      </c>
      <c r="D227" s="306"/>
      <c r="E227" s="332">
        <v>0</v>
      </c>
      <c r="F227" s="308"/>
      <c r="G227" s="309"/>
      <c r="H227" s="310"/>
      <c r="I227" s="302"/>
      <c r="J227" s="311"/>
      <c r="K227" s="302"/>
      <c r="M227" s="303" t="s">
        <v>174</v>
      </c>
      <c r="O227" s="292"/>
    </row>
    <row r="228" spans="1:80" x14ac:dyDescent="0.2">
      <c r="A228" s="301"/>
      <c r="B228" s="304"/>
      <c r="C228" s="335" t="s">
        <v>391</v>
      </c>
      <c r="D228" s="306"/>
      <c r="E228" s="334">
        <v>53.814800000000005</v>
      </c>
      <c r="F228" s="308"/>
      <c r="G228" s="309"/>
      <c r="H228" s="310"/>
      <c r="I228" s="302"/>
      <c r="J228" s="311"/>
      <c r="K228" s="302"/>
      <c r="M228" s="303" t="s">
        <v>391</v>
      </c>
      <c r="O228" s="292"/>
    </row>
    <row r="229" spans="1:80" x14ac:dyDescent="0.2">
      <c r="A229" s="301"/>
      <c r="B229" s="304"/>
      <c r="C229" s="305" t="s">
        <v>659</v>
      </c>
      <c r="D229" s="306"/>
      <c r="E229" s="307">
        <v>59.196300000000001</v>
      </c>
      <c r="F229" s="308"/>
      <c r="G229" s="309"/>
      <c r="H229" s="310"/>
      <c r="I229" s="302"/>
      <c r="J229" s="311"/>
      <c r="K229" s="302"/>
      <c r="M229" s="303" t="s">
        <v>659</v>
      </c>
      <c r="O229" s="292"/>
    </row>
    <row r="230" spans="1:80" x14ac:dyDescent="0.2">
      <c r="A230" s="293">
        <v>60</v>
      </c>
      <c r="B230" s="294" t="s">
        <v>660</v>
      </c>
      <c r="C230" s="295" t="s">
        <v>661</v>
      </c>
      <c r="D230" s="296" t="s">
        <v>12</v>
      </c>
      <c r="E230" s="297"/>
      <c r="F230" s="297">
        <v>0</v>
      </c>
      <c r="G230" s="298">
        <f>E230*F230</f>
        <v>0</v>
      </c>
      <c r="H230" s="299">
        <v>0</v>
      </c>
      <c r="I230" s="300">
        <f>E230*H230</f>
        <v>0</v>
      </c>
      <c r="J230" s="299"/>
      <c r="K230" s="300">
        <f>E230*J230</f>
        <v>0</v>
      </c>
      <c r="O230" s="292">
        <v>2</v>
      </c>
      <c r="AA230" s="261">
        <v>7</v>
      </c>
      <c r="AB230" s="261">
        <v>1002</v>
      </c>
      <c r="AC230" s="261">
        <v>5</v>
      </c>
      <c r="AZ230" s="261">
        <v>2</v>
      </c>
      <c r="BA230" s="261">
        <f>IF(AZ230=1,G230,0)</f>
        <v>0</v>
      </c>
      <c r="BB230" s="261">
        <f>IF(AZ230=2,G230,0)</f>
        <v>0</v>
      </c>
      <c r="BC230" s="261">
        <f>IF(AZ230=3,G230,0)</f>
        <v>0</v>
      </c>
      <c r="BD230" s="261">
        <f>IF(AZ230=4,G230,0)</f>
        <v>0</v>
      </c>
      <c r="BE230" s="261">
        <f>IF(AZ230=5,G230,0)</f>
        <v>0</v>
      </c>
      <c r="CA230" s="292">
        <v>7</v>
      </c>
      <c r="CB230" s="292">
        <v>1002</v>
      </c>
    </row>
    <row r="231" spans="1:80" x14ac:dyDescent="0.2">
      <c r="A231" s="293">
        <v>61</v>
      </c>
      <c r="B231" s="294" t="s">
        <v>367</v>
      </c>
      <c r="C231" s="295" t="s">
        <v>368</v>
      </c>
      <c r="D231" s="296" t="s">
        <v>369</v>
      </c>
      <c r="E231" s="297">
        <v>32.141319000000003</v>
      </c>
      <c r="F231" s="297">
        <v>0</v>
      </c>
      <c r="G231" s="298">
        <f>E231*F231</f>
        <v>0</v>
      </c>
      <c r="H231" s="299">
        <v>0</v>
      </c>
      <c r="I231" s="300">
        <f>E231*H231</f>
        <v>0</v>
      </c>
      <c r="J231" s="299"/>
      <c r="K231" s="300">
        <f>E231*J231</f>
        <v>0</v>
      </c>
      <c r="O231" s="292">
        <v>2</v>
      </c>
      <c r="AA231" s="261">
        <v>8</v>
      </c>
      <c r="AB231" s="261">
        <v>0</v>
      </c>
      <c r="AC231" s="261">
        <v>3</v>
      </c>
      <c r="AZ231" s="261">
        <v>2</v>
      </c>
      <c r="BA231" s="261">
        <f>IF(AZ231=1,G231,0)</f>
        <v>0</v>
      </c>
      <c r="BB231" s="261">
        <f>IF(AZ231=2,G231,0)</f>
        <v>0</v>
      </c>
      <c r="BC231" s="261">
        <f>IF(AZ231=3,G231,0)</f>
        <v>0</v>
      </c>
      <c r="BD231" s="261">
        <f>IF(AZ231=4,G231,0)</f>
        <v>0</v>
      </c>
      <c r="BE231" s="261">
        <f>IF(AZ231=5,G231,0)</f>
        <v>0</v>
      </c>
      <c r="CA231" s="292">
        <v>8</v>
      </c>
      <c r="CB231" s="292">
        <v>0</v>
      </c>
    </row>
    <row r="232" spans="1:80" x14ac:dyDescent="0.2">
      <c r="A232" s="293">
        <v>62</v>
      </c>
      <c r="B232" s="294" t="s">
        <v>370</v>
      </c>
      <c r="C232" s="295" t="s">
        <v>371</v>
      </c>
      <c r="D232" s="296" t="s">
        <v>369</v>
      </c>
      <c r="E232" s="297">
        <v>32.141319000000003</v>
      </c>
      <c r="F232" s="297">
        <v>0</v>
      </c>
      <c r="G232" s="298">
        <f>E232*F232</f>
        <v>0</v>
      </c>
      <c r="H232" s="299">
        <v>0</v>
      </c>
      <c r="I232" s="300">
        <f>E232*H232</f>
        <v>0</v>
      </c>
      <c r="J232" s="299"/>
      <c r="K232" s="300">
        <f>E232*J232</f>
        <v>0</v>
      </c>
      <c r="O232" s="292">
        <v>2</v>
      </c>
      <c r="AA232" s="261">
        <v>8</v>
      </c>
      <c r="AB232" s="261">
        <v>1</v>
      </c>
      <c r="AC232" s="261">
        <v>3</v>
      </c>
      <c r="AZ232" s="261">
        <v>2</v>
      </c>
      <c r="BA232" s="261">
        <f>IF(AZ232=1,G232,0)</f>
        <v>0</v>
      </c>
      <c r="BB232" s="261">
        <f>IF(AZ232=2,G232,0)</f>
        <v>0</v>
      </c>
      <c r="BC232" s="261">
        <f>IF(AZ232=3,G232,0)</f>
        <v>0</v>
      </c>
      <c r="BD232" s="261">
        <f>IF(AZ232=4,G232,0)</f>
        <v>0</v>
      </c>
      <c r="BE232" s="261">
        <f>IF(AZ232=5,G232,0)</f>
        <v>0</v>
      </c>
      <c r="CA232" s="292">
        <v>8</v>
      </c>
      <c r="CB232" s="292">
        <v>1</v>
      </c>
    </row>
    <row r="233" spans="1:80" x14ac:dyDescent="0.2">
      <c r="A233" s="293">
        <v>63</v>
      </c>
      <c r="B233" s="294" t="s">
        <v>372</v>
      </c>
      <c r="C233" s="295" t="s">
        <v>373</v>
      </c>
      <c r="D233" s="296" t="s">
        <v>369</v>
      </c>
      <c r="E233" s="297">
        <v>321.41318999999999</v>
      </c>
      <c r="F233" s="297">
        <v>0</v>
      </c>
      <c r="G233" s="298">
        <f>E233*F233</f>
        <v>0</v>
      </c>
      <c r="H233" s="299">
        <v>0</v>
      </c>
      <c r="I233" s="300">
        <f>E233*H233</f>
        <v>0</v>
      </c>
      <c r="J233" s="299"/>
      <c r="K233" s="300">
        <f>E233*J233</f>
        <v>0</v>
      </c>
      <c r="O233" s="292">
        <v>2</v>
      </c>
      <c r="AA233" s="261">
        <v>8</v>
      </c>
      <c r="AB233" s="261">
        <v>1</v>
      </c>
      <c r="AC233" s="261">
        <v>3</v>
      </c>
      <c r="AZ233" s="261">
        <v>2</v>
      </c>
      <c r="BA233" s="261">
        <f>IF(AZ233=1,G233,0)</f>
        <v>0</v>
      </c>
      <c r="BB233" s="261">
        <f>IF(AZ233=2,G233,0)</f>
        <v>0</v>
      </c>
      <c r="BC233" s="261">
        <f>IF(AZ233=3,G233,0)</f>
        <v>0</v>
      </c>
      <c r="BD233" s="261">
        <f>IF(AZ233=4,G233,0)</f>
        <v>0</v>
      </c>
      <c r="BE233" s="261">
        <f>IF(AZ233=5,G233,0)</f>
        <v>0</v>
      </c>
      <c r="CA233" s="292">
        <v>8</v>
      </c>
      <c r="CB233" s="292">
        <v>1</v>
      </c>
    </row>
    <row r="234" spans="1:80" x14ac:dyDescent="0.2">
      <c r="A234" s="293">
        <v>64</v>
      </c>
      <c r="B234" s="294" t="s">
        <v>374</v>
      </c>
      <c r="C234" s="295" t="s">
        <v>375</v>
      </c>
      <c r="D234" s="296" t="s">
        <v>369</v>
      </c>
      <c r="E234" s="297">
        <v>32.141319000000003</v>
      </c>
      <c r="F234" s="297">
        <v>0</v>
      </c>
      <c r="G234" s="298">
        <f>E234*F234</f>
        <v>0</v>
      </c>
      <c r="H234" s="299">
        <v>0</v>
      </c>
      <c r="I234" s="300">
        <f>E234*H234</f>
        <v>0</v>
      </c>
      <c r="J234" s="299"/>
      <c r="K234" s="300">
        <f>E234*J234</f>
        <v>0</v>
      </c>
      <c r="O234" s="292">
        <v>2</v>
      </c>
      <c r="AA234" s="261">
        <v>8</v>
      </c>
      <c r="AB234" s="261">
        <v>1</v>
      </c>
      <c r="AC234" s="261">
        <v>3</v>
      </c>
      <c r="AZ234" s="261">
        <v>2</v>
      </c>
      <c r="BA234" s="261">
        <f>IF(AZ234=1,G234,0)</f>
        <v>0</v>
      </c>
      <c r="BB234" s="261">
        <f>IF(AZ234=2,G234,0)</f>
        <v>0</v>
      </c>
      <c r="BC234" s="261">
        <f>IF(AZ234=3,G234,0)</f>
        <v>0</v>
      </c>
      <c r="BD234" s="261">
        <f>IF(AZ234=4,G234,0)</f>
        <v>0</v>
      </c>
      <c r="BE234" s="261">
        <f>IF(AZ234=5,G234,0)</f>
        <v>0</v>
      </c>
      <c r="CA234" s="292">
        <v>8</v>
      </c>
      <c r="CB234" s="292">
        <v>1</v>
      </c>
    </row>
    <row r="235" spans="1:80" x14ac:dyDescent="0.2">
      <c r="A235" s="293">
        <v>65</v>
      </c>
      <c r="B235" s="294" t="s">
        <v>376</v>
      </c>
      <c r="C235" s="295" t="s">
        <v>377</v>
      </c>
      <c r="D235" s="296" t="s">
        <v>369</v>
      </c>
      <c r="E235" s="297">
        <v>96.423957000000001</v>
      </c>
      <c r="F235" s="297">
        <v>0</v>
      </c>
      <c r="G235" s="298">
        <f>E235*F235</f>
        <v>0</v>
      </c>
      <c r="H235" s="299">
        <v>0</v>
      </c>
      <c r="I235" s="300">
        <f>E235*H235</f>
        <v>0</v>
      </c>
      <c r="J235" s="299"/>
      <c r="K235" s="300">
        <f>E235*J235</f>
        <v>0</v>
      </c>
      <c r="O235" s="292">
        <v>2</v>
      </c>
      <c r="AA235" s="261">
        <v>8</v>
      </c>
      <c r="AB235" s="261">
        <v>1</v>
      </c>
      <c r="AC235" s="261">
        <v>3</v>
      </c>
      <c r="AZ235" s="261">
        <v>2</v>
      </c>
      <c r="BA235" s="261">
        <f>IF(AZ235=1,G235,0)</f>
        <v>0</v>
      </c>
      <c r="BB235" s="261">
        <f>IF(AZ235=2,G235,0)</f>
        <v>0</v>
      </c>
      <c r="BC235" s="261">
        <f>IF(AZ235=3,G235,0)</f>
        <v>0</v>
      </c>
      <c r="BD235" s="261">
        <f>IF(AZ235=4,G235,0)</f>
        <v>0</v>
      </c>
      <c r="BE235" s="261">
        <f>IF(AZ235=5,G235,0)</f>
        <v>0</v>
      </c>
      <c r="CA235" s="292">
        <v>8</v>
      </c>
      <c r="CB235" s="292">
        <v>1</v>
      </c>
    </row>
    <row r="236" spans="1:80" x14ac:dyDescent="0.2">
      <c r="A236" s="312"/>
      <c r="B236" s="313" t="s">
        <v>101</v>
      </c>
      <c r="C236" s="314" t="s">
        <v>641</v>
      </c>
      <c r="D236" s="315"/>
      <c r="E236" s="316"/>
      <c r="F236" s="317"/>
      <c r="G236" s="318">
        <f>SUM(G202:G235)</f>
        <v>0</v>
      </c>
      <c r="H236" s="319"/>
      <c r="I236" s="320">
        <f>SUM(I202:I235)</f>
        <v>0.77385708399999997</v>
      </c>
      <c r="J236" s="319"/>
      <c r="K236" s="320">
        <f>SUM(K202:K235)</f>
        <v>-32.141319000000003</v>
      </c>
      <c r="O236" s="292">
        <v>4</v>
      </c>
      <c r="BA236" s="321">
        <f>SUM(BA202:BA235)</f>
        <v>0</v>
      </c>
      <c r="BB236" s="321">
        <f>SUM(BB202:BB235)</f>
        <v>0</v>
      </c>
      <c r="BC236" s="321">
        <f>SUM(BC202:BC235)</f>
        <v>0</v>
      </c>
      <c r="BD236" s="321">
        <f>SUM(BD202:BD235)</f>
        <v>0</v>
      </c>
      <c r="BE236" s="321">
        <f>SUM(BE202:BE235)</f>
        <v>0</v>
      </c>
    </row>
    <row r="237" spans="1:80" x14ac:dyDescent="0.2">
      <c r="A237" s="282" t="s">
        <v>97</v>
      </c>
      <c r="B237" s="283" t="s">
        <v>433</v>
      </c>
      <c r="C237" s="284" t="s">
        <v>434</v>
      </c>
      <c r="D237" s="285"/>
      <c r="E237" s="286"/>
      <c r="F237" s="286"/>
      <c r="G237" s="287"/>
      <c r="H237" s="288"/>
      <c r="I237" s="289"/>
      <c r="J237" s="290"/>
      <c r="K237" s="291"/>
      <c r="O237" s="292">
        <v>1</v>
      </c>
    </row>
    <row r="238" spans="1:80" x14ac:dyDescent="0.2">
      <c r="A238" s="293">
        <v>66</v>
      </c>
      <c r="B238" s="294" t="s">
        <v>662</v>
      </c>
      <c r="C238" s="295" t="s">
        <v>663</v>
      </c>
      <c r="D238" s="296" t="s">
        <v>116</v>
      </c>
      <c r="E238" s="297">
        <v>1.5249999999999999</v>
      </c>
      <c r="F238" s="297">
        <v>0</v>
      </c>
      <c r="G238" s="298">
        <f>E238*F238</f>
        <v>0</v>
      </c>
      <c r="H238" s="299">
        <v>0</v>
      </c>
      <c r="I238" s="300">
        <f>E238*H238</f>
        <v>0</v>
      </c>
      <c r="J238" s="299">
        <v>-7.3200000000000001E-3</v>
      </c>
      <c r="K238" s="300">
        <f>E238*J238</f>
        <v>-1.1162999999999999E-2</v>
      </c>
      <c r="O238" s="292">
        <v>2</v>
      </c>
      <c r="AA238" s="261">
        <v>1</v>
      </c>
      <c r="AB238" s="261">
        <v>7</v>
      </c>
      <c r="AC238" s="261">
        <v>7</v>
      </c>
      <c r="AZ238" s="261">
        <v>2</v>
      </c>
      <c r="BA238" s="261">
        <f>IF(AZ238=1,G238,0)</f>
        <v>0</v>
      </c>
      <c r="BB238" s="261">
        <f>IF(AZ238=2,G238,0)</f>
        <v>0</v>
      </c>
      <c r="BC238" s="261">
        <f>IF(AZ238=3,G238,0)</f>
        <v>0</v>
      </c>
      <c r="BD238" s="261">
        <f>IF(AZ238=4,G238,0)</f>
        <v>0</v>
      </c>
      <c r="BE238" s="261">
        <f>IF(AZ238=5,G238,0)</f>
        <v>0</v>
      </c>
      <c r="CA238" s="292">
        <v>1</v>
      </c>
      <c r="CB238" s="292">
        <v>7</v>
      </c>
    </row>
    <row r="239" spans="1:80" x14ac:dyDescent="0.2">
      <c r="A239" s="301"/>
      <c r="B239" s="304"/>
      <c r="C239" s="305" t="s">
        <v>664</v>
      </c>
      <c r="D239" s="306"/>
      <c r="E239" s="307">
        <v>1.5249999999999999</v>
      </c>
      <c r="F239" s="308"/>
      <c r="G239" s="309"/>
      <c r="H239" s="310"/>
      <c r="I239" s="302"/>
      <c r="J239" s="311"/>
      <c r="K239" s="302"/>
      <c r="M239" s="303" t="s">
        <v>664</v>
      </c>
      <c r="O239" s="292"/>
    </row>
    <row r="240" spans="1:80" ht="22.5" x14ac:dyDescent="0.2">
      <c r="A240" s="293">
        <v>67</v>
      </c>
      <c r="B240" s="294" t="s">
        <v>665</v>
      </c>
      <c r="C240" s="295" t="s">
        <v>666</v>
      </c>
      <c r="D240" s="296" t="s">
        <v>170</v>
      </c>
      <c r="E240" s="297">
        <v>17.68</v>
      </c>
      <c r="F240" s="297">
        <v>0</v>
      </c>
      <c r="G240" s="298">
        <f>E240*F240</f>
        <v>0</v>
      </c>
      <c r="H240" s="299">
        <v>3.4199999999999999E-3</v>
      </c>
      <c r="I240" s="300">
        <f>E240*H240</f>
        <v>6.0465599999999994E-2</v>
      </c>
      <c r="J240" s="299">
        <v>0</v>
      </c>
      <c r="K240" s="300">
        <f>E240*J240</f>
        <v>0</v>
      </c>
      <c r="O240" s="292">
        <v>2</v>
      </c>
      <c r="AA240" s="261">
        <v>1</v>
      </c>
      <c r="AB240" s="261">
        <v>7</v>
      </c>
      <c r="AC240" s="261">
        <v>7</v>
      </c>
      <c r="AZ240" s="261">
        <v>2</v>
      </c>
      <c r="BA240" s="261">
        <f>IF(AZ240=1,G240,0)</f>
        <v>0</v>
      </c>
      <c r="BB240" s="261">
        <f>IF(AZ240=2,G240,0)</f>
        <v>0</v>
      </c>
      <c r="BC240" s="261">
        <f>IF(AZ240=3,G240,0)</f>
        <v>0</v>
      </c>
      <c r="BD240" s="261">
        <f>IF(AZ240=4,G240,0)</f>
        <v>0</v>
      </c>
      <c r="BE240" s="261">
        <f>IF(AZ240=5,G240,0)</f>
        <v>0</v>
      </c>
      <c r="CA240" s="292">
        <v>1</v>
      </c>
      <c r="CB240" s="292">
        <v>7</v>
      </c>
    </row>
    <row r="241" spans="1:80" x14ac:dyDescent="0.2">
      <c r="A241" s="301"/>
      <c r="B241" s="304"/>
      <c r="C241" s="305" t="s">
        <v>667</v>
      </c>
      <c r="D241" s="306"/>
      <c r="E241" s="307">
        <v>17.68</v>
      </c>
      <c r="F241" s="308"/>
      <c r="G241" s="309"/>
      <c r="H241" s="310"/>
      <c r="I241" s="302"/>
      <c r="J241" s="311"/>
      <c r="K241" s="302"/>
      <c r="M241" s="303" t="s">
        <v>667</v>
      </c>
      <c r="O241" s="292"/>
    </row>
    <row r="242" spans="1:80" x14ac:dyDescent="0.2">
      <c r="A242" s="293">
        <v>68</v>
      </c>
      <c r="B242" s="294" t="s">
        <v>668</v>
      </c>
      <c r="C242" s="295" t="s">
        <v>669</v>
      </c>
      <c r="D242" s="296" t="s">
        <v>170</v>
      </c>
      <c r="E242" s="297">
        <v>17.68</v>
      </c>
      <c r="F242" s="297">
        <v>0</v>
      </c>
      <c r="G242" s="298">
        <f>E242*F242</f>
        <v>0</v>
      </c>
      <c r="H242" s="299">
        <v>0</v>
      </c>
      <c r="I242" s="300">
        <f>E242*H242</f>
        <v>0</v>
      </c>
      <c r="J242" s="299">
        <v>-2.3E-3</v>
      </c>
      <c r="K242" s="300">
        <f>E242*J242</f>
        <v>-4.0663999999999999E-2</v>
      </c>
      <c r="O242" s="292">
        <v>2</v>
      </c>
      <c r="AA242" s="261">
        <v>1</v>
      </c>
      <c r="AB242" s="261">
        <v>7</v>
      </c>
      <c r="AC242" s="261">
        <v>7</v>
      </c>
      <c r="AZ242" s="261">
        <v>2</v>
      </c>
      <c r="BA242" s="261">
        <f>IF(AZ242=1,G242,0)</f>
        <v>0</v>
      </c>
      <c r="BB242" s="261">
        <f>IF(AZ242=2,G242,0)</f>
        <v>0</v>
      </c>
      <c r="BC242" s="261">
        <f>IF(AZ242=3,G242,0)</f>
        <v>0</v>
      </c>
      <c r="BD242" s="261">
        <f>IF(AZ242=4,G242,0)</f>
        <v>0</v>
      </c>
      <c r="BE242" s="261">
        <f>IF(AZ242=5,G242,0)</f>
        <v>0</v>
      </c>
      <c r="CA242" s="292">
        <v>1</v>
      </c>
      <c r="CB242" s="292">
        <v>7</v>
      </c>
    </row>
    <row r="243" spans="1:80" x14ac:dyDescent="0.2">
      <c r="A243" s="301"/>
      <c r="B243" s="304"/>
      <c r="C243" s="305" t="s">
        <v>670</v>
      </c>
      <c r="D243" s="306"/>
      <c r="E243" s="307">
        <v>17.68</v>
      </c>
      <c r="F243" s="308"/>
      <c r="G243" s="309"/>
      <c r="H243" s="310"/>
      <c r="I243" s="302"/>
      <c r="J243" s="311"/>
      <c r="K243" s="302"/>
      <c r="M243" s="303" t="s">
        <v>670</v>
      </c>
      <c r="O243" s="292"/>
    </row>
    <row r="244" spans="1:80" x14ac:dyDescent="0.2">
      <c r="A244" s="301"/>
      <c r="B244" s="304"/>
      <c r="C244" s="305" t="s">
        <v>671</v>
      </c>
      <c r="D244" s="306"/>
      <c r="E244" s="307">
        <v>0</v>
      </c>
      <c r="F244" s="308"/>
      <c r="G244" s="309"/>
      <c r="H244" s="310"/>
      <c r="I244" s="302"/>
      <c r="J244" s="311"/>
      <c r="K244" s="302"/>
      <c r="M244" s="303" t="s">
        <v>671</v>
      </c>
      <c r="O244" s="292"/>
    </row>
    <row r="245" spans="1:80" x14ac:dyDescent="0.2">
      <c r="A245" s="293">
        <v>69</v>
      </c>
      <c r="B245" s="294" t="s">
        <v>672</v>
      </c>
      <c r="C245" s="295" t="s">
        <v>673</v>
      </c>
      <c r="D245" s="296" t="s">
        <v>116</v>
      </c>
      <c r="E245" s="297">
        <v>679.61699999999996</v>
      </c>
      <c r="F245" s="297">
        <v>0</v>
      </c>
      <c r="G245" s="298">
        <f>E245*F245</f>
        <v>0</v>
      </c>
      <c r="H245" s="299">
        <v>0</v>
      </c>
      <c r="I245" s="300">
        <f>E245*H245</f>
        <v>0</v>
      </c>
      <c r="J245" s="299">
        <v>-7.0000000000000001E-3</v>
      </c>
      <c r="K245" s="300">
        <f>E245*J245</f>
        <v>-4.7573189999999999</v>
      </c>
      <c r="O245" s="292">
        <v>2</v>
      </c>
      <c r="AA245" s="261">
        <v>1</v>
      </c>
      <c r="AB245" s="261">
        <v>0</v>
      </c>
      <c r="AC245" s="261">
        <v>0</v>
      </c>
      <c r="AZ245" s="261">
        <v>2</v>
      </c>
      <c r="BA245" s="261">
        <f>IF(AZ245=1,G245,0)</f>
        <v>0</v>
      </c>
      <c r="BB245" s="261">
        <f>IF(AZ245=2,G245,0)</f>
        <v>0</v>
      </c>
      <c r="BC245" s="261">
        <f>IF(AZ245=3,G245,0)</f>
        <v>0</v>
      </c>
      <c r="BD245" s="261">
        <f>IF(AZ245=4,G245,0)</f>
        <v>0</v>
      </c>
      <c r="BE245" s="261">
        <f>IF(AZ245=5,G245,0)</f>
        <v>0</v>
      </c>
      <c r="CA245" s="292">
        <v>1</v>
      </c>
      <c r="CB245" s="292">
        <v>0</v>
      </c>
    </row>
    <row r="246" spans="1:80" ht="22.5" x14ac:dyDescent="0.2">
      <c r="A246" s="301"/>
      <c r="B246" s="304"/>
      <c r="C246" s="305" t="s">
        <v>674</v>
      </c>
      <c r="D246" s="306"/>
      <c r="E246" s="307">
        <v>686.16</v>
      </c>
      <c r="F246" s="308"/>
      <c r="G246" s="309"/>
      <c r="H246" s="310"/>
      <c r="I246" s="302"/>
      <c r="J246" s="311"/>
      <c r="K246" s="302"/>
      <c r="M246" s="303" t="s">
        <v>674</v>
      </c>
      <c r="O246" s="292"/>
    </row>
    <row r="247" spans="1:80" ht="22.5" x14ac:dyDescent="0.2">
      <c r="A247" s="301"/>
      <c r="B247" s="304"/>
      <c r="C247" s="305" t="s">
        <v>675</v>
      </c>
      <c r="D247" s="306"/>
      <c r="E247" s="307">
        <v>-6.5430000000000001</v>
      </c>
      <c r="F247" s="308"/>
      <c r="G247" s="309"/>
      <c r="H247" s="310"/>
      <c r="I247" s="302"/>
      <c r="J247" s="311"/>
      <c r="K247" s="302"/>
      <c r="M247" s="303" t="s">
        <v>675</v>
      </c>
      <c r="O247" s="292"/>
    </row>
    <row r="248" spans="1:80" x14ac:dyDescent="0.2">
      <c r="A248" s="293">
        <v>70</v>
      </c>
      <c r="B248" s="294" t="s">
        <v>676</v>
      </c>
      <c r="C248" s="295" t="s">
        <v>677</v>
      </c>
      <c r="D248" s="296" t="s">
        <v>170</v>
      </c>
      <c r="E248" s="297">
        <v>22.94</v>
      </c>
      <c r="F248" s="297">
        <v>0</v>
      </c>
      <c r="G248" s="298">
        <f>E248*F248</f>
        <v>0</v>
      </c>
      <c r="H248" s="299">
        <v>0</v>
      </c>
      <c r="I248" s="300">
        <f>E248*H248</f>
        <v>0</v>
      </c>
      <c r="J248" s="299"/>
      <c r="K248" s="300">
        <f>E248*J248</f>
        <v>0</v>
      </c>
      <c r="O248" s="292">
        <v>2</v>
      </c>
      <c r="AA248" s="261">
        <v>12</v>
      </c>
      <c r="AB248" s="261">
        <v>0</v>
      </c>
      <c r="AC248" s="261">
        <v>29</v>
      </c>
      <c r="AZ248" s="261">
        <v>2</v>
      </c>
      <c r="BA248" s="261">
        <f>IF(AZ248=1,G248,0)</f>
        <v>0</v>
      </c>
      <c r="BB248" s="261">
        <f>IF(AZ248=2,G248,0)</f>
        <v>0</v>
      </c>
      <c r="BC248" s="261">
        <f>IF(AZ248=3,G248,0)</f>
        <v>0</v>
      </c>
      <c r="BD248" s="261">
        <f>IF(AZ248=4,G248,0)</f>
        <v>0</v>
      </c>
      <c r="BE248" s="261">
        <f>IF(AZ248=5,G248,0)</f>
        <v>0</v>
      </c>
      <c r="CA248" s="292">
        <v>12</v>
      </c>
      <c r="CB248" s="292">
        <v>0</v>
      </c>
    </row>
    <row r="249" spans="1:80" x14ac:dyDescent="0.2">
      <c r="A249" s="301"/>
      <c r="B249" s="304"/>
      <c r="C249" s="305" t="s">
        <v>678</v>
      </c>
      <c r="D249" s="306"/>
      <c r="E249" s="307">
        <v>9.3000000000000007</v>
      </c>
      <c r="F249" s="308"/>
      <c r="G249" s="309"/>
      <c r="H249" s="310"/>
      <c r="I249" s="302"/>
      <c r="J249" s="311"/>
      <c r="K249" s="302"/>
      <c r="M249" s="303" t="s">
        <v>678</v>
      </c>
      <c r="O249" s="292"/>
    </row>
    <row r="250" spans="1:80" x14ac:dyDescent="0.2">
      <c r="A250" s="301"/>
      <c r="B250" s="304"/>
      <c r="C250" s="305" t="s">
        <v>679</v>
      </c>
      <c r="D250" s="306"/>
      <c r="E250" s="307">
        <v>13.64</v>
      </c>
      <c r="F250" s="308"/>
      <c r="G250" s="309"/>
      <c r="H250" s="310"/>
      <c r="I250" s="302"/>
      <c r="J250" s="311"/>
      <c r="K250" s="302"/>
      <c r="M250" s="303" t="s">
        <v>679</v>
      </c>
      <c r="O250" s="292"/>
    </row>
    <row r="251" spans="1:80" ht="22.5" x14ac:dyDescent="0.2">
      <c r="A251" s="293">
        <v>71</v>
      </c>
      <c r="B251" s="294" t="s">
        <v>680</v>
      </c>
      <c r="C251" s="295" t="s">
        <v>681</v>
      </c>
      <c r="D251" s="296" t="s">
        <v>170</v>
      </c>
      <c r="E251" s="297">
        <v>22.94</v>
      </c>
      <c r="F251" s="297">
        <v>0</v>
      </c>
      <c r="G251" s="298">
        <f>E251*F251</f>
        <v>0</v>
      </c>
      <c r="H251" s="299">
        <v>7.2000000000000005E-4</v>
      </c>
      <c r="I251" s="300">
        <f>E251*H251</f>
        <v>1.6516800000000002E-2</v>
      </c>
      <c r="J251" s="299"/>
      <c r="K251" s="300">
        <f>E251*J251</f>
        <v>0</v>
      </c>
      <c r="O251" s="292">
        <v>2</v>
      </c>
      <c r="AA251" s="261">
        <v>12</v>
      </c>
      <c r="AB251" s="261">
        <v>0</v>
      </c>
      <c r="AC251" s="261">
        <v>73</v>
      </c>
      <c r="AZ251" s="261">
        <v>2</v>
      </c>
      <c r="BA251" s="261">
        <f>IF(AZ251=1,G251,0)</f>
        <v>0</v>
      </c>
      <c r="BB251" s="261">
        <f>IF(AZ251=2,G251,0)</f>
        <v>0</v>
      </c>
      <c r="BC251" s="261">
        <f>IF(AZ251=3,G251,0)</f>
        <v>0</v>
      </c>
      <c r="BD251" s="261">
        <f>IF(AZ251=4,G251,0)</f>
        <v>0</v>
      </c>
      <c r="BE251" s="261">
        <f>IF(AZ251=5,G251,0)</f>
        <v>0</v>
      </c>
      <c r="CA251" s="292">
        <v>12</v>
      </c>
      <c r="CB251" s="292">
        <v>0</v>
      </c>
    </row>
    <row r="252" spans="1:80" x14ac:dyDescent="0.2">
      <c r="A252" s="301"/>
      <c r="B252" s="304"/>
      <c r="C252" s="305" t="s">
        <v>678</v>
      </c>
      <c r="D252" s="306"/>
      <c r="E252" s="307">
        <v>9.3000000000000007</v>
      </c>
      <c r="F252" s="308"/>
      <c r="G252" s="309"/>
      <c r="H252" s="310"/>
      <c r="I252" s="302"/>
      <c r="J252" s="311"/>
      <c r="K252" s="302"/>
      <c r="M252" s="303" t="s">
        <v>678</v>
      </c>
      <c r="O252" s="292"/>
    </row>
    <row r="253" spans="1:80" x14ac:dyDescent="0.2">
      <c r="A253" s="301"/>
      <c r="B253" s="304"/>
      <c r="C253" s="305" t="s">
        <v>679</v>
      </c>
      <c r="D253" s="306"/>
      <c r="E253" s="307">
        <v>13.64</v>
      </c>
      <c r="F253" s="308"/>
      <c r="G253" s="309"/>
      <c r="H253" s="310"/>
      <c r="I253" s="302"/>
      <c r="J253" s="311"/>
      <c r="K253" s="302"/>
      <c r="M253" s="303" t="s">
        <v>679</v>
      </c>
      <c r="O253" s="292"/>
    </row>
    <row r="254" spans="1:80" x14ac:dyDescent="0.2">
      <c r="A254" s="293">
        <v>72</v>
      </c>
      <c r="B254" s="294" t="s">
        <v>682</v>
      </c>
      <c r="C254" s="295" t="s">
        <v>683</v>
      </c>
      <c r="D254" s="296" t="s">
        <v>116</v>
      </c>
      <c r="E254" s="297">
        <v>1.5249999999999999</v>
      </c>
      <c r="F254" s="297">
        <v>0</v>
      </c>
      <c r="G254" s="298">
        <f>E254*F254</f>
        <v>0</v>
      </c>
      <c r="H254" s="299">
        <v>1.8020000000000001E-2</v>
      </c>
      <c r="I254" s="300">
        <f>E254*H254</f>
        <v>2.7480500000000001E-2</v>
      </c>
      <c r="J254" s="299"/>
      <c r="K254" s="300">
        <f>E254*J254</f>
        <v>0</v>
      </c>
      <c r="O254" s="292">
        <v>2</v>
      </c>
      <c r="AA254" s="261">
        <v>12</v>
      </c>
      <c r="AB254" s="261">
        <v>0</v>
      </c>
      <c r="AC254" s="261">
        <v>1</v>
      </c>
      <c r="AZ254" s="261">
        <v>2</v>
      </c>
      <c r="BA254" s="261">
        <f>IF(AZ254=1,G254,0)</f>
        <v>0</v>
      </c>
      <c r="BB254" s="261">
        <f>IF(AZ254=2,G254,0)</f>
        <v>0</v>
      </c>
      <c r="BC254" s="261">
        <f>IF(AZ254=3,G254,0)</f>
        <v>0</v>
      </c>
      <c r="BD254" s="261">
        <f>IF(AZ254=4,G254,0)</f>
        <v>0</v>
      </c>
      <c r="BE254" s="261">
        <f>IF(AZ254=5,G254,0)</f>
        <v>0</v>
      </c>
      <c r="CA254" s="292">
        <v>12</v>
      </c>
      <c r="CB254" s="292">
        <v>0</v>
      </c>
    </row>
    <row r="255" spans="1:80" x14ac:dyDescent="0.2">
      <c r="A255" s="301"/>
      <c r="B255" s="304"/>
      <c r="C255" s="305" t="s">
        <v>664</v>
      </c>
      <c r="D255" s="306"/>
      <c r="E255" s="307">
        <v>1.5249999999999999</v>
      </c>
      <c r="F255" s="308"/>
      <c r="G255" s="309"/>
      <c r="H255" s="310"/>
      <c r="I255" s="302"/>
      <c r="J255" s="311"/>
      <c r="K255" s="302"/>
      <c r="M255" s="303" t="s">
        <v>664</v>
      </c>
      <c r="O255" s="292"/>
    </row>
    <row r="256" spans="1:80" ht="22.5" x14ac:dyDescent="0.2">
      <c r="A256" s="293">
        <v>73</v>
      </c>
      <c r="B256" s="294" t="s">
        <v>684</v>
      </c>
      <c r="C256" s="295" t="s">
        <v>685</v>
      </c>
      <c r="D256" s="296" t="s">
        <v>170</v>
      </c>
      <c r="E256" s="297">
        <v>80.739999999999995</v>
      </c>
      <c r="F256" s="297">
        <v>0</v>
      </c>
      <c r="G256" s="298">
        <f>E256*F256</f>
        <v>0</v>
      </c>
      <c r="H256" s="299">
        <v>4.8900000000000002E-3</v>
      </c>
      <c r="I256" s="300">
        <f>E256*H256</f>
        <v>0.39481860000000002</v>
      </c>
      <c r="J256" s="299"/>
      <c r="K256" s="300">
        <f>E256*J256</f>
        <v>0</v>
      </c>
      <c r="O256" s="292">
        <v>2</v>
      </c>
      <c r="AA256" s="261">
        <v>12</v>
      </c>
      <c r="AB256" s="261">
        <v>0</v>
      </c>
      <c r="AC256" s="261">
        <v>7</v>
      </c>
      <c r="AZ256" s="261">
        <v>2</v>
      </c>
      <c r="BA256" s="261">
        <f>IF(AZ256=1,G256,0)</f>
        <v>0</v>
      </c>
      <c r="BB256" s="261">
        <f>IF(AZ256=2,G256,0)</f>
        <v>0</v>
      </c>
      <c r="BC256" s="261">
        <f>IF(AZ256=3,G256,0)</f>
        <v>0</v>
      </c>
      <c r="BD256" s="261">
        <f>IF(AZ256=4,G256,0)</f>
        <v>0</v>
      </c>
      <c r="BE256" s="261">
        <f>IF(AZ256=5,G256,0)</f>
        <v>0</v>
      </c>
      <c r="CA256" s="292">
        <v>12</v>
      </c>
      <c r="CB256" s="292">
        <v>0</v>
      </c>
    </row>
    <row r="257" spans="1:80" x14ac:dyDescent="0.2">
      <c r="A257" s="301"/>
      <c r="B257" s="304"/>
      <c r="C257" s="305" t="s">
        <v>686</v>
      </c>
      <c r="D257" s="306"/>
      <c r="E257" s="307">
        <v>0</v>
      </c>
      <c r="F257" s="308"/>
      <c r="G257" s="309"/>
      <c r="H257" s="310"/>
      <c r="I257" s="302"/>
      <c r="J257" s="311"/>
      <c r="K257" s="302"/>
      <c r="M257" s="303" t="s">
        <v>686</v>
      </c>
      <c r="O257" s="292"/>
    </row>
    <row r="258" spans="1:80" x14ac:dyDescent="0.2">
      <c r="A258" s="301"/>
      <c r="B258" s="304"/>
      <c r="C258" s="305" t="s">
        <v>687</v>
      </c>
      <c r="D258" s="306"/>
      <c r="E258" s="307">
        <v>80.739999999999995</v>
      </c>
      <c r="F258" s="308"/>
      <c r="G258" s="309"/>
      <c r="H258" s="310"/>
      <c r="I258" s="302"/>
      <c r="J258" s="311"/>
      <c r="K258" s="302"/>
      <c r="M258" s="303" t="s">
        <v>687</v>
      </c>
      <c r="O258" s="292"/>
    </row>
    <row r="259" spans="1:80" ht="22.5" x14ac:dyDescent="0.2">
      <c r="A259" s="293">
        <v>74</v>
      </c>
      <c r="B259" s="294" t="s">
        <v>684</v>
      </c>
      <c r="C259" s="295" t="s">
        <v>688</v>
      </c>
      <c r="D259" s="296" t="s">
        <v>170</v>
      </c>
      <c r="E259" s="297">
        <v>17.190000000000001</v>
      </c>
      <c r="F259" s="297">
        <v>0</v>
      </c>
      <c r="G259" s="298">
        <f>E259*F259</f>
        <v>0</v>
      </c>
      <c r="H259" s="299">
        <v>4.8900000000000002E-3</v>
      </c>
      <c r="I259" s="300">
        <f>E259*H259</f>
        <v>8.4059100000000012E-2</v>
      </c>
      <c r="J259" s="299"/>
      <c r="K259" s="300">
        <f>E259*J259</f>
        <v>0</v>
      </c>
      <c r="O259" s="292">
        <v>2</v>
      </c>
      <c r="AA259" s="261">
        <v>12</v>
      </c>
      <c r="AB259" s="261">
        <v>0</v>
      </c>
      <c r="AC259" s="261">
        <v>116</v>
      </c>
      <c r="AZ259" s="261">
        <v>2</v>
      </c>
      <c r="BA259" s="261">
        <f>IF(AZ259=1,G259,0)</f>
        <v>0</v>
      </c>
      <c r="BB259" s="261">
        <f>IF(AZ259=2,G259,0)</f>
        <v>0</v>
      </c>
      <c r="BC259" s="261">
        <f>IF(AZ259=3,G259,0)</f>
        <v>0</v>
      </c>
      <c r="BD259" s="261">
        <f>IF(AZ259=4,G259,0)</f>
        <v>0</v>
      </c>
      <c r="BE259" s="261">
        <f>IF(AZ259=5,G259,0)</f>
        <v>0</v>
      </c>
      <c r="CA259" s="292">
        <v>12</v>
      </c>
      <c r="CB259" s="292">
        <v>0</v>
      </c>
    </row>
    <row r="260" spans="1:80" x14ac:dyDescent="0.2">
      <c r="A260" s="301"/>
      <c r="B260" s="304"/>
      <c r="C260" s="305" t="s">
        <v>689</v>
      </c>
      <c r="D260" s="306"/>
      <c r="E260" s="307">
        <v>0</v>
      </c>
      <c r="F260" s="308"/>
      <c r="G260" s="309"/>
      <c r="H260" s="310"/>
      <c r="I260" s="302"/>
      <c r="J260" s="311"/>
      <c r="K260" s="302"/>
      <c r="M260" s="303" t="s">
        <v>689</v>
      </c>
      <c r="O260" s="292"/>
    </row>
    <row r="261" spans="1:80" x14ac:dyDescent="0.2">
      <c r="A261" s="301"/>
      <c r="B261" s="304"/>
      <c r="C261" s="305" t="s">
        <v>690</v>
      </c>
      <c r="D261" s="306"/>
      <c r="E261" s="307">
        <v>17.190000000000001</v>
      </c>
      <c r="F261" s="308"/>
      <c r="G261" s="309"/>
      <c r="H261" s="310"/>
      <c r="I261" s="302"/>
      <c r="J261" s="311"/>
      <c r="K261" s="302"/>
      <c r="M261" s="303" t="s">
        <v>690</v>
      </c>
      <c r="O261" s="292"/>
    </row>
    <row r="262" spans="1:80" ht="22.5" x14ac:dyDescent="0.2">
      <c r="A262" s="293">
        <v>75</v>
      </c>
      <c r="B262" s="294" t="s">
        <v>684</v>
      </c>
      <c r="C262" s="295" t="s">
        <v>691</v>
      </c>
      <c r="D262" s="296" t="s">
        <v>170</v>
      </c>
      <c r="E262" s="297">
        <v>13.64</v>
      </c>
      <c r="F262" s="297">
        <v>0</v>
      </c>
      <c r="G262" s="298">
        <f>E262*F262</f>
        <v>0</v>
      </c>
      <c r="H262" s="299">
        <v>4.8900000000000002E-3</v>
      </c>
      <c r="I262" s="300">
        <f>E262*H262</f>
        <v>6.6699600000000012E-2</v>
      </c>
      <c r="J262" s="299"/>
      <c r="K262" s="300">
        <f>E262*J262</f>
        <v>0</v>
      </c>
      <c r="O262" s="292">
        <v>2</v>
      </c>
      <c r="AA262" s="261">
        <v>12</v>
      </c>
      <c r="AB262" s="261">
        <v>0</v>
      </c>
      <c r="AC262" s="261">
        <v>118</v>
      </c>
      <c r="AZ262" s="261">
        <v>2</v>
      </c>
      <c r="BA262" s="261">
        <f>IF(AZ262=1,G262,0)</f>
        <v>0</v>
      </c>
      <c r="BB262" s="261">
        <f>IF(AZ262=2,G262,0)</f>
        <v>0</v>
      </c>
      <c r="BC262" s="261">
        <f>IF(AZ262=3,G262,0)</f>
        <v>0</v>
      </c>
      <c r="BD262" s="261">
        <f>IF(AZ262=4,G262,0)</f>
        <v>0</v>
      </c>
      <c r="BE262" s="261">
        <f>IF(AZ262=5,G262,0)</f>
        <v>0</v>
      </c>
      <c r="CA262" s="292">
        <v>12</v>
      </c>
      <c r="CB262" s="292">
        <v>0</v>
      </c>
    </row>
    <row r="263" spans="1:80" x14ac:dyDescent="0.2">
      <c r="A263" s="301"/>
      <c r="B263" s="304"/>
      <c r="C263" s="305" t="s">
        <v>689</v>
      </c>
      <c r="D263" s="306"/>
      <c r="E263" s="307">
        <v>0</v>
      </c>
      <c r="F263" s="308"/>
      <c r="G263" s="309"/>
      <c r="H263" s="310"/>
      <c r="I263" s="302"/>
      <c r="J263" s="311"/>
      <c r="K263" s="302"/>
      <c r="M263" s="303" t="s">
        <v>689</v>
      </c>
      <c r="O263" s="292"/>
    </row>
    <row r="264" spans="1:80" x14ac:dyDescent="0.2">
      <c r="A264" s="301"/>
      <c r="B264" s="304"/>
      <c r="C264" s="305" t="s">
        <v>692</v>
      </c>
      <c r="D264" s="306"/>
      <c r="E264" s="307">
        <v>13.64</v>
      </c>
      <c r="F264" s="308"/>
      <c r="G264" s="309"/>
      <c r="H264" s="310"/>
      <c r="I264" s="302"/>
      <c r="J264" s="311"/>
      <c r="K264" s="302"/>
      <c r="M264" s="303" t="s">
        <v>692</v>
      </c>
      <c r="O264" s="292"/>
    </row>
    <row r="265" spans="1:80" ht="22.5" x14ac:dyDescent="0.2">
      <c r="A265" s="293">
        <v>76</v>
      </c>
      <c r="B265" s="294" t="s">
        <v>693</v>
      </c>
      <c r="C265" s="295" t="s">
        <v>694</v>
      </c>
      <c r="D265" s="296" t="s">
        <v>100</v>
      </c>
      <c r="E265" s="297">
        <v>3</v>
      </c>
      <c r="F265" s="297">
        <v>0</v>
      </c>
      <c r="G265" s="298">
        <f>E265*F265</f>
        <v>0</v>
      </c>
      <c r="H265" s="299">
        <v>1.6999999999999999E-3</v>
      </c>
      <c r="I265" s="300">
        <f>E265*H265</f>
        <v>5.0999999999999995E-3</v>
      </c>
      <c r="J265" s="299"/>
      <c r="K265" s="300">
        <f>E265*J265</f>
        <v>0</v>
      </c>
      <c r="O265" s="292">
        <v>2</v>
      </c>
      <c r="AA265" s="261">
        <v>12</v>
      </c>
      <c r="AB265" s="261">
        <v>0</v>
      </c>
      <c r="AC265" s="261">
        <v>59</v>
      </c>
      <c r="AZ265" s="261">
        <v>2</v>
      </c>
      <c r="BA265" s="261">
        <f>IF(AZ265=1,G265,0)</f>
        <v>0</v>
      </c>
      <c r="BB265" s="261">
        <f>IF(AZ265=2,G265,0)</f>
        <v>0</v>
      </c>
      <c r="BC265" s="261">
        <f>IF(AZ265=3,G265,0)</f>
        <v>0</v>
      </c>
      <c r="BD265" s="261">
        <f>IF(AZ265=4,G265,0)</f>
        <v>0</v>
      </c>
      <c r="BE265" s="261">
        <f>IF(AZ265=5,G265,0)</f>
        <v>0</v>
      </c>
      <c r="CA265" s="292">
        <v>12</v>
      </c>
      <c r="CB265" s="292">
        <v>0</v>
      </c>
    </row>
    <row r="266" spans="1:80" x14ac:dyDescent="0.2">
      <c r="A266" s="301"/>
      <c r="B266" s="304"/>
      <c r="C266" s="305" t="s">
        <v>695</v>
      </c>
      <c r="D266" s="306"/>
      <c r="E266" s="307">
        <v>3</v>
      </c>
      <c r="F266" s="308"/>
      <c r="G266" s="309"/>
      <c r="H266" s="310"/>
      <c r="I266" s="302"/>
      <c r="J266" s="311"/>
      <c r="K266" s="302"/>
      <c r="M266" s="303">
        <v>3</v>
      </c>
      <c r="O266" s="292"/>
    </row>
    <row r="267" spans="1:80" x14ac:dyDescent="0.2">
      <c r="A267" s="293">
        <v>77</v>
      </c>
      <c r="B267" s="294" t="s">
        <v>696</v>
      </c>
      <c r="C267" s="295" t="s">
        <v>697</v>
      </c>
      <c r="D267" s="296" t="s">
        <v>12</v>
      </c>
      <c r="E267" s="297"/>
      <c r="F267" s="297">
        <v>0</v>
      </c>
      <c r="G267" s="298">
        <f>E267*F267</f>
        <v>0</v>
      </c>
      <c r="H267" s="299">
        <v>0</v>
      </c>
      <c r="I267" s="300">
        <f>E267*H267</f>
        <v>0</v>
      </c>
      <c r="J267" s="299"/>
      <c r="K267" s="300">
        <f>E267*J267</f>
        <v>0</v>
      </c>
      <c r="O267" s="292">
        <v>2</v>
      </c>
      <c r="AA267" s="261">
        <v>7</v>
      </c>
      <c r="AB267" s="261">
        <v>1002</v>
      </c>
      <c r="AC267" s="261">
        <v>5</v>
      </c>
      <c r="AZ267" s="261">
        <v>2</v>
      </c>
      <c r="BA267" s="261">
        <f>IF(AZ267=1,G267,0)</f>
        <v>0</v>
      </c>
      <c r="BB267" s="261">
        <f>IF(AZ267=2,G267,0)</f>
        <v>0</v>
      </c>
      <c r="BC267" s="261">
        <f>IF(AZ267=3,G267,0)</f>
        <v>0</v>
      </c>
      <c r="BD267" s="261">
        <f>IF(AZ267=4,G267,0)</f>
        <v>0</v>
      </c>
      <c r="BE267" s="261">
        <f>IF(AZ267=5,G267,0)</f>
        <v>0</v>
      </c>
      <c r="CA267" s="292">
        <v>7</v>
      </c>
      <c r="CB267" s="292">
        <v>1002</v>
      </c>
    </row>
    <row r="268" spans="1:80" x14ac:dyDescent="0.2">
      <c r="A268" s="293">
        <v>78</v>
      </c>
      <c r="B268" s="294" t="s">
        <v>367</v>
      </c>
      <c r="C268" s="295" t="s">
        <v>368</v>
      </c>
      <c r="D268" s="296" t="s">
        <v>369</v>
      </c>
      <c r="E268" s="297">
        <v>4.8091460000000001</v>
      </c>
      <c r="F268" s="297">
        <v>0</v>
      </c>
      <c r="G268" s="298">
        <f>E268*F268</f>
        <v>0</v>
      </c>
      <c r="H268" s="299">
        <v>0</v>
      </c>
      <c r="I268" s="300">
        <f>E268*H268</f>
        <v>0</v>
      </c>
      <c r="J268" s="299"/>
      <c r="K268" s="300">
        <f>E268*J268</f>
        <v>0</v>
      </c>
      <c r="O268" s="292">
        <v>2</v>
      </c>
      <c r="AA268" s="261">
        <v>8</v>
      </c>
      <c r="AB268" s="261">
        <v>0</v>
      </c>
      <c r="AC268" s="261">
        <v>3</v>
      </c>
      <c r="AZ268" s="261">
        <v>2</v>
      </c>
      <c r="BA268" s="261">
        <f>IF(AZ268=1,G268,0)</f>
        <v>0</v>
      </c>
      <c r="BB268" s="261">
        <f>IF(AZ268=2,G268,0)</f>
        <v>0</v>
      </c>
      <c r="BC268" s="261">
        <f>IF(AZ268=3,G268,0)</f>
        <v>0</v>
      </c>
      <c r="BD268" s="261">
        <f>IF(AZ268=4,G268,0)</f>
        <v>0</v>
      </c>
      <c r="BE268" s="261">
        <f>IF(AZ268=5,G268,0)</f>
        <v>0</v>
      </c>
      <c r="CA268" s="292">
        <v>8</v>
      </c>
      <c r="CB268" s="292">
        <v>0</v>
      </c>
    </row>
    <row r="269" spans="1:80" x14ac:dyDescent="0.2">
      <c r="A269" s="293">
        <v>79</v>
      </c>
      <c r="B269" s="294" t="s">
        <v>370</v>
      </c>
      <c r="C269" s="295" t="s">
        <v>371</v>
      </c>
      <c r="D269" s="296" t="s">
        <v>369</v>
      </c>
      <c r="E269" s="297">
        <v>4.8091460000000001</v>
      </c>
      <c r="F269" s="297">
        <v>0</v>
      </c>
      <c r="G269" s="298">
        <f>E269*F269</f>
        <v>0</v>
      </c>
      <c r="H269" s="299">
        <v>0</v>
      </c>
      <c r="I269" s="300">
        <f>E269*H269</f>
        <v>0</v>
      </c>
      <c r="J269" s="299"/>
      <c r="K269" s="300">
        <f>E269*J269</f>
        <v>0</v>
      </c>
      <c r="O269" s="292">
        <v>2</v>
      </c>
      <c r="AA269" s="261">
        <v>8</v>
      </c>
      <c r="AB269" s="261">
        <v>1</v>
      </c>
      <c r="AC269" s="261">
        <v>3</v>
      </c>
      <c r="AZ269" s="261">
        <v>2</v>
      </c>
      <c r="BA269" s="261">
        <f>IF(AZ269=1,G269,0)</f>
        <v>0</v>
      </c>
      <c r="BB269" s="261">
        <f>IF(AZ269=2,G269,0)</f>
        <v>0</v>
      </c>
      <c r="BC269" s="261">
        <f>IF(AZ269=3,G269,0)</f>
        <v>0</v>
      </c>
      <c r="BD269" s="261">
        <f>IF(AZ269=4,G269,0)</f>
        <v>0</v>
      </c>
      <c r="BE269" s="261">
        <f>IF(AZ269=5,G269,0)</f>
        <v>0</v>
      </c>
      <c r="CA269" s="292">
        <v>8</v>
      </c>
      <c r="CB269" s="292">
        <v>1</v>
      </c>
    </row>
    <row r="270" spans="1:80" x14ac:dyDescent="0.2">
      <c r="A270" s="293">
        <v>80</v>
      </c>
      <c r="B270" s="294" t="s">
        <v>372</v>
      </c>
      <c r="C270" s="295" t="s">
        <v>373</v>
      </c>
      <c r="D270" s="296" t="s">
        <v>369</v>
      </c>
      <c r="E270" s="297">
        <v>48.091459999999998</v>
      </c>
      <c r="F270" s="297">
        <v>0</v>
      </c>
      <c r="G270" s="298">
        <f>E270*F270</f>
        <v>0</v>
      </c>
      <c r="H270" s="299">
        <v>0</v>
      </c>
      <c r="I270" s="300">
        <f>E270*H270</f>
        <v>0</v>
      </c>
      <c r="J270" s="299"/>
      <c r="K270" s="300">
        <f>E270*J270</f>
        <v>0</v>
      </c>
      <c r="O270" s="292">
        <v>2</v>
      </c>
      <c r="AA270" s="261">
        <v>8</v>
      </c>
      <c r="AB270" s="261">
        <v>1</v>
      </c>
      <c r="AC270" s="261">
        <v>3</v>
      </c>
      <c r="AZ270" s="261">
        <v>2</v>
      </c>
      <c r="BA270" s="261">
        <f>IF(AZ270=1,G270,0)</f>
        <v>0</v>
      </c>
      <c r="BB270" s="261">
        <f>IF(AZ270=2,G270,0)</f>
        <v>0</v>
      </c>
      <c r="BC270" s="261">
        <f>IF(AZ270=3,G270,0)</f>
        <v>0</v>
      </c>
      <c r="BD270" s="261">
        <f>IF(AZ270=4,G270,0)</f>
        <v>0</v>
      </c>
      <c r="BE270" s="261">
        <f>IF(AZ270=5,G270,0)</f>
        <v>0</v>
      </c>
      <c r="CA270" s="292">
        <v>8</v>
      </c>
      <c r="CB270" s="292">
        <v>1</v>
      </c>
    </row>
    <row r="271" spans="1:80" x14ac:dyDescent="0.2">
      <c r="A271" s="293">
        <v>81</v>
      </c>
      <c r="B271" s="294" t="s">
        <v>374</v>
      </c>
      <c r="C271" s="295" t="s">
        <v>375</v>
      </c>
      <c r="D271" s="296" t="s">
        <v>369</v>
      </c>
      <c r="E271" s="297">
        <v>4.8091460000000001</v>
      </c>
      <c r="F271" s="297">
        <v>0</v>
      </c>
      <c r="G271" s="298">
        <f>E271*F271</f>
        <v>0</v>
      </c>
      <c r="H271" s="299">
        <v>0</v>
      </c>
      <c r="I271" s="300">
        <f>E271*H271</f>
        <v>0</v>
      </c>
      <c r="J271" s="299"/>
      <c r="K271" s="300">
        <f>E271*J271</f>
        <v>0</v>
      </c>
      <c r="O271" s="292">
        <v>2</v>
      </c>
      <c r="AA271" s="261">
        <v>8</v>
      </c>
      <c r="AB271" s="261">
        <v>1</v>
      </c>
      <c r="AC271" s="261">
        <v>3</v>
      </c>
      <c r="AZ271" s="261">
        <v>2</v>
      </c>
      <c r="BA271" s="261">
        <f>IF(AZ271=1,G271,0)</f>
        <v>0</v>
      </c>
      <c r="BB271" s="261">
        <f>IF(AZ271=2,G271,0)</f>
        <v>0</v>
      </c>
      <c r="BC271" s="261">
        <f>IF(AZ271=3,G271,0)</f>
        <v>0</v>
      </c>
      <c r="BD271" s="261">
        <f>IF(AZ271=4,G271,0)</f>
        <v>0</v>
      </c>
      <c r="BE271" s="261">
        <f>IF(AZ271=5,G271,0)</f>
        <v>0</v>
      </c>
      <c r="CA271" s="292">
        <v>8</v>
      </c>
      <c r="CB271" s="292">
        <v>1</v>
      </c>
    </row>
    <row r="272" spans="1:80" x14ac:dyDescent="0.2">
      <c r="A272" s="293">
        <v>82</v>
      </c>
      <c r="B272" s="294" t="s">
        <v>376</v>
      </c>
      <c r="C272" s="295" t="s">
        <v>377</v>
      </c>
      <c r="D272" s="296" t="s">
        <v>369</v>
      </c>
      <c r="E272" s="297">
        <v>14.427438</v>
      </c>
      <c r="F272" s="297">
        <v>0</v>
      </c>
      <c r="G272" s="298">
        <f>E272*F272</f>
        <v>0</v>
      </c>
      <c r="H272" s="299">
        <v>0</v>
      </c>
      <c r="I272" s="300">
        <f>E272*H272</f>
        <v>0</v>
      </c>
      <c r="J272" s="299"/>
      <c r="K272" s="300">
        <f>E272*J272</f>
        <v>0</v>
      </c>
      <c r="O272" s="292">
        <v>2</v>
      </c>
      <c r="AA272" s="261">
        <v>8</v>
      </c>
      <c r="AB272" s="261">
        <v>1</v>
      </c>
      <c r="AC272" s="261">
        <v>3</v>
      </c>
      <c r="AZ272" s="261">
        <v>2</v>
      </c>
      <c r="BA272" s="261">
        <f>IF(AZ272=1,G272,0)</f>
        <v>0</v>
      </c>
      <c r="BB272" s="261">
        <f>IF(AZ272=2,G272,0)</f>
        <v>0</v>
      </c>
      <c r="BC272" s="261">
        <f>IF(AZ272=3,G272,0)</f>
        <v>0</v>
      </c>
      <c r="BD272" s="261">
        <f>IF(AZ272=4,G272,0)</f>
        <v>0</v>
      </c>
      <c r="BE272" s="261">
        <f>IF(AZ272=5,G272,0)</f>
        <v>0</v>
      </c>
      <c r="CA272" s="292">
        <v>8</v>
      </c>
      <c r="CB272" s="292">
        <v>1</v>
      </c>
    </row>
    <row r="273" spans="1:80" x14ac:dyDescent="0.2">
      <c r="A273" s="312"/>
      <c r="B273" s="313" t="s">
        <v>101</v>
      </c>
      <c r="C273" s="314" t="s">
        <v>435</v>
      </c>
      <c r="D273" s="315"/>
      <c r="E273" s="316"/>
      <c r="F273" s="317"/>
      <c r="G273" s="318">
        <f>SUM(G237:G272)</f>
        <v>0</v>
      </c>
      <c r="H273" s="319"/>
      <c r="I273" s="320">
        <f>SUM(I237:I272)</f>
        <v>0.65514020000000006</v>
      </c>
      <c r="J273" s="319"/>
      <c r="K273" s="320">
        <f>SUM(K237:K272)</f>
        <v>-4.8091460000000001</v>
      </c>
      <c r="O273" s="292">
        <v>4</v>
      </c>
      <c r="BA273" s="321">
        <f>SUM(BA237:BA272)</f>
        <v>0</v>
      </c>
      <c r="BB273" s="321">
        <f>SUM(BB237:BB272)</f>
        <v>0</v>
      </c>
      <c r="BC273" s="321">
        <f>SUM(BC237:BC272)</f>
        <v>0</v>
      </c>
      <c r="BD273" s="321">
        <f>SUM(BD237:BD272)</f>
        <v>0</v>
      </c>
      <c r="BE273" s="321">
        <f>SUM(BE237:BE272)</f>
        <v>0</v>
      </c>
    </row>
    <row r="274" spans="1:80" x14ac:dyDescent="0.2">
      <c r="A274" s="282" t="s">
        <v>97</v>
      </c>
      <c r="B274" s="283" t="s">
        <v>451</v>
      </c>
      <c r="C274" s="284" t="s">
        <v>452</v>
      </c>
      <c r="D274" s="285"/>
      <c r="E274" s="286"/>
      <c r="F274" s="286"/>
      <c r="G274" s="287"/>
      <c r="H274" s="288"/>
      <c r="I274" s="289"/>
      <c r="J274" s="290"/>
      <c r="K274" s="291"/>
      <c r="O274" s="292">
        <v>1</v>
      </c>
    </row>
    <row r="275" spans="1:80" x14ac:dyDescent="0.2">
      <c r="A275" s="293">
        <v>83</v>
      </c>
      <c r="B275" s="294" t="s">
        <v>698</v>
      </c>
      <c r="C275" s="295" t="s">
        <v>699</v>
      </c>
      <c r="D275" s="296" t="s">
        <v>366</v>
      </c>
      <c r="E275" s="297">
        <v>4</v>
      </c>
      <c r="F275" s="297">
        <v>0</v>
      </c>
      <c r="G275" s="298">
        <f>E275*F275</f>
        <v>0</v>
      </c>
      <c r="H275" s="299">
        <v>0</v>
      </c>
      <c r="I275" s="300">
        <f>E275*H275</f>
        <v>0</v>
      </c>
      <c r="J275" s="299"/>
      <c r="K275" s="300">
        <f>E275*J275</f>
        <v>0</v>
      </c>
      <c r="O275" s="292">
        <v>2</v>
      </c>
      <c r="AA275" s="261">
        <v>12</v>
      </c>
      <c r="AB275" s="261">
        <v>0</v>
      </c>
      <c r="AC275" s="261">
        <v>122</v>
      </c>
      <c r="AZ275" s="261">
        <v>2</v>
      </c>
      <c r="BA275" s="261">
        <f>IF(AZ275=1,G275,0)</f>
        <v>0</v>
      </c>
      <c r="BB275" s="261">
        <f>IF(AZ275=2,G275,0)</f>
        <v>0</v>
      </c>
      <c r="BC275" s="261">
        <f>IF(AZ275=3,G275,0)</f>
        <v>0</v>
      </c>
      <c r="BD275" s="261">
        <f>IF(AZ275=4,G275,0)</f>
        <v>0</v>
      </c>
      <c r="BE275" s="261">
        <f>IF(AZ275=5,G275,0)</f>
        <v>0</v>
      </c>
      <c r="CA275" s="292">
        <v>12</v>
      </c>
      <c r="CB275" s="292">
        <v>0</v>
      </c>
    </row>
    <row r="276" spans="1:80" ht="22.5" x14ac:dyDescent="0.2">
      <c r="A276" s="293">
        <v>84</v>
      </c>
      <c r="B276" s="294" t="s">
        <v>700</v>
      </c>
      <c r="C276" s="295" t="s">
        <v>701</v>
      </c>
      <c r="D276" s="296" t="s">
        <v>366</v>
      </c>
      <c r="E276" s="297">
        <v>4</v>
      </c>
      <c r="F276" s="297">
        <v>0</v>
      </c>
      <c r="G276" s="298">
        <f>E276*F276</f>
        <v>0</v>
      </c>
      <c r="H276" s="299">
        <v>0</v>
      </c>
      <c r="I276" s="300">
        <f>E276*H276</f>
        <v>0</v>
      </c>
      <c r="J276" s="299"/>
      <c r="K276" s="300">
        <f>E276*J276</f>
        <v>0</v>
      </c>
      <c r="O276" s="292">
        <v>2</v>
      </c>
      <c r="AA276" s="261">
        <v>12</v>
      </c>
      <c r="AB276" s="261">
        <v>0</v>
      </c>
      <c r="AC276" s="261">
        <v>123</v>
      </c>
      <c r="AZ276" s="261">
        <v>2</v>
      </c>
      <c r="BA276" s="261">
        <f>IF(AZ276=1,G276,0)</f>
        <v>0</v>
      </c>
      <c r="BB276" s="261">
        <f>IF(AZ276=2,G276,0)</f>
        <v>0</v>
      </c>
      <c r="BC276" s="261">
        <f>IF(AZ276=3,G276,0)</f>
        <v>0</v>
      </c>
      <c r="BD276" s="261">
        <f>IF(AZ276=4,G276,0)</f>
        <v>0</v>
      </c>
      <c r="BE276" s="261">
        <f>IF(AZ276=5,G276,0)</f>
        <v>0</v>
      </c>
      <c r="CA276" s="292">
        <v>12</v>
      </c>
      <c r="CB276" s="292">
        <v>0</v>
      </c>
    </row>
    <row r="277" spans="1:80" x14ac:dyDescent="0.2">
      <c r="A277" s="293">
        <v>85</v>
      </c>
      <c r="B277" s="294" t="s">
        <v>459</v>
      </c>
      <c r="C277" s="295" t="s">
        <v>460</v>
      </c>
      <c r="D277" s="296" t="s">
        <v>12</v>
      </c>
      <c r="E277" s="297"/>
      <c r="F277" s="297">
        <v>0</v>
      </c>
      <c r="G277" s="298">
        <f>E277*F277</f>
        <v>0</v>
      </c>
      <c r="H277" s="299">
        <v>0</v>
      </c>
      <c r="I277" s="300">
        <f>E277*H277</f>
        <v>0</v>
      </c>
      <c r="J277" s="299"/>
      <c r="K277" s="300">
        <f>E277*J277</f>
        <v>0</v>
      </c>
      <c r="O277" s="292">
        <v>2</v>
      </c>
      <c r="AA277" s="261">
        <v>7</v>
      </c>
      <c r="AB277" s="261">
        <v>1002</v>
      </c>
      <c r="AC277" s="261">
        <v>5</v>
      </c>
      <c r="AZ277" s="261">
        <v>2</v>
      </c>
      <c r="BA277" s="261">
        <f>IF(AZ277=1,G277,0)</f>
        <v>0</v>
      </c>
      <c r="BB277" s="261">
        <f>IF(AZ277=2,G277,0)</f>
        <v>0</v>
      </c>
      <c r="BC277" s="261">
        <f>IF(AZ277=3,G277,0)</f>
        <v>0</v>
      </c>
      <c r="BD277" s="261">
        <f>IF(AZ277=4,G277,0)</f>
        <v>0</v>
      </c>
      <c r="BE277" s="261">
        <f>IF(AZ277=5,G277,0)</f>
        <v>0</v>
      </c>
      <c r="CA277" s="292">
        <v>7</v>
      </c>
      <c r="CB277" s="292">
        <v>1002</v>
      </c>
    </row>
    <row r="278" spans="1:80" x14ac:dyDescent="0.2">
      <c r="A278" s="293">
        <v>86</v>
      </c>
      <c r="B278" s="294" t="s">
        <v>367</v>
      </c>
      <c r="C278" s="295" t="s">
        <v>368</v>
      </c>
      <c r="D278" s="296" t="s">
        <v>369</v>
      </c>
      <c r="E278" s="297">
        <v>2.4E-2</v>
      </c>
      <c r="F278" s="297">
        <v>0</v>
      </c>
      <c r="G278" s="298">
        <f>E278*F278</f>
        <v>0</v>
      </c>
      <c r="H278" s="299">
        <v>0</v>
      </c>
      <c r="I278" s="300">
        <f>E278*H278</f>
        <v>0</v>
      </c>
      <c r="J278" s="299"/>
      <c r="K278" s="300">
        <f>E278*J278</f>
        <v>0</v>
      </c>
      <c r="O278" s="292">
        <v>2</v>
      </c>
      <c r="AA278" s="261">
        <v>8</v>
      </c>
      <c r="AB278" s="261">
        <v>0</v>
      </c>
      <c r="AC278" s="261">
        <v>3</v>
      </c>
      <c r="AZ278" s="261">
        <v>2</v>
      </c>
      <c r="BA278" s="261">
        <f>IF(AZ278=1,G278,0)</f>
        <v>0</v>
      </c>
      <c r="BB278" s="261">
        <f>IF(AZ278=2,G278,0)</f>
        <v>0</v>
      </c>
      <c r="BC278" s="261">
        <f>IF(AZ278=3,G278,0)</f>
        <v>0</v>
      </c>
      <c r="BD278" s="261">
        <f>IF(AZ278=4,G278,0)</f>
        <v>0</v>
      </c>
      <c r="BE278" s="261">
        <f>IF(AZ278=5,G278,0)</f>
        <v>0</v>
      </c>
      <c r="CA278" s="292">
        <v>8</v>
      </c>
      <c r="CB278" s="292">
        <v>0</v>
      </c>
    </row>
    <row r="279" spans="1:80" x14ac:dyDescent="0.2">
      <c r="A279" s="293">
        <v>87</v>
      </c>
      <c r="B279" s="294" t="s">
        <v>370</v>
      </c>
      <c r="C279" s="295" t="s">
        <v>371</v>
      </c>
      <c r="D279" s="296" t="s">
        <v>369</v>
      </c>
      <c r="E279" s="297">
        <v>2.4E-2</v>
      </c>
      <c r="F279" s="297">
        <v>0</v>
      </c>
      <c r="G279" s="298">
        <f>E279*F279</f>
        <v>0</v>
      </c>
      <c r="H279" s="299">
        <v>0</v>
      </c>
      <c r="I279" s="300">
        <f>E279*H279</f>
        <v>0</v>
      </c>
      <c r="J279" s="299"/>
      <c r="K279" s="300">
        <f>E279*J279</f>
        <v>0</v>
      </c>
      <c r="O279" s="292">
        <v>2</v>
      </c>
      <c r="AA279" s="261">
        <v>8</v>
      </c>
      <c r="AB279" s="261">
        <v>1</v>
      </c>
      <c r="AC279" s="261">
        <v>3</v>
      </c>
      <c r="AZ279" s="261">
        <v>2</v>
      </c>
      <c r="BA279" s="261">
        <f>IF(AZ279=1,G279,0)</f>
        <v>0</v>
      </c>
      <c r="BB279" s="261">
        <f>IF(AZ279=2,G279,0)</f>
        <v>0</v>
      </c>
      <c r="BC279" s="261">
        <f>IF(AZ279=3,G279,0)</f>
        <v>0</v>
      </c>
      <c r="BD279" s="261">
        <f>IF(AZ279=4,G279,0)</f>
        <v>0</v>
      </c>
      <c r="BE279" s="261">
        <f>IF(AZ279=5,G279,0)</f>
        <v>0</v>
      </c>
      <c r="CA279" s="292">
        <v>8</v>
      </c>
      <c r="CB279" s="292">
        <v>1</v>
      </c>
    </row>
    <row r="280" spans="1:80" x14ac:dyDescent="0.2">
      <c r="A280" s="293">
        <v>88</v>
      </c>
      <c r="B280" s="294" t="s">
        <v>372</v>
      </c>
      <c r="C280" s="295" t="s">
        <v>373</v>
      </c>
      <c r="D280" s="296" t="s">
        <v>369</v>
      </c>
      <c r="E280" s="297">
        <v>0.24</v>
      </c>
      <c r="F280" s="297">
        <v>0</v>
      </c>
      <c r="G280" s="298">
        <f>E280*F280</f>
        <v>0</v>
      </c>
      <c r="H280" s="299">
        <v>0</v>
      </c>
      <c r="I280" s="300">
        <f>E280*H280</f>
        <v>0</v>
      </c>
      <c r="J280" s="299"/>
      <c r="K280" s="300">
        <f>E280*J280</f>
        <v>0</v>
      </c>
      <c r="O280" s="292">
        <v>2</v>
      </c>
      <c r="AA280" s="261">
        <v>8</v>
      </c>
      <c r="AB280" s="261">
        <v>1</v>
      </c>
      <c r="AC280" s="261">
        <v>3</v>
      </c>
      <c r="AZ280" s="261">
        <v>2</v>
      </c>
      <c r="BA280" s="261">
        <f>IF(AZ280=1,G280,0)</f>
        <v>0</v>
      </c>
      <c r="BB280" s="261">
        <f>IF(AZ280=2,G280,0)</f>
        <v>0</v>
      </c>
      <c r="BC280" s="261">
        <f>IF(AZ280=3,G280,0)</f>
        <v>0</v>
      </c>
      <c r="BD280" s="261">
        <f>IF(AZ280=4,G280,0)</f>
        <v>0</v>
      </c>
      <c r="BE280" s="261">
        <f>IF(AZ280=5,G280,0)</f>
        <v>0</v>
      </c>
      <c r="CA280" s="292">
        <v>8</v>
      </c>
      <c r="CB280" s="292">
        <v>1</v>
      </c>
    </row>
    <row r="281" spans="1:80" x14ac:dyDescent="0.2">
      <c r="A281" s="293">
        <v>89</v>
      </c>
      <c r="B281" s="294" t="s">
        <v>374</v>
      </c>
      <c r="C281" s="295" t="s">
        <v>375</v>
      </c>
      <c r="D281" s="296" t="s">
        <v>369</v>
      </c>
      <c r="E281" s="297">
        <v>2.4E-2</v>
      </c>
      <c r="F281" s="297">
        <v>0</v>
      </c>
      <c r="G281" s="298">
        <f>E281*F281</f>
        <v>0</v>
      </c>
      <c r="H281" s="299">
        <v>0</v>
      </c>
      <c r="I281" s="300">
        <f>E281*H281</f>
        <v>0</v>
      </c>
      <c r="J281" s="299"/>
      <c r="K281" s="300">
        <f>E281*J281</f>
        <v>0</v>
      </c>
      <c r="O281" s="292">
        <v>2</v>
      </c>
      <c r="AA281" s="261">
        <v>8</v>
      </c>
      <c r="AB281" s="261">
        <v>1</v>
      </c>
      <c r="AC281" s="261">
        <v>3</v>
      </c>
      <c r="AZ281" s="261">
        <v>2</v>
      </c>
      <c r="BA281" s="261">
        <f>IF(AZ281=1,G281,0)</f>
        <v>0</v>
      </c>
      <c r="BB281" s="261">
        <f>IF(AZ281=2,G281,0)</f>
        <v>0</v>
      </c>
      <c r="BC281" s="261">
        <f>IF(AZ281=3,G281,0)</f>
        <v>0</v>
      </c>
      <c r="BD281" s="261">
        <f>IF(AZ281=4,G281,0)</f>
        <v>0</v>
      </c>
      <c r="BE281" s="261">
        <f>IF(AZ281=5,G281,0)</f>
        <v>0</v>
      </c>
      <c r="CA281" s="292">
        <v>8</v>
      </c>
      <c r="CB281" s="292">
        <v>1</v>
      </c>
    </row>
    <row r="282" spans="1:80" x14ac:dyDescent="0.2">
      <c r="A282" s="293">
        <v>90</v>
      </c>
      <c r="B282" s="294" t="s">
        <v>376</v>
      </c>
      <c r="C282" s="295" t="s">
        <v>377</v>
      </c>
      <c r="D282" s="296" t="s">
        <v>369</v>
      </c>
      <c r="E282" s="297">
        <v>7.1999999999999995E-2</v>
      </c>
      <c r="F282" s="297">
        <v>0</v>
      </c>
      <c r="G282" s="298">
        <f>E282*F282</f>
        <v>0</v>
      </c>
      <c r="H282" s="299">
        <v>0</v>
      </c>
      <c r="I282" s="300">
        <f>E282*H282</f>
        <v>0</v>
      </c>
      <c r="J282" s="299"/>
      <c r="K282" s="300">
        <f>E282*J282</f>
        <v>0</v>
      </c>
      <c r="O282" s="292">
        <v>2</v>
      </c>
      <c r="AA282" s="261">
        <v>8</v>
      </c>
      <c r="AB282" s="261">
        <v>1</v>
      </c>
      <c r="AC282" s="261">
        <v>3</v>
      </c>
      <c r="AZ282" s="261">
        <v>2</v>
      </c>
      <c r="BA282" s="261">
        <f>IF(AZ282=1,G282,0)</f>
        <v>0</v>
      </c>
      <c r="BB282" s="261">
        <f>IF(AZ282=2,G282,0)</f>
        <v>0</v>
      </c>
      <c r="BC282" s="261">
        <f>IF(AZ282=3,G282,0)</f>
        <v>0</v>
      </c>
      <c r="BD282" s="261">
        <f>IF(AZ282=4,G282,0)</f>
        <v>0</v>
      </c>
      <c r="BE282" s="261">
        <f>IF(AZ282=5,G282,0)</f>
        <v>0</v>
      </c>
      <c r="CA282" s="292">
        <v>8</v>
      </c>
      <c r="CB282" s="292">
        <v>1</v>
      </c>
    </row>
    <row r="283" spans="1:80" x14ac:dyDescent="0.2">
      <c r="A283" s="312"/>
      <c r="B283" s="313" t="s">
        <v>101</v>
      </c>
      <c r="C283" s="314" t="s">
        <v>453</v>
      </c>
      <c r="D283" s="315"/>
      <c r="E283" s="316"/>
      <c r="F283" s="317"/>
      <c r="G283" s="318">
        <f>SUM(G274:G282)</f>
        <v>0</v>
      </c>
      <c r="H283" s="319"/>
      <c r="I283" s="320">
        <f>SUM(I274:I282)</f>
        <v>0</v>
      </c>
      <c r="J283" s="319"/>
      <c r="K283" s="320">
        <f>SUM(K274:K282)</f>
        <v>0</v>
      </c>
      <c r="O283" s="292">
        <v>4</v>
      </c>
      <c r="BA283" s="321">
        <f>SUM(BA274:BA282)</f>
        <v>0</v>
      </c>
      <c r="BB283" s="321">
        <f>SUM(BB274:BB282)</f>
        <v>0</v>
      </c>
      <c r="BC283" s="321">
        <f>SUM(BC274:BC282)</f>
        <v>0</v>
      </c>
      <c r="BD283" s="321">
        <f>SUM(BD274:BD282)</f>
        <v>0</v>
      </c>
      <c r="BE283" s="321">
        <f>SUM(BE274:BE282)</f>
        <v>0</v>
      </c>
    </row>
    <row r="284" spans="1:80" x14ac:dyDescent="0.2">
      <c r="E284" s="261"/>
    </row>
    <row r="285" spans="1:80" x14ac:dyDescent="0.2">
      <c r="E285" s="261"/>
    </row>
    <row r="286" spans="1:80" x14ac:dyDescent="0.2">
      <c r="E286" s="261"/>
    </row>
    <row r="287" spans="1:80" x14ac:dyDescent="0.2">
      <c r="E287" s="261"/>
    </row>
    <row r="288" spans="1:80" x14ac:dyDescent="0.2">
      <c r="E288" s="261"/>
    </row>
    <row r="289" spans="5:5" x14ac:dyDescent="0.2">
      <c r="E289" s="261"/>
    </row>
    <row r="290" spans="5:5" x14ac:dyDescent="0.2">
      <c r="E290" s="261"/>
    </row>
    <row r="291" spans="5:5" x14ac:dyDescent="0.2">
      <c r="E291" s="261"/>
    </row>
    <row r="292" spans="5:5" x14ac:dyDescent="0.2">
      <c r="E292" s="261"/>
    </row>
    <row r="293" spans="5:5" x14ac:dyDescent="0.2">
      <c r="E293" s="261"/>
    </row>
    <row r="294" spans="5:5" x14ac:dyDescent="0.2">
      <c r="E294" s="261"/>
    </row>
    <row r="295" spans="5:5" x14ac:dyDescent="0.2">
      <c r="E295" s="261"/>
    </row>
    <row r="296" spans="5:5" x14ac:dyDescent="0.2">
      <c r="E296" s="261"/>
    </row>
    <row r="297" spans="5:5" x14ac:dyDescent="0.2">
      <c r="E297" s="261"/>
    </row>
    <row r="298" spans="5:5" x14ac:dyDescent="0.2">
      <c r="E298" s="261"/>
    </row>
    <row r="299" spans="5:5" x14ac:dyDescent="0.2">
      <c r="E299" s="261"/>
    </row>
    <row r="300" spans="5:5" x14ac:dyDescent="0.2">
      <c r="E300" s="261"/>
    </row>
    <row r="301" spans="5:5" x14ac:dyDescent="0.2">
      <c r="E301" s="261"/>
    </row>
    <row r="302" spans="5:5" x14ac:dyDescent="0.2">
      <c r="E302" s="261"/>
    </row>
    <row r="303" spans="5:5" x14ac:dyDescent="0.2">
      <c r="E303" s="261"/>
    </row>
    <row r="304" spans="5:5" x14ac:dyDescent="0.2">
      <c r="E304" s="261"/>
    </row>
    <row r="305" spans="1:7" x14ac:dyDescent="0.2">
      <c r="E305" s="261"/>
    </row>
    <row r="306" spans="1:7" x14ac:dyDescent="0.2">
      <c r="E306" s="261"/>
    </row>
    <row r="307" spans="1:7" x14ac:dyDescent="0.2">
      <c r="A307" s="311"/>
      <c r="B307" s="311"/>
      <c r="C307" s="311"/>
      <c r="D307" s="311"/>
      <c r="E307" s="311"/>
      <c r="F307" s="311"/>
      <c r="G307" s="311"/>
    </row>
    <row r="308" spans="1:7" x14ac:dyDescent="0.2">
      <c r="A308" s="311"/>
      <c r="B308" s="311"/>
      <c r="C308" s="311"/>
      <c r="D308" s="311"/>
      <c r="E308" s="311"/>
      <c r="F308" s="311"/>
      <c r="G308" s="311"/>
    </row>
    <row r="309" spans="1:7" x14ac:dyDescent="0.2">
      <c r="A309" s="311"/>
      <c r="B309" s="311"/>
      <c r="C309" s="311"/>
      <c r="D309" s="311"/>
      <c r="E309" s="311"/>
      <c r="F309" s="311"/>
      <c r="G309" s="311"/>
    </row>
    <row r="310" spans="1:7" x14ac:dyDescent="0.2">
      <c r="A310" s="311"/>
      <c r="B310" s="311"/>
      <c r="C310" s="311"/>
      <c r="D310" s="311"/>
      <c r="E310" s="311"/>
      <c r="F310" s="311"/>
      <c r="G310" s="311"/>
    </row>
    <row r="311" spans="1:7" x14ac:dyDescent="0.2">
      <c r="E311" s="261"/>
    </row>
    <row r="312" spans="1:7" x14ac:dyDescent="0.2">
      <c r="E312" s="261"/>
    </row>
    <row r="313" spans="1:7" x14ac:dyDescent="0.2">
      <c r="E313" s="261"/>
    </row>
    <row r="314" spans="1:7" x14ac:dyDescent="0.2">
      <c r="E314" s="261"/>
    </row>
    <row r="315" spans="1:7" x14ac:dyDescent="0.2">
      <c r="E315" s="261"/>
    </row>
    <row r="316" spans="1:7" x14ac:dyDescent="0.2">
      <c r="E316" s="261"/>
    </row>
    <row r="317" spans="1:7" x14ac:dyDescent="0.2">
      <c r="E317" s="261"/>
    </row>
    <row r="318" spans="1:7" x14ac:dyDescent="0.2">
      <c r="E318" s="261"/>
    </row>
    <row r="319" spans="1:7" x14ac:dyDescent="0.2">
      <c r="E319" s="261"/>
    </row>
    <row r="320" spans="1:7" x14ac:dyDescent="0.2">
      <c r="E320" s="261"/>
    </row>
    <row r="321" spans="5:5" x14ac:dyDescent="0.2">
      <c r="E321" s="261"/>
    </row>
    <row r="322" spans="5:5" x14ac:dyDescent="0.2">
      <c r="E322" s="261"/>
    </row>
    <row r="323" spans="5:5" x14ac:dyDescent="0.2">
      <c r="E323" s="261"/>
    </row>
    <row r="324" spans="5:5" x14ac:dyDescent="0.2">
      <c r="E324" s="261"/>
    </row>
    <row r="325" spans="5:5" x14ac:dyDescent="0.2">
      <c r="E325" s="261"/>
    </row>
    <row r="326" spans="5:5" x14ac:dyDescent="0.2">
      <c r="E326" s="261"/>
    </row>
    <row r="327" spans="5:5" x14ac:dyDescent="0.2">
      <c r="E327" s="261"/>
    </row>
    <row r="328" spans="5:5" x14ac:dyDescent="0.2">
      <c r="E328" s="261"/>
    </row>
    <row r="329" spans="5:5" x14ac:dyDescent="0.2">
      <c r="E329" s="261"/>
    </row>
    <row r="330" spans="5:5" x14ac:dyDescent="0.2">
      <c r="E330" s="261"/>
    </row>
    <row r="331" spans="5:5" x14ac:dyDescent="0.2">
      <c r="E331" s="261"/>
    </row>
    <row r="332" spans="5:5" x14ac:dyDescent="0.2">
      <c r="E332" s="261"/>
    </row>
    <row r="333" spans="5:5" x14ac:dyDescent="0.2">
      <c r="E333" s="261"/>
    </row>
    <row r="334" spans="5:5" x14ac:dyDescent="0.2">
      <c r="E334" s="261"/>
    </row>
    <row r="335" spans="5:5" x14ac:dyDescent="0.2">
      <c r="E335" s="261"/>
    </row>
    <row r="336" spans="5:5" x14ac:dyDescent="0.2">
      <c r="E336" s="261"/>
    </row>
    <row r="337" spans="1:7" x14ac:dyDescent="0.2">
      <c r="E337" s="261"/>
    </row>
    <row r="338" spans="1:7" x14ac:dyDescent="0.2">
      <c r="E338" s="261"/>
    </row>
    <row r="339" spans="1:7" x14ac:dyDescent="0.2">
      <c r="E339" s="261"/>
    </row>
    <row r="340" spans="1:7" x14ac:dyDescent="0.2">
      <c r="E340" s="261"/>
    </row>
    <row r="341" spans="1:7" x14ac:dyDescent="0.2">
      <c r="E341" s="261"/>
    </row>
    <row r="342" spans="1:7" x14ac:dyDescent="0.2">
      <c r="A342" s="322"/>
      <c r="B342" s="322"/>
    </row>
    <row r="343" spans="1:7" x14ac:dyDescent="0.2">
      <c r="A343" s="311"/>
      <c r="B343" s="311"/>
      <c r="C343" s="323"/>
      <c r="D343" s="323"/>
      <c r="E343" s="324"/>
      <c r="F343" s="323"/>
      <c r="G343" s="325"/>
    </row>
    <row r="344" spans="1:7" x14ac:dyDescent="0.2">
      <c r="A344" s="326"/>
      <c r="B344" s="326"/>
      <c r="C344" s="311"/>
      <c r="D344" s="311"/>
      <c r="E344" s="327"/>
      <c r="F344" s="311"/>
      <c r="G344" s="311"/>
    </row>
    <row r="345" spans="1:7" x14ac:dyDescent="0.2">
      <c r="A345" s="311"/>
      <c r="B345" s="311"/>
      <c r="C345" s="311"/>
      <c r="D345" s="311"/>
      <c r="E345" s="327"/>
      <c r="F345" s="311"/>
      <c r="G345" s="311"/>
    </row>
    <row r="346" spans="1:7" x14ac:dyDescent="0.2">
      <c r="A346" s="311"/>
      <c r="B346" s="311"/>
      <c r="C346" s="311"/>
      <c r="D346" s="311"/>
      <c r="E346" s="327"/>
      <c r="F346" s="311"/>
      <c r="G346" s="311"/>
    </row>
    <row r="347" spans="1:7" x14ac:dyDescent="0.2">
      <c r="A347" s="311"/>
      <c r="B347" s="311"/>
      <c r="C347" s="311"/>
      <c r="D347" s="311"/>
      <c r="E347" s="327"/>
      <c r="F347" s="311"/>
      <c r="G347" s="311"/>
    </row>
    <row r="348" spans="1:7" x14ac:dyDescent="0.2">
      <c r="A348" s="311"/>
      <c r="B348" s="311"/>
      <c r="C348" s="311"/>
      <c r="D348" s="311"/>
      <c r="E348" s="327"/>
      <c r="F348" s="311"/>
      <c r="G348" s="311"/>
    </row>
    <row r="349" spans="1:7" x14ac:dyDescent="0.2">
      <c r="A349" s="311"/>
      <c r="B349" s="311"/>
      <c r="C349" s="311"/>
      <c r="D349" s="311"/>
      <c r="E349" s="327"/>
      <c r="F349" s="311"/>
      <c r="G349" s="311"/>
    </row>
    <row r="350" spans="1:7" x14ac:dyDescent="0.2">
      <c r="A350" s="311"/>
      <c r="B350" s="311"/>
      <c r="C350" s="311"/>
      <c r="D350" s="311"/>
      <c r="E350" s="327"/>
      <c r="F350" s="311"/>
      <c r="G350" s="311"/>
    </row>
    <row r="351" spans="1:7" x14ac:dyDescent="0.2">
      <c r="A351" s="311"/>
      <c r="B351" s="311"/>
      <c r="C351" s="311"/>
      <c r="D351" s="311"/>
      <c r="E351" s="327"/>
      <c r="F351" s="311"/>
      <c r="G351" s="311"/>
    </row>
    <row r="352" spans="1:7" x14ac:dyDescent="0.2">
      <c r="A352" s="311"/>
      <c r="B352" s="311"/>
      <c r="C352" s="311"/>
      <c r="D352" s="311"/>
      <c r="E352" s="327"/>
      <c r="F352" s="311"/>
      <c r="G352" s="311"/>
    </row>
    <row r="353" spans="1:7" x14ac:dyDescent="0.2">
      <c r="A353" s="311"/>
      <c r="B353" s="311"/>
      <c r="C353" s="311"/>
      <c r="D353" s="311"/>
      <c r="E353" s="327"/>
      <c r="F353" s="311"/>
      <c r="G353" s="311"/>
    </row>
    <row r="354" spans="1:7" x14ac:dyDescent="0.2">
      <c r="A354" s="311"/>
      <c r="B354" s="311"/>
      <c r="C354" s="311"/>
      <c r="D354" s="311"/>
      <c r="E354" s="327"/>
      <c r="F354" s="311"/>
      <c r="G354" s="311"/>
    </row>
    <row r="355" spans="1:7" x14ac:dyDescent="0.2">
      <c r="A355" s="311"/>
      <c r="B355" s="311"/>
      <c r="C355" s="311"/>
      <c r="D355" s="311"/>
      <c r="E355" s="327"/>
      <c r="F355" s="311"/>
      <c r="G355" s="311"/>
    </row>
    <row r="356" spans="1:7" x14ac:dyDescent="0.2">
      <c r="A356" s="311"/>
      <c r="B356" s="311"/>
      <c r="C356" s="311"/>
      <c r="D356" s="311"/>
      <c r="E356" s="327"/>
      <c r="F356" s="311"/>
      <c r="G356" s="311"/>
    </row>
  </sheetData>
  <mergeCells count="171">
    <mergeCell ref="C266:D266"/>
    <mergeCell ref="C257:D257"/>
    <mergeCell ref="C258:D258"/>
    <mergeCell ref="C260:D260"/>
    <mergeCell ref="C261:D261"/>
    <mergeCell ref="C263:D263"/>
    <mergeCell ref="C264:D264"/>
    <mergeCell ref="C247:D247"/>
    <mergeCell ref="C249:D249"/>
    <mergeCell ref="C250:D250"/>
    <mergeCell ref="C252:D252"/>
    <mergeCell ref="C253:D253"/>
    <mergeCell ref="C255:D255"/>
    <mergeCell ref="C227:D227"/>
    <mergeCell ref="C228:D228"/>
    <mergeCell ref="C229:D229"/>
    <mergeCell ref="C239:D239"/>
    <mergeCell ref="C241:D241"/>
    <mergeCell ref="C243:D243"/>
    <mergeCell ref="C244:D244"/>
    <mergeCell ref="C246:D246"/>
    <mergeCell ref="C220:D220"/>
    <mergeCell ref="C221:D221"/>
    <mergeCell ref="C223:D223"/>
    <mergeCell ref="C224:D224"/>
    <mergeCell ref="C225:D225"/>
    <mergeCell ref="C226:D226"/>
    <mergeCell ref="C212:D212"/>
    <mergeCell ref="C213:D213"/>
    <mergeCell ref="C214:D214"/>
    <mergeCell ref="C215:D215"/>
    <mergeCell ref="C217:D217"/>
    <mergeCell ref="C219:D219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179:D179"/>
    <mergeCell ref="C184:D184"/>
    <mergeCell ref="C186:D186"/>
    <mergeCell ref="C187:D187"/>
    <mergeCell ref="C189:D189"/>
    <mergeCell ref="C190:D190"/>
    <mergeCell ref="C192:D192"/>
    <mergeCell ref="C193:D193"/>
    <mergeCell ref="C170:D170"/>
    <mergeCell ref="C171:D171"/>
    <mergeCell ref="C172:D172"/>
    <mergeCell ref="C173:D173"/>
    <mergeCell ref="C175:D175"/>
    <mergeCell ref="C177:D177"/>
    <mergeCell ref="C163:D163"/>
    <mergeCell ref="C164:D164"/>
    <mergeCell ref="C165:D165"/>
    <mergeCell ref="C167:D167"/>
    <mergeCell ref="C168:D168"/>
    <mergeCell ref="C169:D169"/>
    <mergeCell ref="C155:D155"/>
    <mergeCell ref="C157:D157"/>
    <mergeCell ref="C159:D159"/>
    <mergeCell ref="C160:D160"/>
    <mergeCell ref="C161:D161"/>
    <mergeCell ref="C162:D162"/>
    <mergeCell ref="C147:D147"/>
    <mergeCell ref="C148:D148"/>
    <mergeCell ref="C150:D150"/>
    <mergeCell ref="C151:D151"/>
    <mergeCell ref="C152:D152"/>
    <mergeCell ref="C153:D153"/>
    <mergeCell ref="C141:D141"/>
    <mergeCell ref="C142:D142"/>
    <mergeCell ref="C143:D143"/>
    <mergeCell ref="C144:D144"/>
    <mergeCell ref="C145:D145"/>
    <mergeCell ref="C146:D146"/>
    <mergeCell ref="C122:D122"/>
    <mergeCell ref="C123:D123"/>
    <mergeCell ref="C124:D124"/>
    <mergeCell ref="C125:D125"/>
    <mergeCell ref="C136:D136"/>
    <mergeCell ref="C138:D138"/>
    <mergeCell ref="C139:D139"/>
    <mergeCell ref="C140:D140"/>
    <mergeCell ref="C116:D116"/>
    <mergeCell ref="C117:D117"/>
    <mergeCell ref="C118:D118"/>
    <mergeCell ref="C119:D119"/>
    <mergeCell ref="C120:D120"/>
    <mergeCell ref="C121:D121"/>
    <mergeCell ref="C109:D109"/>
    <mergeCell ref="C110:D110"/>
    <mergeCell ref="C111:D111"/>
    <mergeCell ref="C112:D112"/>
    <mergeCell ref="C114:D114"/>
    <mergeCell ref="C115:D115"/>
    <mergeCell ref="C103:D103"/>
    <mergeCell ref="C104:D104"/>
    <mergeCell ref="C105:D105"/>
    <mergeCell ref="C106:D106"/>
    <mergeCell ref="C107:D107"/>
    <mergeCell ref="C108:D108"/>
    <mergeCell ref="C97:D97"/>
    <mergeCell ref="C98:D98"/>
    <mergeCell ref="C99:D99"/>
    <mergeCell ref="C100:D100"/>
    <mergeCell ref="C101:D101"/>
    <mergeCell ref="C102:D102"/>
    <mergeCell ref="C91:D91"/>
    <mergeCell ref="C92:D92"/>
    <mergeCell ref="C93:D93"/>
    <mergeCell ref="C94:D94"/>
    <mergeCell ref="C95:D95"/>
    <mergeCell ref="C96:D96"/>
    <mergeCell ref="C82:D82"/>
    <mergeCell ref="C83:D83"/>
    <mergeCell ref="C85:D85"/>
    <mergeCell ref="C87:D87"/>
    <mergeCell ref="C88:D88"/>
    <mergeCell ref="C90:D90"/>
    <mergeCell ref="C75:D75"/>
    <mergeCell ref="C76:D76"/>
    <mergeCell ref="C77:D77"/>
    <mergeCell ref="C78:D78"/>
    <mergeCell ref="C79:D79"/>
    <mergeCell ref="C80:D80"/>
    <mergeCell ref="C68:D68"/>
    <mergeCell ref="C69:D69"/>
    <mergeCell ref="C70:D70"/>
    <mergeCell ref="C71:D71"/>
    <mergeCell ref="C73:D73"/>
    <mergeCell ref="C74:D74"/>
    <mergeCell ref="C62:D62"/>
    <mergeCell ref="C63:D63"/>
    <mergeCell ref="C64:D64"/>
    <mergeCell ref="C65:D65"/>
    <mergeCell ref="C66:D66"/>
    <mergeCell ref="C67:D67"/>
    <mergeCell ref="C56:D56"/>
    <mergeCell ref="C57:D57"/>
    <mergeCell ref="C58:D58"/>
    <mergeCell ref="C59:D59"/>
    <mergeCell ref="C60:D60"/>
    <mergeCell ref="C61:D61"/>
    <mergeCell ref="C48:D48"/>
    <mergeCell ref="C49:D49"/>
    <mergeCell ref="C50:D50"/>
    <mergeCell ref="C51:D51"/>
    <mergeCell ref="C52:D52"/>
    <mergeCell ref="C54:D54"/>
    <mergeCell ref="C35:D35"/>
    <mergeCell ref="C37:D37"/>
    <mergeCell ref="C38:D38"/>
    <mergeCell ref="C40:D40"/>
    <mergeCell ref="C41:D41"/>
    <mergeCell ref="C17:D17"/>
    <mergeCell ref="C19:D19"/>
    <mergeCell ref="C21:D21"/>
    <mergeCell ref="C23:D23"/>
    <mergeCell ref="C25:D25"/>
    <mergeCell ref="A1:G1"/>
    <mergeCell ref="A3:B3"/>
    <mergeCell ref="A4:B4"/>
    <mergeCell ref="E4:G4"/>
    <mergeCell ref="C9:D9"/>
    <mergeCell ref="C10:D10"/>
    <mergeCell ref="C12:D12"/>
    <mergeCell ref="C13:D13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1:BE51"/>
  <sheetViews>
    <sheetView topLeftCell="A34" zoomScaleNormal="100"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101" t="s">
        <v>102</v>
      </c>
      <c r="B1" s="102"/>
      <c r="C1" s="102"/>
      <c r="D1" s="102"/>
      <c r="E1" s="102"/>
      <c r="F1" s="102"/>
      <c r="G1" s="102"/>
    </row>
    <row r="2" spans="1:57" ht="12.75" customHeight="1" x14ac:dyDescent="0.2">
      <c r="A2" s="103" t="s">
        <v>32</v>
      </c>
      <c r="B2" s="104"/>
      <c r="C2" s="105" t="s">
        <v>695</v>
      </c>
      <c r="D2" s="105" t="s">
        <v>703</v>
      </c>
      <c r="E2" s="106"/>
      <c r="F2" s="107" t="s">
        <v>33</v>
      </c>
      <c r="G2" s="108"/>
    </row>
    <row r="3" spans="1:57" ht="3" hidden="1" customHeight="1" x14ac:dyDescent="0.2">
      <c r="A3" s="109"/>
      <c r="B3" s="110"/>
      <c r="C3" s="111"/>
      <c r="D3" s="111"/>
      <c r="E3" s="112"/>
      <c r="F3" s="113"/>
      <c r="G3" s="114"/>
    </row>
    <row r="4" spans="1:57" ht="12" customHeight="1" x14ac:dyDescent="0.2">
      <c r="A4" s="115" t="s">
        <v>34</v>
      </c>
      <c r="B4" s="110"/>
      <c r="C4" s="111"/>
      <c r="D4" s="111"/>
      <c r="E4" s="112"/>
      <c r="F4" s="113" t="s">
        <v>35</v>
      </c>
      <c r="G4" s="116"/>
    </row>
    <row r="5" spans="1:57" ht="12.95" customHeight="1" x14ac:dyDescent="0.2">
      <c r="A5" s="117" t="s">
        <v>107</v>
      </c>
      <c r="B5" s="118"/>
      <c r="C5" s="119" t="s">
        <v>108</v>
      </c>
      <c r="D5" s="120"/>
      <c r="E5" s="118"/>
      <c r="F5" s="113" t="s">
        <v>36</v>
      </c>
      <c r="G5" s="114"/>
    </row>
    <row r="6" spans="1:57" ht="12.95" customHeight="1" x14ac:dyDescent="0.2">
      <c r="A6" s="115" t="s">
        <v>37</v>
      </c>
      <c r="B6" s="110"/>
      <c r="C6" s="111"/>
      <c r="D6" s="111"/>
      <c r="E6" s="112"/>
      <c r="F6" s="121" t="s">
        <v>38</v>
      </c>
      <c r="G6" s="122"/>
      <c r="O6" s="123"/>
    </row>
    <row r="7" spans="1:57" ht="12.95" customHeight="1" x14ac:dyDescent="0.2">
      <c r="A7" s="124" t="s">
        <v>104</v>
      </c>
      <c r="B7" s="125"/>
      <c r="C7" s="126" t="s">
        <v>105</v>
      </c>
      <c r="D7" s="127"/>
      <c r="E7" s="127"/>
      <c r="F7" s="128" t="s">
        <v>39</v>
      </c>
      <c r="G7" s="122">
        <f>IF(G6=0,,ROUND((F30+F32)/G6,1))</f>
        <v>0</v>
      </c>
    </row>
    <row r="8" spans="1:57" x14ac:dyDescent="0.2">
      <c r="A8" s="129" t="s">
        <v>40</v>
      </c>
      <c r="B8" s="113"/>
      <c r="C8" s="130"/>
      <c r="D8" s="130"/>
      <c r="E8" s="131"/>
      <c r="F8" s="132" t="s">
        <v>41</v>
      </c>
      <c r="G8" s="133"/>
      <c r="H8" s="134"/>
      <c r="I8" s="135"/>
    </row>
    <row r="9" spans="1:57" x14ac:dyDescent="0.2">
      <c r="A9" s="129" t="s">
        <v>42</v>
      </c>
      <c r="B9" s="113"/>
      <c r="C9" s="130"/>
      <c r="D9" s="130"/>
      <c r="E9" s="131"/>
      <c r="F9" s="113"/>
      <c r="G9" s="136"/>
      <c r="H9" s="137"/>
    </row>
    <row r="10" spans="1:57" x14ac:dyDescent="0.2">
      <c r="A10" s="129" t="s">
        <v>43</v>
      </c>
      <c r="B10" s="113"/>
      <c r="C10" s="130" t="s">
        <v>492</v>
      </c>
      <c r="D10" s="130"/>
      <c r="E10" s="130"/>
      <c r="F10" s="138"/>
      <c r="G10" s="139"/>
      <c r="H10" s="140"/>
    </row>
    <row r="11" spans="1:57" ht="13.5" customHeight="1" x14ac:dyDescent="0.2">
      <c r="A11" s="129" t="s">
        <v>44</v>
      </c>
      <c r="B11" s="113"/>
      <c r="C11" s="130"/>
      <c r="D11" s="130"/>
      <c r="E11" s="130"/>
      <c r="F11" s="141" t="s">
        <v>45</v>
      </c>
      <c r="G11" s="142"/>
      <c r="H11" s="137"/>
      <c r="BA11" s="143"/>
      <c r="BB11" s="143"/>
      <c r="BC11" s="143"/>
      <c r="BD11" s="143"/>
      <c r="BE11" s="143"/>
    </row>
    <row r="12" spans="1:57" ht="12.75" customHeight="1" x14ac:dyDescent="0.2">
      <c r="A12" s="144" t="s">
        <v>46</v>
      </c>
      <c r="B12" s="110"/>
      <c r="C12" s="145"/>
      <c r="D12" s="145"/>
      <c r="E12" s="145"/>
      <c r="F12" s="146" t="s">
        <v>47</v>
      </c>
      <c r="G12" s="147"/>
      <c r="H12" s="137"/>
    </row>
    <row r="13" spans="1:57" ht="28.5" customHeight="1" thickBot="1" x14ac:dyDescent="0.25">
      <c r="A13" s="148" t="s">
        <v>48</v>
      </c>
      <c r="B13" s="149"/>
      <c r="C13" s="149"/>
      <c r="D13" s="149"/>
      <c r="E13" s="150"/>
      <c r="F13" s="150"/>
      <c r="G13" s="151"/>
      <c r="H13" s="137"/>
    </row>
    <row r="14" spans="1:57" ht="17.25" customHeight="1" thickBot="1" x14ac:dyDescent="0.25">
      <c r="A14" s="152" t="s">
        <v>49</v>
      </c>
      <c r="B14" s="153"/>
      <c r="C14" s="154"/>
      <c r="D14" s="155" t="s">
        <v>50</v>
      </c>
      <c r="E14" s="156"/>
      <c r="F14" s="156"/>
      <c r="G14" s="154"/>
    </row>
    <row r="15" spans="1:57" ht="15.95" customHeight="1" x14ac:dyDescent="0.2">
      <c r="A15" s="157"/>
      <c r="B15" s="158" t="s">
        <v>51</v>
      </c>
      <c r="C15" s="159">
        <f>'01 3 Rek'!E16</f>
        <v>0</v>
      </c>
      <c r="D15" s="160" t="str">
        <f>'01 3 Rek'!A21</f>
        <v>Ztížené výrobní podmínky</v>
      </c>
      <c r="E15" s="161"/>
      <c r="F15" s="162"/>
      <c r="G15" s="159">
        <f>'01 3 Rek'!I21</f>
        <v>0</v>
      </c>
    </row>
    <row r="16" spans="1:57" ht="15.95" customHeight="1" x14ac:dyDescent="0.2">
      <c r="A16" s="157" t="s">
        <v>52</v>
      </c>
      <c r="B16" s="158" t="s">
        <v>53</v>
      </c>
      <c r="C16" s="159">
        <f>'01 3 Rek'!F16</f>
        <v>0</v>
      </c>
      <c r="D16" s="109" t="str">
        <f>'01 3 Rek'!A22</f>
        <v>Oborová přirážka</v>
      </c>
      <c r="E16" s="163"/>
      <c r="F16" s="164"/>
      <c r="G16" s="159">
        <f>'01 3 Rek'!I22</f>
        <v>0</v>
      </c>
    </row>
    <row r="17" spans="1:7" ht="15.95" customHeight="1" x14ac:dyDescent="0.2">
      <c r="A17" s="157" t="s">
        <v>54</v>
      </c>
      <c r="B17" s="158" t="s">
        <v>55</v>
      </c>
      <c r="C17" s="159">
        <f>'01 3 Rek'!H16</f>
        <v>0</v>
      </c>
      <c r="D17" s="109" t="str">
        <f>'01 3 Rek'!A23</f>
        <v>Přesun stavebních kapacit</v>
      </c>
      <c r="E17" s="163"/>
      <c r="F17" s="164"/>
      <c r="G17" s="159">
        <f>'01 3 Rek'!I23</f>
        <v>0</v>
      </c>
    </row>
    <row r="18" spans="1:7" ht="15.95" customHeight="1" x14ac:dyDescent="0.2">
      <c r="A18" s="165" t="s">
        <v>56</v>
      </c>
      <c r="B18" s="166" t="s">
        <v>57</v>
      </c>
      <c r="C18" s="159">
        <f>'01 3 Rek'!G16</f>
        <v>0</v>
      </c>
      <c r="D18" s="109" t="str">
        <f>'01 3 Rek'!A24</f>
        <v>Mimostaveništní doprava</v>
      </c>
      <c r="E18" s="163"/>
      <c r="F18" s="164"/>
      <c r="G18" s="159">
        <f>'01 3 Rek'!I24</f>
        <v>0</v>
      </c>
    </row>
    <row r="19" spans="1:7" ht="15.95" customHeight="1" x14ac:dyDescent="0.2">
      <c r="A19" s="167" t="s">
        <v>58</v>
      </c>
      <c r="B19" s="158"/>
      <c r="C19" s="159">
        <f>SUM(C15:C18)</f>
        <v>0</v>
      </c>
      <c r="D19" s="109" t="str">
        <f>'01 3 Rek'!A25</f>
        <v>Zařízení staveniště</v>
      </c>
      <c r="E19" s="163"/>
      <c r="F19" s="164"/>
      <c r="G19" s="159">
        <f>'01 3 Rek'!I25</f>
        <v>0</v>
      </c>
    </row>
    <row r="20" spans="1:7" ht="15.95" customHeight="1" x14ac:dyDescent="0.2">
      <c r="A20" s="167"/>
      <c r="B20" s="158"/>
      <c r="C20" s="159"/>
      <c r="D20" s="109" t="str">
        <f>'01 3 Rek'!A26</f>
        <v>Provoz investora</v>
      </c>
      <c r="E20" s="163"/>
      <c r="F20" s="164"/>
      <c r="G20" s="159">
        <f>'01 3 Rek'!I26</f>
        <v>0</v>
      </c>
    </row>
    <row r="21" spans="1:7" ht="15.95" customHeight="1" x14ac:dyDescent="0.2">
      <c r="A21" s="167" t="s">
        <v>29</v>
      </c>
      <c r="B21" s="158"/>
      <c r="C21" s="159">
        <f>'01 3 Rek'!I16</f>
        <v>0</v>
      </c>
      <c r="D21" s="109" t="str">
        <f>'01 3 Rek'!A27</f>
        <v>Kompletační činnost (IČD)</v>
      </c>
      <c r="E21" s="163"/>
      <c r="F21" s="164"/>
      <c r="G21" s="159">
        <f>'01 3 Rek'!I27</f>
        <v>0</v>
      </c>
    </row>
    <row r="22" spans="1:7" ht="15.95" customHeight="1" x14ac:dyDescent="0.2">
      <c r="A22" s="168" t="s">
        <v>59</v>
      </c>
      <c r="B22" s="137"/>
      <c r="C22" s="159">
        <f>C19+C21</f>
        <v>0</v>
      </c>
      <c r="D22" s="109" t="s">
        <v>60</v>
      </c>
      <c r="E22" s="163"/>
      <c r="F22" s="164"/>
      <c r="G22" s="159">
        <f>G23-SUM(G15:G21)</f>
        <v>0</v>
      </c>
    </row>
    <row r="23" spans="1:7" ht="15.95" customHeight="1" thickBot="1" x14ac:dyDescent="0.25">
      <c r="A23" s="169" t="s">
        <v>61</v>
      </c>
      <c r="B23" s="170"/>
      <c r="C23" s="171">
        <f>C22+G23</f>
        <v>0</v>
      </c>
      <c r="D23" s="172" t="s">
        <v>62</v>
      </c>
      <c r="E23" s="173"/>
      <c r="F23" s="174"/>
      <c r="G23" s="159">
        <f>'01 3 Rek'!H29</f>
        <v>0</v>
      </c>
    </row>
    <row r="24" spans="1:7" x14ac:dyDescent="0.2">
      <c r="A24" s="175" t="s">
        <v>63</v>
      </c>
      <c r="B24" s="176"/>
      <c r="C24" s="177"/>
      <c r="D24" s="176" t="s">
        <v>64</v>
      </c>
      <c r="E24" s="176"/>
      <c r="F24" s="178" t="s">
        <v>65</v>
      </c>
      <c r="G24" s="179"/>
    </row>
    <row r="25" spans="1:7" x14ac:dyDescent="0.2">
      <c r="A25" s="168" t="s">
        <v>66</v>
      </c>
      <c r="B25" s="137"/>
      <c r="C25" s="180"/>
      <c r="D25" s="137" t="s">
        <v>66</v>
      </c>
      <c r="F25" s="181" t="s">
        <v>66</v>
      </c>
      <c r="G25" s="182"/>
    </row>
    <row r="26" spans="1:7" ht="37.5" customHeight="1" x14ac:dyDescent="0.2">
      <c r="A26" s="168" t="s">
        <v>67</v>
      </c>
      <c r="B26" s="183"/>
      <c r="C26" s="180"/>
      <c r="D26" s="137" t="s">
        <v>67</v>
      </c>
      <c r="F26" s="181" t="s">
        <v>67</v>
      </c>
      <c r="G26" s="182"/>
    </row>
    <row r="27" spans="1:7" x14ac:dyDescent="0.2">
      <c r="A27" s="168"/>
      <c r="B27" s="184"/>
      <c r="C27" s="180"/>
      <c r="D27" s="137"/>
      <c r="F27" s="181"/>
      <c r="G27" s="182"/>
    </row>
    <row r="28" spans="1:7" x14ac:dyDescent="0.2">
      <c r="A28" s="168" t="s">
        <v>68</v>
      </c>
      <c r="B28" s="137"/>
      <c r="C28" s="180"/>
      <c r="D28" s="181" t="s">
        <v>69</v>
      </c>
      <c r="E28" s="180"/>
      <c r="F28" s="185" t="s">
        <v>69</v>
      </c>
      <c r="G28" s="182"/>
    </row>
    <row r="29" spans="1:7" ht="69" customHeight="1" x14ac:dyDescent="0.2">
      <c r="A29" s="168"/>
      <c r="B29" s="137"/>
      <c r="C29" s="186"/>
      <c r="D29" s="187"/>
      <c r="E29" s="186"/>
      <c r="F29" s="137"/>
      <c r="G29" s="182"/>
    </row>
    <row r="30" spans="1:7" x14ac:dyDescent="0.2">
      <c r="A30" s="188" t="s">
        <v>11</v>
      </c>
      <c r="B30" s="189"/>
      <c r="C30" s="190">
        <v>21</v>
      </c>
      <c r="D30" s="189" t="s">
        <v>70</v>
      </c>
      <c r="E30" s="191"/>
      <c r="F30" s="192">
        <f>C23-F32</f>
        <v>0</v>
      </c>
      <c r="G30" s="193"/>
    </row>
    <row r="31" spans="1:7" x14ac:dyDescent="0.2">
      <c r="A31" s="188" t="s">
        <v>71</v>
      </c>
      <c r="B31" s="189"/>
      <c r="C31" s="190">
        <f>C30</f>
        <v>21</v>
      </c>
      <c r="D31" s="189" t="s">
        <v>72</v>
      </c>
      <c r="E31" s="191"/>
      <c r="F31" s="192">
        <f>ROUND(PRODUCT(F30,C31/100),0)</f>
        <v>0</v>
      </c>
      <c r="G31" s="193"/>
    </row>
    <row r="32" spans="1:7" x14ac:dyDescent="0.2">
      <c r="A32" s="188" t="s">
        <v>11</v>
      </c>
      <c r="B32" s="189"/>
      <c r="C32" s="190">
        <v>0</v>
      </c>
      <c r="D32" s="189" t="s">
        <v>72</v>
      </c>
      <c r="E32" s="191"/>
      <c r="F32" s="192">
        <v>0</v>
      </c>
      <c r="G32" s="193"/>
    </row>
    <row r="33" spans="1:8" x14ac:dyDescent="0.2">
      <c r="A33" s="188" t="s">
        <v>71</v>
      </c>
      <c r="B33" s="194"/>
      <c r="C33" s="195">
        <f>C32</f>
        <v>0</v>
      </c>
      <c r="D33" s="189" t="s">
        <v>72</v>
      </c>
      <c r="E33" s="164"/>
      <c r="F33" s="192">
        <f>ROUND(PRODUCT(F32,C33/100),0)</f>
        <v>0</v>
      </c>
      <c r="G33" s="193"/>
    </row>
    <row r="34" spans="1:8" s="201" customFormat="1" ht="19.5" customHeight="1" thickBot="1" x14ac:dyDescent="0.3">
      <c r="A34" s="196" t="s">
        <v>73</v>
      </c>
      <c r="B34" s="197"/>
      <c r="C34" s="197"/>
      <c r="D34" s="197"/>
      <c r="E34" s="198"/>
      <c r="F34" s="199">
        <f>ROUND(SUM(F30:F33),0)</f>
        <v>0</v>
      </c>
      <c r="G34" s="200"/>
    </row>
    <row r="36" spans="1:8" x14ac:dyDescent="0.2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 x14ac:dyDescent="0.2">
      <c r="A37" s="2"/>
      <c r="B37" s="202"/>
      <c r="C37" s="202"/>
      <c r="D37" s="202"/>
      <c r="E37" s="202"/>
      <c r="F37" s="202"/>
      <c r="G37" s="202"/>
      <c r="H37" s="1" t="s">
        <v>1</v>
      </c>
    </row>
    <row r="38" spans="1:8" ht="12.75" customHeight="1" x14ac:dyDescent="0.2">
      <c r="A38" s="203"/>
      <c r="B38" s="202"/>
      <c r="C38" s="202"/>
      <c r="D38" s="202"/>
      <c r="E38" s="202"/>
      <c r="F38" s="202"/>
      <c r="G38" s="202"/>
      <c r="H38" s="1" t="s">
        <v>1</v>
      </c>
    </row>
    <row r="39" spans="1:8" x14ac:dyDescent="0.2">
      <c r="A39" s="203"/>
      <c r="B39" s="202"/>
      <c r="C39" s="202"/>
      <c r="D39" s="202"/>
      <c r="E39" s="202"/>
      <c r="F39" s="202"/>
      <c r="G39" s="202"/>
      <c r="H39" s="1" t="s">
        <v>1</v>
      </c>
    </row>
    <row r="40" spans="1:8" x14ac:dyDescent="0.2">
      <c r="A40" s="203"/>
      <c r="B40" s="202"/>
      <c r="C40" s="202"/>
      <c r="D40" s="202"/>
      <c r="E40" s="202"/>
      <c r="F40" s="202"/>
      <c r="G40" s="202"/>
      <c r="H40" s="1" t="s">
        <v>1</v>
      </c>
    </row>
    <row r="41" spans="1:8" x14ac:dyDescent="0.2">
      <c r="A41" s="203"/>
      <c r="B41" s="202"/>
      <c r="C41" s="202"/>
      <c r="D41" s="202"/>
      <c r="E41" s="202"/>
      <c r="F41" s="202"/>
      <c r="G41" s="202"/>
      <c r="H41" s="1" t="s">
        <v>1</v>
      </c>
    </row>
    <row r="42" spans="1:8" x14ac:dyDescent="0.2">
      <c r="A42" s="203"/>
      <c r="B42" s="202"/>
      <c r="C42" s="202"/>
      <c r="D42" s="202"/>
      <c r="E42" s="202"/>
      <c r="F42" s="202"/>
      <c r="G42" s="202"/>
      <c r="H42" s="1" t="s">
        <v>1</v>
      </c>
    </row>
    <row r="43" spans="1:8" x14ac:dyDescent="0.2">
      <c r="A43" s="203"/>
      <c r="B43" s="202"/>
      <c r="C43" s="202"/>
      <c r="D43" s="202"/>
      <c r="E43" s="202"/>
      <c r="F43" s="202"/>
      <c r="G43" s="202"/>
      <c r="H43" s="1" t="s">
        <v>1</v>
      </c>
    </row>
    <row r="44" spans="1:8" ht="12.75" customHeight="1" x14ac:dyDescent="0.2">
      <c r="A44" s="203"/>
      <c r="B44" s="202"/>
      <c r="C44" s="202"/>
      <c r="D44" s="202"/>
      <c r="E44" s="202"/>
      <c r="F44" s="202"/>
      <c r="G44" s="202"/>
      <c r="H44" s="1" t="s">
        <v>1</v>
      </c>
    </row>
    <row r="45" spans="1:8" ht="12.75" customHeight="1" x14ac:dyDescent="0.2">
      <c r="A45" s="203"/>
      <c r="B45" s="202"/>
      <c r="C45" s="202"/>
      <c r="D45" s="202"/>
      <c r="E45" s="202"/>
      <c r="F45" s="202"/>
      <c r="G45" s="202"/>
      <c r="H45" s="1" t="s">
        <v>1</v>
      </c>
    </row>
    <row r="46" spans="1:8" x14ac:dyDescent="0.2">
      <c r="B46" s="204"/>
      <c r="C46" s="204"/>
      <c r="D46" s="204"/>
      <c r="E46" s="204"/>
      <c r="F46" s="204"/>
      <c r="G46" s="204"/>
    </row>
    <row r="47" spans="1:8" x14ac:dyDescent="0.2">
      <c r="B47" s="204"/>
      <c r="C47" s="204"/>
      <c r="D47" s="204"/>
      <c r="E47" s="204"/>
      <c r="F47" s="204"/>
      <c r="G47" s="204"/>
    </row>
    <row r="48" spans="1:8" x14ac:dyDescent="0.2">
      <c r="B48" s="204"/>
      <c r="C48" s="204"/>
      <c r="D48" s="204"/>
      <c r="E48" s="204"/>
      <c r="F48" s="204"/>
      <c r="G48" s="204"/>
    </row>
    <row r="49" spans="2:7" x14ac:dyDescent="0.2">
      <c r="B49" s="204"/>
      <c r="C49" s="204"/>
      <c r="D49" s="204"/>
      <c r="E49" s="204"/>
      <c r="F49" s="204"/>
      <c r="G49" s="204"/>
    </row>
    <row r="50" spans="2:7" x14ac:dyDescent="0.2">
      <c r="B50" s="204"/>
      <c r="C50" s="204"/>
      <c r="D50" s="204"/>
      <c r="E50" s="204"/>
      <c r="F50" s="204"/>
      <c r="G50" s="204"/>
    </row>
    <row r="51" spans="2:7" x14ac:dyDescent="0.2">
      <c r="B51" s="204"/>
      <c r="C51" s="204"/>
      <c r="D51" s="204"/>
      <c r="E51" s="204"/>
      <c r="F51" s="204"/>
      <c r="G51" s="204"/>
    </row>
  </sheetData>
  <mergeCells count="18">
    <mergeCell ref="B46:G46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C8:E8"/>
    <mergeCell ref="C9:E9"/>
    <mergeCell ref="C10:E10"/>
    <mergeCell ref="C11:E11"/>
    <mergeCell ref="C12:E12"/>
    <mergeCell ref="A23:B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/>
  <dimension ref="A1:BE80"/>
  <sheetViews>
    <sheetView workbookViewId="0">
      <selection sqref="A1:B1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 x14ac:dyDescent="0.2">
      <c r="A1" s="205" t="s">
        <v>2</v>
      </c>
      <c r="B1" s="206"/>
      <c r="C1" s="207" t="s">
        <v>106</v>
      </c>
      <c r="D1" s="208"/>
      <c r="E1" s="209"/>
      <c r="F1" s="208"/>
      <c r="G1" s="210" t="s">
        <v>75</v>
      </c>
      <c r="H1" s="211" t="s">
        <v>695</v>
      </c>
      <c r="I1" s="212"/>
    </row>
    <row r="2" spans="1:9" ht="13.5" thickBot="1" x14ac:dyDescent="0.25">
      <c r="A2" s="213" t="s">
        <v>76</v>
      </c>
      <c r="B2" s="214"/>
      <c r="C2" s="215" t="s">
        <v>109</v>
      </c>
      <c r="D2" s="216"/>
      <c r="E2" s="217"/>
      <c r="F2" s="216"/>
      <c r="G2" s="218" t="s">
        <v>703</v>
      </c>
      <c r="H2" s="219"/>
      <c r="I2" s="220"/>
    </row>
    <row r="3" spans="1:9" ht="13.5" thickTop="1" x14ac:dyDescent="0.2">
      <c r="F3" s="137"/>
    </row>
    <row r="4" spans="1:9" ht="19.5" customHeight="1" x14ac:dyDescent="0.25">
      <c r="A4" s="221" t="s">
        <v>77</v>
      </c>
      <c r="B4" s="222"/>
      <c r="C4" s="222"/>
      <c r="D4" s="222"/>
      <c r="E4" s="223"/>
      <c r="F4" s="222"/>
      <c r="G4" s="222"/>
      <c r="H4" s="222"/>
      <c r="I4" s="222"/>
    </row>
    <row r="5" spans="1:9" ht="13.5" thickBot="1" x14ac:dyDescent="0.25"/>
    <row r="6" spans="1:9" s="137" customFormat="1" ht="13.5" thickBot="1" x14ac:dyDescent="0.25">
      <c r="A6" s="224"/>
      <c r="B6" s="225" t="s">
        <v>78</v>
      </c>
      <c r="C6" s="225"/>
      <c r="D6" s="226"/>
      <c r="E6" s="227" t="s">
        <v>25</v>
      </c>
      <c r="F6" s="228" t="s">
        <v>26</v>
      </c>
      <c r="G6" s="228" t="s">
        <v>27</v>
      </c>
      <c r="H6" s="228" t="s">
        <v>28</v>
      </c>
      <c r="I6" s="229" t="s">
        <v>29</v>
      </c>
    </row>
    <row r="7" spans="1:9" s="137" customFormat="1" x14ac:dyDescent="0.2">
      <c r="A7" s="328" t="str">
        <f>'01 3 Pol'!B7</f>
        <v>18</v>
      </c>
      <c r="B7" s="70" t="str">
        <f>'01 3 Pol'!C7</f>
        <v>Povrchové úpravy terénu</v>
      </c>
      <c r="D7" s="230"/>
      <c r="E7" s="329">
        <f>'01 3 Pol'!BA12</f>
        <v>0</v>
      </c>
      <c r="F7" s="330">
        <f>'01 3 Pol'!BB12</f>
        <v>0</v>
      </c>
      <c r="G7" s="330">
        <f>'01 3 Pol'!BC12</f>
        <v>0</v>
      </c>
      <c r="H7" s="330">
        <f>'01 3 Pol'!BD12</f>
        <v>0</v>
      </c>
      <c r="I7" s="331">
        <f>'01 3 Pol'!BE12</f>
        <v>0</v>
      </c>
    </row>
    <row r="8" spans="1:9" s="137" customFormat="1" x14ac:dyDescent="0.2">
      <c r="A8" s="328" t="str">
        <f>'01 3 Pol'!B13</f>
        <v>3</v>
      </c>
      <c r="B8" s="70" t="str">
        <f>'01 3 Pol'!C13</f>
        <v>Svislé a kompletní konstrukce</v>
      </c>
      <c r="D8" s="230"/>
      <c r="E8" s="329">
        <f>'01 3 Pol'!BA28</f>
        <v>0</v>
      </c>
      <c r="F8" s="330">
        <f>'01 3 Pol'!BB28</f>
        <v>0</v>
      </c>
      <c r="G8" s="330">
        <f>'01 3 Pol'!BC28</f>
        <v>0</v>
      </c>
      <c r="H8" s="330">
        <f>'01 3 Pol'!BD28</f>
        <v>0</v>
      </c>
      <c r="I8" s="331">
        <f>'01 3 Pol'!BE28</f>
        <v>0</v>
      </c>
    </row>
    <row r="9" spans="1:9" s="137" customFormat="1" x14ac:dyDescent="0.2">
      <c r="A9" s="328" t="str">
        <f>'01 3 Pol'!B29</f>
        <v>5a</v>
      </c>
      <c r="B9" s="70" t="str">
        <f>'01 3 Pol'!C29</f>
        <v>Okapový chodník</v>
      </c>
      <c r="D9" s="230"/>
      <c r="E9" s="329">
        <f>'01 3 Pol'!BA56</f>
        <v>0</v>
      </c>
      <c r="F9" s="330">
        <f>'01 3 Pol'!BB56</f>
        <v>0</v>
      </c>
      <c r="G9" s="330">
        <f>'01 3 Pol'!BC56</f>
        <v>0</v>
      </c>
      <c r="H9" s="330">
        <f>'01 3 Pol'!BD56</f>
        <v>0</v>
      </c>
      <c r="I9" s="331">
        <f>'01 3 Pol'!BE56</f>
        <v>0</v>
      </c>
    </row>
    <row r="10" spans="1:9" s="137" customFormat="1" x14ac:dyDescent="0.2">
      <c r="A10" s="328" t="str">
        <f>'01 3 Pol'!B57</f>
        <v>61</v>
      </c>
      <c r="B10" s="70" t="str">
        <f>'01 3 Pol'!C57</f>
        <v>Upravy povrchů vnitřní</v>
      </c>
      <c r="D10" s="230"/>
      <c r="E10" s="329">
        <f>'01 3 Pol'!BA68</f>
        <v>0</v>
      </c>
      <c r="F10" s="330">
        <f>'01 3 Pol'!BB68</f>
        <v>0</v>
      </c>
      <c r="G10" s="330">
        <f>'01 3 Pol'!BC68</f>
        <v>0</v>
      </c>
      <c r="H10" s="330">
        <f>'01 3 Pol'!BD68</f>
        <v>0</v>
      </c>
      <c r="I10" s="331">
        <f>'01 3 Pol'!BE68</f>
        <v>0</v>
      </c>
    </row>
    <row r="11" spans="1:9" s="137" customFormat="1" x14ac:dyDescent="0.2">
      <c r="A11" s="328" t="str">
        <f>'01 3 Pol'!B69</f>
        <v>96</v>
      </c>
      <c r="B11" s="70" t="str">
        <f>'01 3 Pol'!C69</f>
        <v>Bourání konstrukcí</v>
      </c>
      <c r="D11" s="230"/>
      <c r="E11" s="329">
        <f>'01 3 Pol'!BA74</f>
        <v>0</v>
      </c>
      <c r="F11" s="330">
        <f>'01 3 Pol'!BB74</f>
        <v>0</v>
      </c>
      <c r="G11" s="330">
        <f>'01 3 Pol'!BC74</f>
        <v>0</v>
      </c>
      <c r="H11" s="330">
        <f>'01 3 Pol'!BD74</f>
        <v>0</v>
      </c>
      <c r="I11" s="331">
        <f>'01 3 Pol'!BE74</f>
        <v>0</v>
      </c>
    </row>
    <row r="12" spans="1:9" s="137" customFormat="1" x14ac:dyDescent="0.2">
      <c r="A12" s="328" t="str">
        <f>'01 3 Pol'!B75</f>
        <v>99</v>
      </c>
      <c r="B12" s="70" t="str">
        <f>'01 3 Pol'!C75</f>
        <v>Staveništní přesun hmot</v>
      </c>
      <c r="D12" s="230"/>
      <c r="E12" s="329">
        <f>'01 3 Pol'!BA77</f>
        <v>0</v>
      </c>
      <c r="F12" s="330">
        <f>'01 3 Pol'!BB77</f>
        <v>0</v>
      </c>
      <c r="G12" s="330">
        <f>'01 3 Pol'!BC77</f>
        <v>0</v>
      </c>
      <c r="H12" s="330">
        <f>'01 3 Pol'!BD77</f>
        <v>0</v>
      </c>
      <c r="I12" s="331">
        <f>'01 3 Pol'!BE77</f>
        <v>0</v>
      </c>
    </row>
    <row r="13" spans="1:9" s="137" customFormat="1" x14ac:dyDescent="0.2">
      <c r="A13" s="328" t="str">
        <f>'01 3 Pol'!B78</f>
        <v>771</v>
      </c>
      <c r="B13" s="70" t="str">
        <f>'01 3 Pol'!C78</f>
        <v>Podlahy z dlaždic a obklady</v>
      </c>
      <c r="D13" s="230"/>
      <c r="E13" s="329">
        <f>'01 3 Pol'!BA82</f>
        <v>0</v>
      </c>
      <c r="F13" s="330">
        <f>'01 3 Pol'!BB82</f>
        <v>0</v>
      </c>
      <c r="G13" s="330">
        <f>'01 3 Pol'!BC82</f>
        <v>0</v>
      </c>
      <c r="H13" s="330">
        <f>'01 3 Pol'!BD82</f>
        <v>0</v>
      </c>
      <c r="I13" s="331">
        <f>'01 3 Pol'!BE82</f>
        <v>0</v>
      </c>
    </row>
    <row r="14" spans="1:9" s="137" customFormat="1" x14ac:dyDescent="0.2">
      <c r="A14" s="328" t="str">
        <f>'01 3 Pol'!B83</f>
        <v>773</v>
      </c>
      <c r="B14" s="70" t="str">
        <f>'01 3 Pol'!C83</f>
        <v>Podlahy teracové</v>
      </c>
      <c r="D14" s="230"/>
      <c r="E14" s="329">
        <f>'01 3 Pol'!BA87</f>
        <v>0</v>
      </c>
      <c r="F14" s="330">
        <f>'01 3 Pol'!BB87</f>
        <v>0</v>
      </c>
      <c r="G14" s="330">
        <f>'01 3 Pol'!BC87</f>
        <v>0</v>
      </c>
      <c r="H14" s="330">
        <f>'01 3 Pol'!BD87</f>
        <v>0</v>
      </c>
      <c r="I14" s="331">
        <f>'01 3 Pol'!BE87</f>
        <v>0</v>
      </c>
    </row>
    <row r="15" spans="1:9" s="137" customFormat="1" ht="13.5" thickBot="1" x14ac:dyDescent="0.25">
      <c r="A15" s="328" t="str">
        <f>'01 3 Pol'!B88</f>
        <v>784</v>
      </c>
      <c r="B15" s="70" t="str">
        <f>'01 3 Pol'!C88</f>
        <v>Malby</v>
      </c>
      <c r="D15" s="230"/>
      <c r="E15" s="329">
        <f>'01 3 Pol'!BA98</f>
        <v>0</v>
      </c>
      <c r="F15" s="330">
        <f>'01 3 Pol'!BB98</f>
        <v>0</v>
      </c>
      <c r="G15" s="330">
        <f>'01 3 Pol'!BC98</f>
        <v>0</v>
      </c>
      <c r="H15" s="330">
        <f>'01 3 Pol'!BD98</f>
        <v>0</v>
      </c>
      <c r="I15" s="331">
        <f>'01 3 Pol'!BE98</f>
        <v>0</v>
      </c>
    </row>
    <row r="16" spans="1:9" s="14" customFormat="1" ht="13.5" thickBot="1" x14ac:dyDescent="0.25">
      <c r="A16" s="231"/>
      <c r="B16" s="232" t="s">
        <v>79</v>
      </c>
      <c r="C16" s="232"/>
      <c r="D16" s="233"/>
      <c r="E16" s="234">
        <f>SUM(E7:E15)</f>
        <v>0</v>
      </c>
      <c r="F16" s="235">
        <f>SUM(F7:F15)</f>
        <v>0</v>
      </c>
      <c r="G16" s="235">
        <f>SUM(G7:G15)</f>
        <v>0</v>
      </c>
      <c r="H16" s="235">
        <f>SUM(H7:H15)</f>
        <v>0</v>
      </c>
      <c r="I16" s="236">
        <f>SUM(I7:I15)</f>
        <v>0</v>
      </c>
    </row>
    <row r="17" spans="1:57" x14ac:dyDescent="0.2">
      <c r="A17" s="137"/>
      <c r="B17" s="137"/>
      <c r="C17" s="137"/>
      <c r="D17" s="137"/>
      <c r="E17" s="137"/>
      <c r="F17" s="137"/>
      <c r="G17" s="137"/>
      <c r="H17" s="137"/>
      <c r="I17" s="137"/>
    </row>
    <row r="18" spans="1:57" ht="19.5" customHeight="1" x14ac:dyDescent="0.25">
      <c r="A18" s="222" t="s">
        <v>80</v>
      </c>
      <c r="B18" s="222"/>
      <c r="C18" s="222"/>
      <c r="D18" s="222"/>
      <c r="E18" s="222"/>
      <c r="F18" s="222"/>
      <c r="G18" s="237"/>
      <c r="H18" s="222"/>
      <c r="I18" s="222"/>
      <c r="BA18" s="143"/>
      <c r="BB18" s="143"/>
      <c r="BC18" s="143"/>
      <c r="BD18" s="143"/>
      <c r="BE18" s="143"/>
    </row>
    <row r="19" spans="1:57" ht="13.5" thickBot="1" x14ac:dyDescent="0.25"/>
    <row r="20" spans="1:57" x14ac:dyDescent="0.2">
      <c r="A20" s="175" t="s">
        <v>81</v>
      </c>
      <c r="B20" s="176"/>
      <c r="C20" s="176"/>
      <c r="D20" s="238"/>
      <c r="E20" s="239" t="s">
        <v>82</v>
      </c>
      <c r="F20" s="240" t="s">
        <v>12</v>
      </c>
      <c r="G20" s="241" t="s">
        <v>83</v>
      </c>
      <c r="H20" s="242"/>
      <c r="I20" s="243" t="s">
        <v>82</v>
      </c>
    </row>
    <row r="21" spans="1:57" x14ac:dyDescent="0.2">
      <c r="A21" s="167" t="s">
        <v>483</v>
      </c>
      <c r="B21" s="158"/>
      <c r="C21" s="158"/>
      <c r="D21" s="244"/>
      <c r="E21" s="245"/>
      <c r="F21" s="246"/>
      <c r="G21" s="247">
        <v>0</v>
      </c>
      <c r="H21" s="248"/>
      <c r="I21" s="249">
        <f>E21+F21*G21/100</f>
        <v>0</v>
      </c>
      <c r="BA21" s="1">
        <v>0</v>
      </c>
    </row>
    <row r="22" spans="1:57" x14ac:dyDescent="0.2">
      <c r="A22" s="167" t="s">
        <v>484</v>
      </c>
      <c r="B22" s="158"/>
      <c r="C22" s="158"/>
      <c r="D22" s="244"/>
      <c r="E22" s="245"/>
      <c r="F22" s="246"/>
      <c r="G22" s="247">
        <v>0</v>
      </c>
      <c r="H22" s="248"/>
      <c r="I22" s="249">
        <f>E22+F22*G22/100</f>
        <v>0</v>
      </c>
      <c r="BA22" s="1">
        <v>0</v>
      </c>
    </row>
    <row r="23" spans="1:57" x14ac:dyDescent="0.2">
      <c r="A23" s="167" t="s">
        <v>485</v>
      </c>
      <c r="B23" s="158"/>
      <c r="C23" s="158"/>
      <c r="D23" s="244"/>
      <c r="E23" s="245"/>
      <c r="F23" s="246"/>
      <c r="G23" s="247">
        <v>0</v>
      </c>
      <c r="H23" s="248"/>
      <c r="I23" s="249">
        <f>E23+F23*G23/100</f>
        <v>0</v>
      </c>
      <c r="BA23" s="1">
        <v>0</v>
      </c>
    </row>
    <row r="24" spans="1:57" x14ac:dyDescent="0.2">
      <c r="A24" s="167" t="s">
        <v>486</v>
      </c>
      <c r="B24" s="158"/>
      <c r="C24" s="158"/>
      <c r="D24" s="244"/>
      <c r="E24" s="245"/>
      <c r="F24" s="246"/>
      <c r="G24" s="247">
        <v>0</v>
      </c>
      <c r="H24" s="248"/>
      <c r="I24" s="249">
        <f>E24+F24*G24/100</f>
        <v>0</v>
      </c>
      <c r="BA24" s="1">
        <v>0</v>
      </c>
    </row>
    <row r="25" spans="1:57" x14ac:dyDescent="0.2">
      <c r="A25" s="167" t="s">
        <v>487</v>
      </c>
      <c r="B25" s="158"/>
      <c r="C25" s="158"/>
      <c r="D25" s="244"/>
      <c r="E25" s="245"/>
      <c r="F25" s="246"/>
      <c r="G25" s="247">
        <v>0</v>
      </c>
      <c r="H25" s="248"/>
      <c r="I25" s="249">
        <f>E25+F25*G25/100</f>
        <v>0</v>
      </c>
      <c r="BA25" s="1">
        <v>1</v>
      </c>
    </row>
    <row r="26" spans="1:57" x14ac:dyDescent="0.2">
      <c r="A26" s="167" t="s">
        <v>488</v>
      </c>
      <c r="B26" s="158"/>
      <c r="C26" s="158"/>
      <c r="D26" s="244"/>
      <c r="E26" s="245"/>
      <c r="F26" s="246"/>
      <c r="G26" s="247">
        <v>0</v>
      </c>
      <c r="H26" s="248"/>
      <c r="I26" s="249">
        <f>E26+F26*G26/100</f>
        <v>0</v>
      </c>
      <c r="BA26" s="1">
        <v>1</v>
      </c>
    </row>
    <row r="27" spans="1:57" x14ac:dyDescent="0.2">
      <c r="A27" s="167" t="s">
        <v>489</v>
      </c>
      <c r="B27" s="158"/>
      <c r="C27" s="158"/>
      <c r="D27" s="244"/>
      <c r="E27" s="245"/>
      <c r="F27" s="246"/>
      <c r="G27" s="247">
        <v>0</v>
      </c>
      <c r="H27" s="248"/>
      <c r="I27" s="249">
        <f>E27+F27*G27/100</f>
        <v>0</v>
      </c>
      <c r="BA27" s="1">
        <v>2</v>
      </c>
    </row>
    <row r="28" spans="1:57" x14ac:dyDescent="0.2">
      <c r="A28" s="167" t="s">
        <v>490</v>
      </c>
      <c r="B28" s="158"/>
      <c r="C28" s="158"/>
      <c r="D28" s="244"/>
      <c r="E28" s="245"/>
      <c r="F28" s="246"/>
      <c r="G28" s="247">
        <v>0</v>
      </c>
      <c r="H28" s="248"/>
      <c r="I28" s="249">
        <f>E28+F28*G28/100</f>
        <v>0</v>
      </c>
      <c r="BA28" s="1">
        <v>2</v>
      </c>
    </row>
    <row r="29" spans="1:57" ht="13.5" thickBot="1" x14ac:dyDescent="0.25">
      <c r="A29" s="250"/>
      <c r="B29" s="251" t="s">
        <v>84</v>
      </c>
      <c r="C29" s="252"/>
      <c r="D29" s="253"/>
      <c r="E29" s="254"/>
      <c r="F29" s="255"/>
      <c r="G29" s="255"/>
      <c r="H29" s="256">
        <f>SUM(I21:I28)</f>
        <v>0</v>
      </c>
      <c r="I29" s="257"/>
    </row>
    <row r="31" spans="1:57" x14ac:dyDescent="0.2">
      <c r="B31" s="14"/>
      <c r="F31" s="258"/>
      <c r="G31" s="259"/>
      <c r="H31" s="259"/>
      <c r="I31" s="54"/>
    </row>
    <row r="32" spans="1:57" x14ac:dyDescent="0.2">
      <c r="F32" s="258"/>
      <c r="G32" s="259"/>
      <c r="H32" s="259"/>
      <c r="I32" s="54"/>
    </row>
    <row r="33" spans="6:9" x14ac:dyDescent="0.2">
      <c r="F33" s="258"/>
      <c r="G33" s="259"/>
      <c r="H33" s="259"/>
      <c r="I33" s="54"/>
    </row>
    <row r="34" spans="6:9" x14ac:dyDescent="0.2">
      <c r="F34" s="258"/>
      <c r="G34" s="259"/>
      <c r="H34" s="259"/>
      <c r="I34" s="54"/>
    </row>
    <row r="35" spans="6:9" x14ac:dyDescent="0.2">
      <c r="F35" s="258"/>
      <c r="G35" s="259"/>
      <c r="H35" s="259"/>
      <c r="I35" s="54"/>
    </row>
    <row r="36" spans="6:9" x14ac:dyDescent="0.2">
      <c r="F36" s="258"/>
      <c r="G36" s="259"/>
      <c r="H36" s="259"/>
      <c r="I36" s="54"/>
    </row>
    <row r="37" spans="6:9" x14ac:dyDescent="0.2">
      <c r="F37" s="258"/>
      <c r="G37" s="259"/>
      <c r="H37" s="259"/>
      <c r="I37" s="54"/>
    </row>
    <row r="38" spans="6:9" x14ac:dyDescent="0.2">
      <c r="F38" s="258"/>
      <c r="G38" s="259"/>
      <c r="H38" s="259"/>
      <c r="I38" s="54"/>
    </row>
    <row r="39" spans="6:9" x14ac:dyDescent="0.2">
      <c r="F39" s="258"/>
      <c r="G39" s="259"/>
      <c r="H39" s="259"/>
      <c r="I39" s="54"/>
    </row>
    <row r="40" spans="6:9" x14ac:dyDescent="0.2">
      <c r="F40" s="258"/>
      <c r="G40" s="259"/>
      <c r="H40" s="259"/>
      <c r="I40" s="54"/>
    </row>
    <row r="41" spans="6:9" x14ac:dyDescent="0.2">
      <c r="F41" s="258"/>
      <c r="G41" s="259"/>
      <c r="H41" s="259"/>
      <c r="I41" s="54"/>
    </row>
    <row r="42" spans="6:9" x14ac:dyDescent="0.2">
      <c r="F42" s="258"/>
      <c r="G42" s="259"/>
      <c r="H42" s="259"/>
      <c r="I42" s="54"/>
    </row>
    <row r="43" spans="6:9" x14ac:dyDescent="0.2">
      <c r="F43" s="258"/>
      <c r="G43" s="259"/>
      <c r="H43" s="259"/>
      <c r="I43" s="54"/>
    </row>
    <row r="44" spans="6:9" x14ac:dyDescent="0.2">
      <c r="F44" s="258"/>
      <c r="G44" s="259"/>
      <c r="H44" s="259"/>
      <c r="I44" s="54"/>
    </row>
    <row r="45" spans="6:9" x14ac:dyDescent="0.2">
      <c r="F45" s="258"/>
      <c r="G45" s="259"/>
      <c r="H45" s="259"/>
      <c r="I45" s="54"/>
    </row>
    <row r="46" spans="6:9" x14ac:dyDescent="0.2">
      <c r="F46" s="258"/>
      <c r="G46" s="259"/>
      <c r="H46" s="259"/>
      <c r="I46" s="54"/>
    </row>
    <row r="47" spans="6:9" x14ac:dyDescent="0.2">
      <c r="F47" s="258"/>
      <c r="G47" s="259"/>
      <c r="H47" s="259"/>
      <c r="I47" s="54"/>
    </row>
    <row r="48" spans="6:9" x14ac:dyDescent="0.2">
      <c r="F48" s="258"/>
      <c r="G48" s="259"/>
      <c r="H48" s="259"/>
      <c r="I48" s="54"/>
    </row>
    <row r="49" spans="6:9" x14ac:dyDescent="0.2">
      <c r="F49" s="258"/>
      <c r="G49" s="259"/>
      <c r="H49" s="259"/>
      <c r="I49" s="54"/>
    </row>
    <row r="50" spans="6:9" x14ac:dyDescent="0.2">
      <c r="F50" s="258"/>
      <c r="G50" s="259"/>
      <c r="H50" s="259"/>
      <c r="I50" s="54"/>
    </row>
    <row r="51" spans="6:9" x14ac:dyDescent="0.2">
      <c r="F51" s="258"/>
      <c r="G51" s="259"/>
      <c r="H51" s="259"/>
      <c r="I51" s="54"/>
    </row>
    <row r="52" spans="6:9" x14ac:dyDescent="0.2">
      <c r="F52" s="258"/>
      <c r="G52" s="259"/>
      <c r="H52" s="259"/>
      <c r="I52" s="54"/>
    </row>
    <row r="53" spans="6:9" x14ac:dyDescent="0.2">
      <c r="F53" s="258"/>
      <c r="G53" s="259"/>
      <c r="H53" s="259"/>
      <c r="I53" s="54"/>
    </row>
    <row r="54" spans="6:9" x14ac:dyDescent="0.2">
      <c r="F54" s="258"/>
      <c r="G54" s="259"/>
      <c r="H54" s="259"/>
      <c r="I54" s="54"/>
    </row>
    <row r="55" spans="6:9" x14ac:dyDescent="0.2">
      <c r="F55" s="258"/>
      <c r="G55" s="259"/>
      <c r="H55" s="259"/>
      <c r="I55" s="54"/>
    </row>
    <row r="56" spans="6:9" x14ac:dyDescent="0.2">
      <c r="F56" s="258"/>
      <c r="G56" s="259"/>
      <c r="H56" s="259"/>
      <c r="I56" s="54"/>
    </row>
    <row r="57" spans="6:9" x14ac:dyDescent="0.2">
      <c r="F57" s="258"/>
      <c r="G57" s="259"/>
      <c r="H57" s="259"/>
      <c r="I57" s="54"/>
    </row>
    <row r="58" spans="6:9" x14ac:dyDescent="0.2">
      <c r="F58" s="258"/>
      <c r="G58" s="259"/>
      <c r="H58" s="259"/>
      <c r="I58" s="54"/>
    </row>
    <row r="59" spans="6:9" x14ac:dyDescent="0.2">
      <c r="F59" s="258"/>
      <c r="G59" s="259"/>
      <c r="H59" s="259"/>
      <c r="I59" s="54"/>
    </row>
    <row r="60" spans="6:9" x14ac:dyDescent="0.2">
      <c r="F60" s="258"/>
      <c r="G60" s="259"/>
      <c r="H60" s="259"/>
      <c r="I60" s="54"/>
    </row>
    <row r="61" spans="6:9" x14ac:dyDescent="0.2">
      <c r="F61" s="258"/>
      <c r="G61" s="259"/>
      <c r="H61" s="259"/>
      <c r="I61" s="54"/>
    </row>
    <row r="62" spans="6:9" x14ac:dyDescent="0.2">
      <c r="F62" s="258"/>
      <c r="G62" s="259"/>
      <c r="H62" s="259"/>
      <c r="I62" s="54"/>
    </row>
    <row r="63" spans="6:9" x14ac:dyDescent="0.2">
      <c r="F63" s="258"/>
      <c r="G63" s="259"/>
      <c r="H63" s="259"/>
      <c r="I63" s="54"/>
    </row>
    <row r="64" spans="6:9" x14ac:dyDescent="0.2">
      <c r="F64" s="258"/>
      <c r="G64" s="259"/>
      <c r="H64" s="259"/>
      <c r="I64" s="54"/>
    </row>
    <row r="65" spans="6:9" x14ac:dyDescent="0.2">
      <c r="F65" s="258"/>
      <c r="G65" s="259"/>
      <c r="H65" s="259"/>
      <c r="I65" s="54"/>
    </row>
    <row r="66" spans="6:9" x14ac:dyDescent="0.2">
      <c r="F66" s="258"/>
      <c r="G66" s="259"/>
      <c r="H66" s="259"/>
      <c r="I66" s="54"/>
    </row>
    <row r="67" spans="6:9" x14ac:dyDescent="0.2">
      <c r="F67" s="258"/>
      <c r="G67" s="259"/>
      <c r="H67" s="259"/>
      <c r="I67" s="54"/>
    </row>
    <row r="68" spans="6:9" x14ac:dyDescent="0.2">
      <c r="F68" s="258"/>
      <c r="G68" s="259"/>
      <c r="H68" s="259"/>
      <c r="I68" s="54"/>
    </row>
    <row r="69" spans="6:9" x14ac:dyDescent="0.2">
      <c r="F69" s="258"/>
      <c r="G69" s="259"/>
      <c r="H69" s="259"/>
      <c r="I69" s="54"/>
    </row>
    <row r="70" spans="6:9" x14ac:dyDescent="0.2">
      <c r="F70" s="258"/>
      <c r="G70" s="259"/>
      <c r="H70" s="259"/>
      <c r="I70" s="54"/>
    </row>
    <row r="71" spans="6:9" x14ac:dyDescent="0.2">
      <c r="F71" s="258"/>
      <c r="G71" s="259"/>
      <c r="H71" s="259"/>
      <c r="I71" s="54"/>
    </row>
    <row r="72" spans="6:9" x14ac:dyDescent="0.2">
      <c r="F72" s="258"/>
      <c r="G72" s="259"/>
      <c r="H72" s="259"/>
      <c r="I72" s="54"/>
    </row>
    <row r="73" spans="6:9" x14ac:dyDescent="0.2">
      <c r="F73" s="258"/>
      <c r="G73" s="259"/>
      <c r="H73" s="259"/>
      <c r="I73" s="54"/>
    </row>
    <row r="74" spans="6:9" x14ac:dyDescent="0.2">
      <c r="F74" s="258"/>
      <c r="G74" s="259"/>
      <c r="H74" s="259"/>
      <c r="I74" s="54"/>
    </row>
    <row r="75" spans="6:9" x14ac:dyDescent="0.2">
      <c r="F75" s="258"/>
      <c r="G75" s="259"/>
      <c r="H75" s="259"/>
      <c r="I75" s="54"/>
    </row>
    <row r="76" spans="6:9" x14ac:dyDescent="0.2">
      <c r="F76" s="258"/>
      <c r="G76" s="259"/>
      <c r="H76" s="259"/>
      <c r="I76" s="54"/>
    </row>
    <row r="77" spans="6:9" x14ac:dyDescent="0.2">
      <c r="F77" s="258"/>
      <c r="G77" s="259"/>
      <c r="H77" s="259"/>
      <c r="I77" s="54"/>
    </row>
    <row r="78" spans="6:9" x14ac:dyDescent="0.2">
      <c r="F78" s="258"/>
      <c r="G78" s="259"/>
      <c r="H78" s="259"/>
      <c r="I78" s="54"/>
    </row>
    <row r="79" spans="6:9" x14ac:dyDescent="0.2">
      <c r="F79" s="258"/>
      <c r="G79" s="259"/>
      <c r="H79" s="259"/>
      <c r="I79" s="54"/>
    </row>
    <row r="80" spans="6:9" x14ac:dyDescent="0.2">
      <c r="F80" s="258"/>
      <c r="G80" s="259"/>
      <c r="H80" s="259"/>
      <c r="I80" s="54"/>
    </row>
  </sheetData>
  <mergeCells count="4">
    <mergeCell ref="A1:B1"/>
    <mergeCell ref="A2:B2"/>
    <mergeCell ref="G2:I2"/>
    <mergeCell ref="H29:I29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61</vt:i4>
      </vt:variant>
      <vt:variant>
        <vt:lpstr>Pojmenované oblasti</vt:lpstr>
      </vt:variant>
      <vt:variant>
        <vt:i4>122</vt:i4>
      </vt:variant>
    </vt:vector>
  </HeadingPairs>
  <TitlesOfParts>
    <vt:vector size="183" baseType="lpstr">
      <vt:lpstr>Stavba</vt:lpstr>
      <vt:lpstr>01 1 KL</vt:lpstr>
      <vt:lpstr>01 1 Rek</vt:lpstr>
      <vt:lpstr>01 1 Pol</vt:lpstr>
      <vt:lpstr>01 2 KL</vt:lpstr>
      <vt:lpstr>01 2 Rek</vt:lpstr>
      <vt:lpstr>01 2 Pol</vt:lpstr>
      <vt:lpstr>01 3 KL</vt:lpstr>
      <vt:lpstr>01 3 Rek</vt:lpstr>
      <vt:lpstr>01 3 Pol</vt:lpstr>
      <vt:lpstr>02 1 KL</vt:lpstr>
      <vt:lpstr>02 1 Rek</vt:lpstr>
      <vt:lpstr>02 1 Pol</vt:lpstr>
      <vt:lpstr>02 2 KL</vt:lpstr>
      <vt:lpstr>02 2 Rek</vt:lpstr>
      <vt:lpstr>02 2 Pol</vt:lpstr>
      <vt:lpstr>02 3 KL</vt:lpstr>
      <vt:lpstr>02 3 Rek</vt:lpstr>
      <vt:lpstr>02 3 Pol</vt:lpstr>
      <vt:lpstr>03 1 KL</vt:lpstr>
      <vt:lpstr>03 1 Rek</vt:lpstr>
      <vt:lpstr>03 1 Pol</vt:lpstr>
      <vt:lpstr>03 2 KL</vt:lpstr>
      <vt:lpstr>03 2 Rek</vt:lpstr>
      <vt:lpstr>03 2 Pol</vt:lpstr>
      <vt:lpstr>03 3 KL</vt:lpstr>
      <vt:lpstr>03 3 Rek</vt:lpstr>
      <vt:lpstr>03 3 Pol</vt:lpstr>
      <vt:lpstr>04 1 KL</vt:lpstr>
      <vt:lpstr>04 1 Rek</vt:lpstr>
      <vt:lpstr>04 1 Pol</vt:lpstr>
      <vt:lpstr>04 2 KL</vt:lpstr>
      <vt:lpstr>04 2 Rek</vt:lpstr>
      <vt:lpstr>04 2 Pol</vt:lpstr>
      <vt:lpstr>04 3 KL</vt:lpstr>
      <vt:lpstr>04 3 Rek</vt:lpstr>
      <vt:lpstr>04 3 Pol</vt:lpstr>
      <vt:lpstr>05 1 KL</vt:lpstr>
      <vt:lpstr>05 1 Rek</vt:lpstr>
      <vt:lpstr>05 1 Pol</vt:lpstr>
      <vt:lpstr>05 2 KL</vt:lpstr>
      <vt:lpstr>05 2 Rek</vt:lpstr>
      <vt:lpstr>05 2 Pol</vt:lpstr>
      <vt:lpstr>05 3 KL</vt:lpstr>
      <vt:lpstr>05 3 Rek</vt:lpstr>
      <vt:lpstr>05 3 Pol</vt:lpstr>
      <vt:lpstr>06 1 KL</vt:lpstr>
      <vt:lpstr>06 1 Rek</vt:lpstr>
      <vt:lpstr>06 1 Pol</vt:lpstr>
      <vt:lpstr>06 2 KL</vt:lpstr>
      <vt:lpstr>06 2 Rek</vt:lpstr>
      <vt:lpstr>06 2 Pol</vt:lpstr>
      <vt:lpstr>06 3 KL</vt:lpstr>
      <vt:lpstr>06 3 Rek</vt:lpstr>
      <vt:lpstr>06 3 Pol</vt:lpstr>
      <vt:lpstr>07 1 KL</vt:lpstr>
      <vt:lpstr>07 1 Rek</vt:lpstr>
      <vt:lpstr>07 1 Pol</vt:lpstr>
      <vt:lpstr>08 1 KL</vt:lpstr>
      <vt:lpstr>08 1 Rek</vt:lpstr>
      <vt:lpstr>08 1 Pol</vt:lpstr>
      <vt:lpstr>Stavba!CelkemObjekty</vt:lpstr>
      <vt:lpstr>Stavba!CisloStavby</vt:lpstr>
      <vt:lpstr>Stavba!dadresa</vt:lpstr>
      <vt:lpstr>Stavba!DIČ</vt:lpstr>
      <vt:lpstr>Stavba!dmisto</vt:lpstr>
      <vt:lpstr>Stavba!dpsc</vt:lpstr>
      <vt:lpstr>Stavba!IČO</vt:lpstr>
      <vt:lpstr>Stavba!NazevObjektu</vt:lpstr>
      <vt:lpstr>Stavba!NazevStavby</vt:lpstr>
      <vt:lpstr>'01 1 Pol'!Názvy_tisku</vt:lpstr>
      <vt:lpstr>'01 1 Rek'!Názvy_tisku</vt:lpstr>
      <vt:lpstr>'01 2 Pol'!Názvy_tisku</vt:lpstr>
      <vt:lpstr>'01 2 Rek'!Názvy_tisku</vt:lpstr>
      <vt:lpstr>'01 3 Pol'!Názvy_tisku</vt:lpstr>
      <vt:lpstr>'01 3 Rek'!Názvy_tisku</vt:lpstr>
      <vt:lpstr>'02 1 Pol'!Názvy_tisku</vt:lpstr>
      <vt:lpstr>'02 1 Rek'!Názvy_tisku</vt:lpstr>
      <vt:lpstr>'02 2 Pol'!Názvy_tisku</vt:lpstr>
      <vt:lpstr>'02 2 Rek'!Názvy_tisku</vt:lpstr>
      <vt:lpstr>'02 3 Pol'!Názvy_tisku</vt:lpstr>
      <vt:lpstr>'02 3 Rek'!Názvy_tisku</vt:lpstr>
      <vt:lpstr>'03 1 Pol'!Názvy_tisku</vt:lpstr>
      <vt:lpstr>'03 1 Rek'!Názvy_tisku</vt:lpstr>
      <vt:lpstr>'03 2 Pol'!Názvy_tisku</vt:lpstr>
      <vt:lpstr>'03 2 Rek'!Názvy_tisku</vt:lpstr>
      <vt:lpstr>'03 3 Pol'!Názvy_tisku</vt:lpstr>
      <vt:lpstr>'03 3 Rek'!Názvy_tisku</vt:lpstr>
      <vt:lpstr>'04 1 Pol'!Názvy_tisku</vt:lpstr>
      <vt:lpstr>'04 1 Rek'!Názvy_tisku</vt:lpstr>
      <vt:lpstr>'04 2 Pol'!Názvy_tisku</vt:lpstr>
      <vt:lpstr>'04 2 Rek'!Názvy_tisku</vt:lpstr>
      <vt:lpstr>'04 3 Pol'!Názvy_tisku</vt:lpstr>
      <vt:lpstr>'04 3 Rek'!Názvy_tisku</vt:lpstr>
      <vt:lpstr>'05 1 Pol'!Názvy_tisku</vt:lpstr>
      <vt:lpstr>'05 1 Rek'!Názvy_tisku</vt:lpstr>
      <vt:lpstr>'05 2 Pol'!Názvy_tisku</vt:lpstr>
      <vt:lpstr>'05 2 Rek'!Názvy_tisku</vt:lpstr>
      <vt:lpstr>'05 3 Pol'!Názvy_tisku</vt:lpstr>
      <vt:lpstr>'05 3 Rek'!Názvy_tisku</vt:lpstr>
      <vt:lpstr>'06 1 Pol'!Názvy_tisku</vt:lpstr>
      <vt:lpstr>'06 1 Rek'!Názvy_tisku</vt:lpstr>
      <vt:lpstr>'06 2 Pol'!Názvy_tisku</vt:lpstr>
      <vt:lpstr>'06 2 Rek'!Názvy_tisku</vt:lpstr>
      <vt:lpstr>'06 3 Pol'!Názvy_tisku</vt:lpstr>
      <vt:lpstr>'06 3 Rek'!Názvy_tisku</vt:lpstr>
      <vt:lpstr>'07 1 Pol'!Názvy_tisku</vt:lpstr>
      <vt:lpstr>'07 1 Rek'!Názvy_tisku</vt:lpstr>
      <vt:lpstr>'08 1 Pol'!Názvy_tisku</vt:lpstr>
      <vt:lpstr>'08 1 Rek'!Názvy_tisku</vt:lpstr>
      <vt:lpstr>Stavba!Objednatel</vt:lpstr>
      <vt:lpstr>Stavba!Objekt</vt:lpstr>
      <vt:lpstr>'01 1 KL'!Oblast_tisku</vt:lpstr>
      <vt:lpstr>'01 1 Pol'!Oblast_tisku</vt:lpstr>
      <vt:lpstr>'01 1 Rek'!Oblast_tisku</vt:lpstr>
      <vt:lpstr>'01 2 KL'!Oblast_tisku</vt:lpstr>
      <vt:lpstr>'01 2 Pol'!Oblast_tisku</vt:lpstr>
      <vt:lpstr>'01 2 Rek'!Oblast_tisku</vt:lpstr>
      <vt:lpstr>'01 3 KL'!Oblast_tisku</vt:lpstr>
      <vt:lpstr>'01 3 Pol'!Oblast_tisku</vt:lpstr>
      <vt:lpstr>'01 3 Rek'!Oblast_tisku</vt:lpstr>
      <vt:lpstr>'02 1 KL'!Oblast_tisku</vt:lpstr>
      <vt:lpstr>'02 1 Pol'!Oblast_tisku</vt:lpstr>
      <vt:lpstr>'02 1 Rek'!Oblast_tisku</vt:lpstr>
      <vt:lpstr>'02 2 KL'!Oblast_tisku</vt:lpstr>
      <vt:lpstr>'02 2 Pol'!Oblast_tisku</vt:lpstr>
      <vt:lpstr>'02 2 Rek'!Oblast_tisku</vt:lpstr>
      <vt:lpstr>'02 3 KL'!Oblast_tisku</vt:lpstr>
      <vt:lpstr>'02 3 Pol'!Oblast_tisku</vt:lpstr>
      <vt:lpstr>'02 3 Rek'!Oblast_tisku</vt:lpstr>
      <vt:lpstr>'03 1 KL'!Oblast_tisku</vt:lpstr>
      <vt:lpstr>'03 1 Pol'!Oblast_tisku</vt:lpstr>
      <vt:lpstr>'03 1 Rek'!Oblast_tisku</vt:lpstr>
      <vt:lpstr>'03 2 KL'!Oblast_tisku</vt:lpstr>
      <vt:lpstr>'03 2 Pol'!Oblast_tisku</vt:lpstr>
      <vt:lpstr>'03 2 Rek'!Oblast_tisku</vt:lpstr>
      <vt:lpstr>'03 3 KL'!Oblast_tisku</vt:lpstr>
      <vt:lpstr>'03 3 Pol'!Oblast_tisku</vt:lpstr>
      <vt:lpstr>'03 3 Rek'!Oblast_tisku</vt:lpstr>
      <vt:lpstr>'04 1 KL'!Oblast_tisku</vt:lpstr>
      <vt:lpstr>'04 1 Pol'!Oblast_tisku</vt:lpstr>
      <vt:lpstr>'04 1 Rek'!Oblast_tisku</vt:lpstr>
      <vt:lpstr>'04 2 KL'!Oblast_tisku</vt:lpstr>
      <vt:lpstr>'04 2 Pol'!Oblast_tisku</vt:lpstr>
      <vt:lpstr>'04 2 Rek'!Oblast_tisku</vt:lpstr>
      <vt:lpstr>'04 3 KL'!Oblast_tisku</vt:lpstr>
      <vt:lpstr>'04 3 Pol'!Oblast_tisku</vt:lpstr>
      <vt:lpstr>'04 3 Rek'!Oblast_tisku</vt:lpstr>
      <vt:lpstr>'05 1 KL'!Oblast_tisku</vt:lpstr>
      <vt:lpstr>'05 1 Pol'!Oblast_tisku</vt:lpstr>
      <vt:lpstr>'05 1 Rek'!Oblast_tisku</vt:lpstr>
      <vt:lpstr>'05 2 KL'!Oblast_tisku</vt:lpstr>
      <vt:lpstr>'05 2 Pol'!Oblast_tisku</vt:lpstr>
      <vt:lpstr>'05 2 Rek'!Oblast_tisku</vt:lpstr>
      <vt:lpstr>'05 3 KL'!Oblast_tisku</vt:lpstr>
      <vt:lpstr>'05 3 Pol'!Oblast_tisku</vt:lpstr>
      <vt:lpstr>'05 3 Rek'!Oblast_tisku</vt:lpstr>
      <vt:lpstr>'06 1 KL'!Oblast_tisku</vt:lpstr>
      <vt:lpstr>'06 1 Pol'!Oblast_tisku</vt:lpstr>
      <vt:lpstr>'06 1 Rek'!Oblast_tisku</vt:lpstr>
      <vt:lpstr>'06 2 KL'!Oblast_tisku</vt:lpstr>
      <vt:lpstr>'06 2 Pol'!Oblast_tisku</vt:lpstr>
      <vt:lpstr>'06 2 Rek'!Oblast_tisku</vt:lpstr>
      <vt:lpstr>'06 3 KL'!Oblast_tisku</vt:lpstr>
      <vt:lpstr>'06 3 Pol'!Oblast_tisku</vt:lpstr>
      <vt:lpstr>'06 3 Rek'!Oblast_tisku</vt:lpstr>
      <vt:lpstr>'07 1 KL'!Oblast_tisku</vt:lpstr>
      <vt:lpstr>'07 1 Pol'!Oblast_tisku</vt:lpstr>
      <vt:lpstr>'07 1 Rek'!Oblast_tisku</vt:lpstr>
      <vt:lpstr>'08 1 KL'!Oblast_tisku</vt:lpstr>
      <vt:lpstr>'08 1 Pol'!Oblast_tisku</vt:lpstr>
      <vt:lpstr>'08 1 Rek'!Oblast_tisku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Stavba!SazbaDPH1</vt:lpstr>
      <vt:lpstr>Stavba!SazbaDPH2</vt:lpstr>
      <vt:lpstr>Stavba!SoucetDilu</vt:lpstr>
      <vt:lpstr>Stavba!StavbaCelkem</vt:lpstr>
      <vt:lpstr>Stavba!Zhotovitel</vt:lpstr>
    </vt:vector>
  </TitlesOfParts>
  <Company>STAVOPROJEKTA stavební firma,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Krejsova Iva</dc:creator>
  <cp:lastModifiedBy>Krejsova Iva</cp:lastModifiedBy>
  <dcterms:created xsi:type="dcterms:W3CDTF">2015-01-08T08:17:34Z</dcterms:created>
  <dcterms:modified xsi:type="dcterms:W3CDTF">2015-01-08T08:19:27Z</dcterms:modified>
</cp:coreProperties>
</file>