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3183D795-35AD-4BF0-B25A-567C7966DAE9}" xr6:coauthVersionLast="47" xr6:coauthVersionMax="47" xr10:uidLastSave="{00000000-0000-0000-0000-000000000000}"/>
  <bookViews>
    <workbookView xWindow="1245" yWindow="3870" windowWidth="38700" windowHeight="15225" xr2:uid="{00000000-000D-0000-FFFF-FFFF00000000}"/>
  </bookViews>
  <sheets>
    <sheet name="Rekapitulace stavby" sheetId="1" r:id="rId1"/>
    <sheet name="D.1.1 - ASŘ a bourací prá..." sheetId="2" r:id="rId2"/>
    <sheet name="Seznam figur" sheetId="3" r:id="rId3"/>
  </sheets>
  <definedNames>
    <definedName name="_xlnm._FilterDatabase" localSheetId="1" hidden="1">'D.1.1 - ASŘ a bourací prá...'!$C$125:$K$197</definedName>
    <definedName name="_xlnm.Print_Titles" localSheetId="1">'D.1.1 - ASŘ a bourací prá...'!$125:$125</definedName>
    <definedName name="_xlnm.Print_Titles" localSheetId="0">'Rekapitulace stavby'!$92:$92</definedName>
    <definedName name="_xlnm.Print_Titles" localSheetId="2">'Seznam figur'!$9:$9</definedName>
    <definedName name="_xlnm.Print_Area" localSheetId="1">'D.1.1 - ASŘ a bourací prá...'!$C$4:$J$76,'D.1.1 - ASŘ a bourací prá...'!$C$82:$J$107,'D.1.1 - ASŘ a bourací prá...'!$C$113:$K$197</definedName>
    <definedName name="_xlnm.Print_Area" localSheetId="0">'Rekapitulace stavby'!$D$4:$AO$76,'Rekapitulace stavby'!$C$82:$AQ$96</definedName>
    <definedName name="_xlnm.Print_Area" localSheetId="2">'Seznam figur'!$C$4:$G$50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J37" i="2"/>
  <c r="J36" i="2"/>
  <c r="AY95" i="1"/>
  <c r="J35" i="2"/>
  <c r="AX95" i="1"/>
  <c r="BI196" i="2"/>
  <c r="BH196" i="2"/>
  <c r="BG196" i="2"/>
  <c r="BF196" i="2"/>
  <c r="T196" i="2"/>
  <c r="T195" i="2"/>
  <c r="R196" i="2"/>
  <c r="R195" i="2"/>
  <c r="P196" i="2"/>
  <c r="P195" i="2" s="1"/>
  <c r="BI193" i="2"/>
  <c r="BH193" i="2"/>
  <c r="BG193" i="2"/>
  <c r="BF193" i="2"/>
  <c r="T193" i="2"/>
  <c r="T192" i="2" s="1"/>
  <c r="T189" i="2" s="1"/>
  <c r="R193" i="2"/>
  <c r="R192" i="2"/>
  <c r="P193" i="2"/>
  <c r="P192" i="2"/>
  <c r="P189" i="2" s="1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T145" i="2"/>
  <c r="R146" i="2"/>
  <c r="R145" i="2" s="1"/>
  <c r="P146" i="2"/>
  <c r="P145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T134" i="2" s="1"/>
  <c r="R135" i="2"/>
  <c r="R134" i="2" s="1"/>
  <c r="P135" i="2"/>
  <c r="P134" i="2" s="1"/>
  <c r="P127" i="2" s="1"/>
  <c r="BI129" i="2"/>
  <c r="BH129" i="2"/>
  <c r="BG129" i="2"/>
  <c r="BF129" i="2"/>
  <c r="T129" i="2"/>
  <c r="T128" i="2" s="1"/>
  <c r="T127" i="2" s="1"/>
  <c r="R129" i="2"/>
  <c r="R128" i="2" s="1"/>
  <c r="R127" i="2" s="1"/>
  <c r="P129" i="2"/>
  <c r="P128" i="2"/>
  <c r="F120" i="2"/>
  <c r="E118" i="2"/>
  <c r="F89" i="2"/>
  <c r="E87" i="2"/>
  <c r="J24" i="2"/>
  <c r="E24" i="2"/>
  <c r="J123" i="2" s="1"/>
  <c r="J23" i="2"/>
  <c r="J21" i="2"/>
  <c r="E21" i="2"/>
  <c r="J91" i="2"/>
  <c r="J20" i="2"/>
  <c r="J18" i="2"/>
  <c r="E18" i="2"/>
  <c r="F123" i="2"/>
  <c r="J17" i="2"/>
  <c r="J15" i="2"/>
  <c r="E15" i="2"/>
  <c r="F122" i="2" s="1"/>
  <c r="J14" i="2"/>
  <c r="J12" i="2"/>
  <c r="J120" i="2"/>
  <c r="E7" i="2"/>
  <c r="E116" i="2" s="1"/>
  <c r="L90" i="1"/>
  <c r="AM90" i="1"/>
  <c r="AM89" i="1"/>
  <c r="L89" i="1"/>
  <c r="AM87" i="1"/>
  <c r="L87" i="1"/>
  <c r="L85" i="1"/>
  <c r="L84" i="1"/>
  <c r="BK196" i="2"/>
  <c r="BK193" i="2"/>
  <c r="J190" i="2"/>
  <c r="J185" i="2"/>
  <c r="J180" i="2"/>
  <c r="BK174" i="2"/>
  <c r="BK171" i="2"/>
  <c r="J168" i="2"/>
  <c r="BK160" i="2"/>
  <c r="BK158" i="2"/>
  <c r="BK156" i="2"/>
  <c r="BK150" i="2"/>
  <c r="BK146" i="2"/>
  <c r="J139" i="2"/>
  <c r="J129" i="2"/>
  <c r="J193" i="2"/>
  <c r="BK168" i="2"/>
  <c r="BK139" i="2"/>
  <c r="BK129" i="2"/>
  <c r="J196" i="2"/>
  <c r="BK190" i="2"/>
  <c r="BK185" i="2"/>
  <c r="BK180" i="2"/>
  <c r="J177" i="2"/>
  <c r="J174" i="2"/>
  <c r="J171" i="2"/>
  <c r="BK164" i="2"/>
  <c r="J160" i="2"/>
  <c r="J158" i="2"/>
  <c r="J156" i="2"/>
  <c r="J150" i="2"/>
  <c r="J146" i="2"/>
  <c r="BK135" i="2"/>
  <c r="BK177" i="2"/>
  <c r="J164" i="2"/>
  <c r="J135" i="2"/>
  <c r="AS94" i="1"/>
  <c r="R189" i="2" l="1"/>
  <c r="BK149" i="2"/>
  <c r="J149" i="2"/>
  <c r="J102" i="2" s="1"/>
  <c r="R149" i="2"/>
  <c r="BK170" i="2"/>
  <c r="J170" i="2"/>
  <c r="J103" i="2"/>
  <c r="T170" i="2"/>
  <c r="P149" i="2"/>
  <c r="T149" i="2"/>
  <c r="T148" i="2"/>
  <c r="T126" i="2"/>
  <c r="P170" i="2"/>
  <c r="R170" i="2"/>
  <c r="BK134" i="2"/>
  <c r="J134" i="2"/>
  <c r="J99" i="2" s="1"/>
  <c r="BK145" i="2"/>
  <c r="J145" i="2"/>
  <c r="J100" i="2"/>
  <c r="BK192" i="2"/>
  <c r="J192" i="2"/>
  <c r="J105" i="2"/>
  <c r="BK128" i="2"/>
  <c r="J128" i="2"/>
  <c r="J98" i="2"/>
  <c r="BK195" i="2"/>
  <c r="J195" i="2" s="1"/>
  <c r="J106" i="2" s="1"/>
  <c r="E85" i="2"/>
  <c r="J89" i="2"/>
  <c r="J92" i="2"/>
  <c r="J122" i="2"/>
  <c r="BE146" i="2"/>
  <c r="BE156" i="2"/>
  <c r="BE158" i="2"/>
  <c r="BE160" i="2"/>
  <c r="F91" i="2"/>
  <c r="F92" i="2"/>
  <c r="BE129" i="2"/>
  <c r="BE135" i="2"/>
  <c r="BE139" i="2"/>
  <c r="BE150" i="2"/>
  <c r="BE164" i="2"/>
  <c r="BE168" i="2"/>
  <c r="BE171" i="2"/>
  <c r="BE174" i="2"/>
  <c r="BE177" i="2"/>
  <c r="BE180" i="2"/>
  <c r="BE185" i="2"/>
  <c r="BE190" i="2"/>
  <c r="BE193" i="2"/>
  <c r="BE196" i="2"/>
  <c r="J34" i="2"/>
  <c r="AW95" i="1" s="1"/>
  <c r="F36" i="2"/>
  <c r="BC95" i="1" s="1"/>
  <c r="BC94" i="1" s="1"/>
  <c r="W32" i="1" s="1"/>
  <c r="F35" i="2"/>
  <c r="BB95" i="1" s="1"/>
  <c r="BB94" i="1" s="1"/>
  <c r="AX94" i="1" s="1"/>
  <c r="F34" i="2"/>
  <c r="BA95" i="1"/>
  <c r="BA94" i="1" s="1"/>
  <c r="W30" i="1" s="1"/>
  <c r="F37" i="2"/>
  <c r="BD95" i="1" s="1"/>
  <c r="BD94" i="1" s="1"/>
  <c r="W33" i="1" s="1"/>
  <c r="P148" i="2" l="1"/>
  <c r="P126" i="2"/>
  <c r="AU95" i="1"/>
  <c r="AU94" i="1" s="1"/>
  <c r="R148" i="2"/>
  <c r="R126" i="2"/>
  <c r="BK189" i="2"/>
  <c r="J189" i="2"/>
  <c r="J104" i="2"/>
  <c r="BK127" i="2"/>
  <c r="J127" i="2" s="1"/>
  <c r="J97" i="2" s="1"/>
  <c r="BK148" i="2"/>
  <c r="J148" i="2"/>
  <c r="J101" i="2"/>
  <c r="AW94" i="1"/>
  <c r="AK30" i="1"/>
  <c r="W31" i="1"/>
  <c r="AY94" i="1"/>
  <c r="F33" i="2"/>
  <c r="AZ95" i="1" s="1"/>
  <c r="AZ94" i="1" s="1"/>
  <c r="AV94" i="1" s="1"/>
  <c r="AK29" i="1" s="1"/>
  <c r="J33" i="2"/>
  <c r="AV95" i="1" s="1"/>
  <c r="AT95" i="1" s="1"/>
  <c r="BK126" i="2" l="1"/>
  <c r="J126" i="2"/>
  <c r="J96" i="2"/>
  <c r="AT94" i="1"/>
  <c r="W29" i="1"/>
  <c r="J30" i="2" l="1"/>
  <c r="AG95" i="1"/>
  <c r="AG94" i="1" s="1"/>
  <c r="AK26" i="1" s="1"/>
  <c r="AK35" i="1" s="1"/>
  <c r="AN94" i="1" l="1"/>
  <c r="J39" i="2"/>
  <c r="AN95" i="1"/>
</calcChain>
</file>

<file path=xl/sharedStrings.xml><?xml version="1.0" encoding="utf-8"?>
<sst xmlns="http://schemas.openxmlformats.org/spreadsheetml/2006/main" count="1027" uniqueCount="268">
  <si>
    <t>Export Komplet</t>
  </si>
  <si>
    <t/>
  </si>
  <si>
    <t>2.0</t>
  </si>
  <si>
    <t>ZAMOK</t>
  </si>
  <si>
    <t>False</t>
  </si>
  <si>
    <t>{bcf43444-042c-471a-a7f7-743ad5551496}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</si>
  <si>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</si>
  <si>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</si>
  <si>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</si>
  <si>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</si>
  <si>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</si>
  <si>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</si>
  <si>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</si>
  <si>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</si>
  <si>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25002_vym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</si>
  <si>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</si>
  <si>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</si>
  <si>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Severka Plotiště nad Labem - výměna dveří</t>
  </si>
  <si>
    <t>KSO:</t>
  </si>
  <si>
    <t>CC-CZ:</t>
  </si>
  <si>
    <t>Místo:</t>
  </si>
  <si>
    <t xml:space="preserve"> </t>
  </si>
  <si>
    <t>Datum:</t>
  </si>
  <si>
    <t>27. 5. 2025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</si>
  <si>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</si>
  <si>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</si>
  <si>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</si>
  <si>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</si>
  <si>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</si>
  <si>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</si>
  <si>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</si>
  <si>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</si>
  <si>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</si>
  <si>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</si>
  <si>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</si>
  <si>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</si>
  <si>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</si>
  <si>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</si>
  <si>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</si>
  <si>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</si>
  <si>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</si>
  <si>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</si>
  <si>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</si>
  <si>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</si>
  <si>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</si>
  <si>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</si>
  <si>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</si>
  <si>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</si>
  <si>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</si>
  <si>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</si>
  <si>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</si>
  <si>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</si>
  <si>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</si>
  <si>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</si>
  <si>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</si>
  <si>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</si>
  <si>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</si>
  <si>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</si>
  <si>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</si>
  <si>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</si>
  <si>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</si>
  <si>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</si>
  <si>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</si>
  <si>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</si>
  <si>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</si>
  <si>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</si>
  <si>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</si>
  <si>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</si>
  <si>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</si>
  <si>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</si>
  <si>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</si>
  <si>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</si>
  <si>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</si>
  <si>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</si>
  <si>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</si>
  <si>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</si>
  <si>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</si>
  <si>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</si>
  <si>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</si>
  <si>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ASŘ a bourací práce - výměna dveří</t>
  </si>
  <si>
    <t>STA</t>
  </si>
  <si>
    <t>1</t>
  </si>
  <si>
    <t>{f40a1645-20b4-4a67-8aba-82627cf2a636}</t>
  </si>
  <si>
    <t>2</t>
  </si>
  <si>
    <t>Malby</t>
  </si>
  <si>
    <t>15,44</t>
  </si>
  <si>
    <t>Oprava_omítek</t>
  </si>
  <si>
    <t>30,88</t>
  </si>
  <si>
    <t>KRYCÍ LIST SOUPISU PRACÍ</t>
  </si>
  <si>
    <t>Objekt:</t>
  </si>
  <si>
    <t>D.1.1 - ASŘ a bourací práce - výměna dveří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</si>
  <si>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</si>
  <si>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</si>
  <si>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</si>
  <si>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</si>
  <si>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</si>
  <si>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</si>
  <si>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</si>
  <si>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</si>
  <si>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</si>
  <si>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</si>
  <si>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</si>
  <si>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</si>
  <si>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</si>
  <si>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</si>
  <si>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</si>
  <si>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</si>
  <si>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</si>
  <si>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</si>
  <si>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</si>
  <si>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</si>
  <si>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</si>
  <si>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</si>
  <si>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</si>
  <si>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</si>
  <si>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</si>
  <si>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</si>
  <si>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</si>
  <si>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</si>
  <si>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</si>
  <si>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</si>
  <si>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</si>
  <si>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</si>
  <si>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</si>
  <si>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</si>
  <si>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619995001</t>
  </si>
  <si>
    <t>Začištění omítek kolem oken, dveří, podlah nebo obkladů</t>
  </si>
  <si>
    <t>m</t>
  </si>
  <si>
    <t>CS ÚRS 2025 01</t>
  </si>
  <si>
    <t>4</t>
  </si>
  <si>
    <t>1232575722</t>
  </si>
  <si>
    <t>PP</t>
  </si>
  <si>
    <t>Začištění omítek (s dodáním hmot) kolem oken, dveří, podlah, obkladů apod.</t>
  </si>
  <si>
    <t>VV</t>
  </si>
  <si>
    <t>D.1.1.2 Půdorys 1.NP - nový stav, D.1.1.3 Výpis prvků PSV</t>
  </si>
  <si>
    <t>"oprava kolem dveří" (1,67+3,36*2+1,55+2,75*2)*2</t>
  </si>
  <si>
    <t>Součet</t>
  </si>
  <si>
    <t>9</t>
  </si>
  <si>
    <t>Ostatní konstrukce a práce, bourání</t>
  </si>
  <si>
    <t>949101111</t>
  </si>
  <si>
    <t>Lešení pomocné pro objekty pozemních staveb s lešeňovou podlahou v do 1,9 m zatížení do 150 kg/m2</t>
  </si>
  <si>
    <t>m2</t>
  </si>
  <si>
    <t>-1940948847</t>
  </si>
  <si>
    <t>Lešení pomocné pracovní pro objekty pozemních staveb pro zatížení do 150 kg/m2, o výšce lešeňové podlahy do 1,9 m</t>
  </si>
  <si>
    <t>"VÝMĚNA DVEŘÍ" 4</t>
  </si>
  <si>
    <t>3</t>
  </si>
  <si>
    <t>R09Dem03</t>
  </si>
  <si>
    <t>Demontáž stávajících dveří vč. likvidace do suti</t>
  </si>
  <si>
    <t>-104858143</t>
  </si>
  <si>
    <t>D.1.1.1 Půdorys 1.NP - bourací práce</t>
  </si>
  <si>
    <t>"m.č. 101" 1,67*3,36</t>
  </si>
  <si>
    <t>"m.č. 102" 1,25*2,25</t>
  </si>
  <si>
    <t>998</t>
  </si>
  <si>
    <t>Přesun hmot</t>
  </si>
  <si>
    <t>998018001</t>
  </si>
  <si>
    <t>Přesun hmot pro budovy ruční pro budovy v do 6 m</t>
  </si>
  <si>
    <t>t</t>
  </si>
  <si>
    <t>1138012927</t>
  </si>
  <si>
    <t>Přesun hmot pro budovy občanské výstavby, bydlení, výrobu a služby ruční (bez užití mechanizace) vodorovná dopravní vzdálenost do 100 m pro budovy s jakoukoliv nosnou konstrukcí výšky do 6 m</t>
  </si>
  <si>
    <t>PSV</t>
  </si>
  <si>
    <t>Práce a dodávky PSV</t>
  </si>
  <si>
    <t>767</t>
  </si>
  <si>
    <t>Konstrukce zámečnické</t>
  </si>
  <si>
    <t>5</t>
  </si>
  <si>
    <t>767640222</t>
  </si>
  <si>
    <t>Montáž dveří ocelových nebo hliníkových vchodových dvoukřídlových s nadsvětlíkem</t>
  </si>
  <si>
    <t>kus</t>
  </si>
  <si>
    <t>16</t>
  </si>
  <si>
    <t>-1144954088</t>
  </si>
  <si>
    <t>Montáž dveří ocelových nebo hliníkových vchodových dvoukřídlové s nadsvětlíkem</t>
  </si>
  <si>
    <t>D.1.1.3 Výpis prvků PSV</t>
  </si>
  <si>
    <t>"D01" 1</t>
  </si>
  <si>
    <t>"D02" 1</t>
  </si>
  <si>
    <t>M</t>
  </si>
  <si>
    <t>RD01</t>
  </si>
  <si>
    <t>dodávka hliníkových dveří D01 vč. příslušenství - dle PD</t>
  </si>
  <si>
    <t>32</t>
  </si>
  <si>
    <t>-1511690230</t>
  </si>
  <si>
    <t>7</t>
  </si>
  <si>
    <t>RD02</t>
  </si>
  <si>
    <t>dodávka hliníkových dveří D02 vč. příslušenství - dle PD</t>
  </si>
  <si>
    <t>1403638416</t>
  </si>
  <si>
    <t>8</t>
  </si>
  <si>
    <t>R76701</t>
  </si>
  <si>
    <t>M+D Oprava osění -  Al lišta pro zakrytí drážky v kamenném ostění po celém obvodě - dle PD</t>
  </si>
  <si>
    <t>-1481473866</t>
  </si>
  <si>
    <t>D.1.1.1 Půdorys 1.NP - bourací práce, D.1.1.2 Půdorys 1.NP - nový stav, D.1.1.3 Výpis prvků PSV</t>
  </si>
  <si>
    <t>"D02" 6,5</t>
  </si>
  <si>
    <t>R76702</t>
  </si>
  <si>
    <t>M+D Al pochozí prahový profil s krycí lištou pro zakrytí prahové drážky v kamenném ostění - dle PD</t>
  </si>
  <si>
    <t>1472319880</t>
  </si>
  <si>
    <t>"D02" 1,3</t>
  </si>
  <si>
    <t>10</t>
  </si>
  <si>
    <t>998767311</t>
  </si>
  <si>
    <t>Přesun hmot procentní pro zámečnické konstrukce ruční v objektech v do 6 m</t>
  </si>
  <si>
    <t>%</t>
  </si>
  <si>
    <t>1172046610</t>
  </si>
  <si>
    <t>Přesun hmot pro zámečnické konstrukce stanovený procentní sazbou (%) z ceny vodorovná dopravní vzdálenost do 50 m ruční (bez užití mechanizace) v objektech výšky do 6 m</t>
  </si>
  <si>
    <t>784</t>
  </si>
  <si>
    <t>Dokončovací práce - malby a tapety</t>
  </si>
  <si>
    <t>11</t>
  </si>
  <si>
    <t>784111001</t>
  </si>
  <si>
    <t>Oprášení (ometení ) podkladu v místnostech v do 3,80 m</t>
  </si>
  <si>
    <t>389360078</t>
  </si>
  <si>
    <t>Oprášení (ometení) podkladu v místnostech výšky do 3,80 m</t>
  </si>
  <si>
    <t>784171101</t>
  </si>
  <si>
    <t>Zakrytí vnitřních podlah včetně pozdějšího odkrytí</t>
  </si>
  <si>
    <t>1459292697</t>
  </si>
  <si>
    <t>Zakrytí nemalovaných ploch (materiál ve specifikaci) včetně pozdějšího odkrytí podlah</t>
  </si>
  <si>
    <t>20</t>
  </si>
  <si>
    <t>13</t>
  </si>
  <si>
    <t>28323157</t>
  </si>
  <si>
    <t>fólie pro malířské potřeby zakrývací tl 14µ 4x5m</t>
  </si>
  <si>
    <t>-199440659</t>
  </si>
  <si>
    <t>20*1,05 'Přepočtené koeficientem množství</t>
  </si>
  <si>
    <t>14</t>
  </si>
  <si>
    <t>784181121</t>
  </si>
  <si>
    <t>Hloubková jednonásobná bezbarvá penetrace podkladu v místnostech v do 3,80 m</t>
  </si>
  <si>
    <t>1352752264</t>
  </si>
  <si>
    <t>Penetrace podkladu jednonásobná hloubková akrylátová bezbarvá v místnostech výšky do 3,80 m</t>
  </si>
  <si>
    <t>"sdk podhled" viz položka penetrace</t>
  </si>
  <si>
    <t>"opravované plochy" Oprava_omítek*0,5</t>
  </si>
  <si>
    <t>15</t>
  </si>
  <si>
    <t>784221101</t>
  </si>
  <si>
    <t>Dvojnásobné bílé malby ze směsí za sucha dobře otěruvzdorných v místnostech do 3,80 m</t>
  </si>
  <si>
    <t>-258818837</t>
  </si>
  <si>
    <t>Malby z malířských směsí otěruvzdorných za sucha dvojnásobné, bílé za sucha otěruvzdorné dobře v místnostech výšky do 3,80 m</t>
  </si>
  <si>
    <t>Oprava_omítek*0,5</t>
  </si>
  <si>
    <t>VRN</t>
  </si>
  <si>
    <t>Vedlejší rozpočtové náklady</t>
  </si>
  <si>
    <t>VRN01</t>
  </si>
  <si>
    <t>Úklid po dokončení výměny dveří vč. zajištění bezprašnosti během provádění prací</t>
  </si>
  <si>
    <t>Kč</t>
  </si>
  <si>
    <t>-1816827174</t>
  </si>
  <si>
    <t>VRN1</t>
  </si>
  <si>
    <t>Průzkumné, zeměměřičské a projektové práce</t>
  </si>
  <si>
    <t>17</t>
  </si>
  <si>
    <t>010001000</t>
  </si>
  <si>
    <t>1024</t>
  </si>
  <si>
    <t>-2039418216</t>
  </si>
  <si>
    <t>VRN3</t>
  </si>
  <si>
    <t>Zařízení staveniště</t>
  </si>
  <si>
    <t>18</t>
  </si>
  <si>
    <t>030001000</t>
  </si>
  <si>
    <t>2060974749</t>
  </si>
  <si>
    <t>SEZNAM FIGUR</t>
  </si>
  <si>
    <t>Výměra</t>
  </si>
  <si>
    <t>Bed_01</t>
  </si>
  <si>
    <t>Úprava zděných konstrukcí - dobetonování - po obvodu dle SKŘ - bednění</t>
  </si>
  <si>
    <t>1.1.9 Půdory půdy - nový stav, 1.1.10 Řezy - nový stav</t>
  </si>
  <si>
    <t>"302 Půda" 0,05*2*(8,02+10,3)</t>
  </si>
  <si>
    <t>Použití figury:</t>
  </si>
  <si>
    <t>Puda_302</t>
  </si>
  <si>
    <t>Nová skladba stropní konstrukce - prkna tl. 24</t>
  </si>
  <si>
    <t>D.1.1.5 Půdorys půdy - bourací práce</t>
  </si>
  <si>
    <t>D.2.3.1 strop nad 2.NP</t>
  </si>
  <si>
    <t>"m.č. 202 - skladba S1" 83,3</t>
  </si>
  <si>
    <t>Skladba_S1</t>
  </si>
  <si>
    <t>01 Tabulka skladeb stropních konstrukcí, D.1.1.7 Půdorys 1.NP - nový stav,D.1.1.8 Půdorys 2.NP - nový stav,D.1.1.9 Půdorys půdy - nový stav,D.1.1.10 Ř</t>
  </si>
  <si>
    <t>"m.č. 202 - skladba S1" 77,69</t>
  </si>
  <si>
    <t>TI_trámy</t>
  </si>
  <si>
    <t>"m.č. 202 - skladba S1" Skladba_S1</t>
  </si>
  <si>
    <t>TRU01</t>
  </si>
  <si>
    <t>Konstrukce lávek pro pohyb v půdním prostoru - podlaha prkna tl. 30mm</t>
  </si>
  <si>
    <t>"m.č. 301 TRU01" 25</t>
  </si>
  <si>
    <t>Zám_nátěr</t>
  </si>
  <si>
    <t>Plocha povrchu UPE 200 - 0,697 m2/m</t>
  </si>
  <si>
    <t>"UPE nosníky" 8,2*4*0,697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</si>
</sst>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BO14" sqref="BO14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0" t="s">
        <v>14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19"/>
      <c r="BE5" s="18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2" t="s">
        <v>17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19"/>
      <c r="BE6" s="188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8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8"/>
      <c r="BS8" s="16" t="s">
        <v>6</v>
      </c>
    </row>
    <row r="9" spans="1:74" ht="14.45" customHeight="1">
      <c r="B9" s="19"/>
      <c r="AR9" s="19"/>
      <c r="BE9" s="188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8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88"/>
      <c r="BS11" s="16" t="s">
        <v>6</v>
      </c>
    </row>
    <row r="12" spans="1:74" ht="6.95" customHeight="1">
      <c r="B12" s="19"/>
      <c r="AR12" s="19"/>
      <c r="BE12" s="188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88"/>
      <c r="BS13" s="16" t="s">
        <v>6</v>
      </c>
    </row>
    <row r="14" spans="1:74" ht="12.75">
      <c r="B14" s="19"/>
      <c r="E14" s="193" t="s">
        <v>28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6" t="s">
        <v>26</v>
      </c>
      <c r="AN14" s="28" t="s">
        <v>28</v>
      </c>
      <c r="AR14" s="19"/>
      <c r="BE14" s="188"/>
      <c r="BS14" s="16" t="s">
        <v>6</v>
      </c>
    </row>
    <row r="15" spans="1:74" ht="6.95" customHeight="1">
      <c r="B15" s="19"/>
      <c r="AR15" s="19"/>
      <c r="BE15" s="188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88"/>
      <c r="BS16" s="16" t="s">
        <v>4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88"/>
      <c r="BS17" s="16" t="s">
        <v>30</v>
      </c>
    </row>
    <row r="18" spans="2:71" ht="6.95" customHeight="1">
      <c r="B18" s="19"/>
      <c r="AR18" s="19"/>
      <c r="BE18" s="188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88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88"/>
      <c r="BS20" s="16" t="s">
        <v>30</v>
      </c>
    </row>
    <row r="21" spans="2:71" ht="6.95" customHeight="1">
      <c r="B21" s="19"/>
      <c r="AR21" s="19"/>
      <c r="BE21" s="188"/>
    </row>
    <row r="22" spans="2:71" ht="12" customHeight="1">
      <c r="B22" s="19"/>
      <c r="D22" s="26" t="s">
        <v>32</v>
      </c>
      <c r="AR22" s="19"/>
      <c r="BE22" s="188"/>
    </row>
    <row r="23" spans="2:71" ht="16.5" customHeight="1">
      <c r="B23" s="19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9"/>
      <c r="BE23" s="188"/>
    </row>
    <row r="24" spans="2:71" ht="6.95" customHeight="1">
      <c r="B24" s="19"/>
      <c r="AR24" s="19"/>
      <c r="BE24" s="188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8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96">
        <f>ROUND(AG94,2)</f>
        <v>0</v>
      </c>
      <c r="AL26" s="197"/>
      <c r="AM26" s="197"/>
      <c r="AN26" s="197"/>
      <c r="AO26" s="197"/>
      <c r="AR26" s="31"/>
      <c r="BE26" s="188"/>
    </row>
    <row r="27" spans="2:71" s="1" customFormat="1" ht="6.95" customHeight="1">
      <c r="B27" s="31"/>
      <c r="AR27" s="31"/>
      <c r="BE27" s="188"/>
    </row>
    <row r="28" spans="2:71" s="1" customFormat="1" ht="12.75">
      <c r="B28" s="31"/>
      <c r="L28" s="198" t="s">
        <v>34</v>
      </c>
      <c r="M28" s="198"/>
      <c r="N28" s="198"/>
      <c r="O28" s="198"/>
      <c r="P28" s="198"/>
      <c r="W28" s="198" t="s">
        <v>35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36</v>
      </c>
      <c r="AL28" s="198"/>
      <c r="AM28" s="198"/>
      <c r="AN28" s="198"/>
      <c r="AO28" s="198"/>
      <c r="AR28" s="31"/>
      <c r="BE28" s="188"/>
    </row>
    <row r="29" spans="2:71" s="2" customFormat="1" ht="14.45" customHeight="1">
      <c r="B29" s="35"/>
      <c r="D29" s="26" t="s">
        <v>37</v>
      </c>
      <c r="F29" s="26" t="s">
        <v>38</v>
      </c>
      <c r="L29" s="201">
        <v>0.21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5"/>
      <c r="BE29" s="189"/>
    </row>
    <row r="30" spans="2:71" s="2" customFormat="1" ht="14.45" customHeight="1">
      <c r="B30" s="35"/>
      <c r="F30" s="26" t="s">
        <v>39</v>
      </c>
      <c r="L30" s="201">
        <v>0.12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5"/>
      <c r="BE30" s="189"/>
    </row>
    <row r="31" spans="2:71" s="2" customFormat="1" ht="14.45" hidden="1" customHeight="1">
      <c r="B31" s="35"/>
      <c r="F31" s="26" t="s">
        <v>40</v>
      </c>
      <c r="L31" s="201">
        <v>0.21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5"/>
      <c r="BE31" s="189"/>
    </row>
    <row r="32" spans="2:71" s="2" customFormat="1" ht="14.45" hidden="1" customHeight="1">
      <c r="B32" s="35"/>
      <c r="F32" s="26" t="s">
        <v>41</v>
      </c>
      <c r="L32" s="201">
        <v>0.12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5"/>
      <c r="BE32" s="189"/>
    </row>
    <row r="33" spans="2:57" s="2" customFormat="1" ht="14.45" hidden="1" customHeight="1">
      <c r="B33" s="35"/>
      <c r="F33" s="26" t="s">
        <v>42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5"/>
      <c r="BE33" s="189"/>
    </row>
    <row r="34" spans="2:57" s="1" customFormat="1" ht="6.95" customHeight="1">
      <c r="B34" s="31"/>
      <c r="AR34" s="31"/>
      <c r="BE34" s="188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2" t="s">
        <v>45</v>
      </c>
      <c r="Y35" s="203"/>
      <c r="Z35" s="203"/>
      <c r="AA35" s="203"/>
      <c r="AB35" s="203"/>
      <c r="AC35" s="38"/>
      <c r="AD35" s="38"/>
      <c r="AE35" s="38"/>
      <c r="AF35" s="38"/>
      <c r="AG35" s="38"/>
      <c r="AH35" s="38"/>
      <c r="AI35" s="38"/>
      <c r="AJ35" s="38"/>
      <c r="AK35" s="204">
        <f>SUM(AK26:AK33)</f>
        <v>0</v>
      </c>
      <c r="AL35" s="203"/>
      <c r="AM35" s="203"/>
      <c r="AN35" s="203"/>
      <c r="AO35" s="20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25002_vym</v>
      </c>
      <c r="AR84" s="47"/>
    </row>
    <row r="85" spans="1:91" s="4" customFormat="1" ht="36.950000000000003" customHeight="1">
      <c r="B85" s="48"/>
      <c r="C85" s="49" t="s">
        <v>16</v>
      </c>
      <c r="L85" s="206" t="str">
        <f>K6</f>
        <v>MŠ Severka Plotiště nad Labem - výměna dveří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8" t="str">
        <f>IF(AN8= "","",AN8)</f>
        <v>27. 5. 2025</v>
      </c>
      <c r="AN87" s="20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9" t="str">
        <f>IF(E17="","",E17)</f>
        <v xml:space="preserve"> </v>
      </c>
      <c r="AN89" s="210"/>
      <c r="AO89" s="210"/>
      <c r="AP89" s="210"/>
      <c r="AR89" s="31"/>
      <c r="AS89" s="211" t="s">
        <v>53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09" t="str">
        <f>IF(E20="","",E20)</f>
        <v xml:space="preserve"> </v>
      </c>
      <c r="AN90" s="210"/>
      <c r="AO90" s="210"/>
      <c r="AP90" s="210"/>
      <c r="AR90" s="31"/>
      <c r="AS90" s="213"/>
      <c r="AT90" s="214"/>
      <c r="BD90" s="55"/>
    </row>
    <row r="91" spans="1:91" s="1" customFormat="1" ht="10.9" customHeight="1">
      <c r="B91" s="31"/>
      <c r="AR91" s="31"/>
      <c r="AS91" s="213"/>
      <c r="AT91" s="214"/>
      <c r="BD91" s="55"/>
    </row>
    <row r="92" spans="1:91" s="1" customFormat="1" ht="29.25" customHeight="1">
      <c r="B92" s="31"/>
      <c r="C92" s="215" t="s">
        <v>54</v>
      </c>
      <c r="D92" s="216"/>
      <c r="E92" s="216"/>
      <c r="F92" s="216"/>
      <c r="G92" s="216"/>
      <c r="H92" s="56"/>
      <c r="I92" s="217" t="s">
        <v>55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8" t="s">
        <v>56</v>
      </c>
      <c r="AH92" s="216"/>
      <c r="AI92" s="216"/>
      <c r="AJ92" s="216"/>
      <c r="AK92" s="216"/>
      <c r="AL92" s="216"/>
      <c r="AM92" s="216"/>
      <c r="AN92" s="217" t="s">
        <v>57</v>
      </c>
      <c r="AO92" s="216"/>
      <c r="AP92" s="219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23">
        <f>ROUND(AG95,2)</f>
        <v>0</v>
      </c>
      <c r="AH94" s="223"/>
      <c r="AI94" s="223"/>
      <c r="AJ94" s="223"/>
      <c r="AK94" s="223"/>
      <c r="AL94" s="223"/>
      <c r="AM94" s="223"/>
      <c r="AN94" s="224">
        <f>SUM(AG94,AT94)</f>
        <v>0</v>
      </c>
      <c r="AO94" s="224"/>
      <c r="AP94" s="22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222" t="s">
        <v>78</v>
      </c>
      <c r="E95" s="222"/>
      <c r="F95" s="222"/>
      <c r="G95" s="222"/>
      <c r="H95" s="222"/>
      <c r="I95" s="76"/>
      <c r="J95" s="222" t="s">
        <v>79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0">
        <f>'D.1.1 - ASŘ a bourací prá...'!J30</f>
        <v>0</v>
      </c>
      <c r="AH95" s="221"/>
      <c r="AI95" s="221"/>
      <c r="AJ95" s="221"/>
      <c r="AK95" s="221"/>
      <c r="AL95" s="221"/>
      <c r="AM95" s="221"/>
      <c r="AN95" s="220">
        <f>SUM(AG95,AT95)</f>
        <v>0</v>
      </c>
      <c r="AO95" s="221"/>
      <c r="AP95" s="221"/>
      <c r="AQ95" s="77" t="s">
        <v>80</v>
      </c>
      <c r="AR95" s="74"/>
      <c r="AS95" s="78">
        <v>0</v>
      </c>
      <c r="AT95" s="79">
        <f>ROUND(SUM(AV95:AW95),2)</f>
        <v>0</v>
      </c>
      <c r="AU95" s="80">
        <f>'D.1.1 - ASŘ a bourací prá...'!P126</f>
        <v>0</v>
      </c>
      <c r="AV95" s="79">
        <f>'D.1.1 - ASŘ a bourací prá...'!J33</f>
        <v>0</v>
      </c>
      <c r="AW95" s="79">
        <f>'D.1.1 - ASŘ a bourací prá...'!J34</f>
        <v>0</v>
      </c>
      <c r="AX95" s="79">
        <f>'D.1.1 - ASŘ a bourací prá...'!J35</f>
        <v>0</v>
      </c>
      <c r="AY95" s="79">
        <f>'D.1.1 - ASŘ a bourací prá...'!J36</f>
        <v>0</v>
      </c>
      <c r="AZ95" s="79">
        <f>'D.1.1 - ASŘ a bourací prá...'!F33</f>
        <v>0</v>
      </c>
      <c r="BA95" s="79">
        <f>'D.1.1 - ASŘ a bourací prá...'!F34</f>
        <v>0</v>
      </c>
      <c r="BB95" s="79">
        <f>'D.1.1 - ASŘ a bourací prá...'!F35</f>
        <v>0</v>
      </c>
      <c r="BC95" s="79">
        <f>'D.1.1 - ASŘ a bourací prá...'!F36</f>
        <v>0</v>
      </c>
      <c r="BD95" s="81">
        <f>'D.1.1 - ASŘ a bourací prá...'!F37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pS5vnkAajA4l6V7LNc3m6u/4HLhoMtehkoh1zMaKMwjvtXNReGUN53Qwb0OabF1UGLTCgexujzrKOkjThVqHVA==" saltValue="yu7SSfmjLaA6llnYd+WcR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D.1.1 - ASŘ a bourací prá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6" t="s">
        <v>82</v>
      </c>
      <c r="AZ2" s="83" t="s">
        <v>84</v>
      </c>
      <c r="BA2" s="83" t="s">
        <v>1</v>
      </c>
      <c r="BB2" s="83" t="s">
        <v>1</v>
      </c>
      <c r="BC2" s="83" t="s">
        <v>85</v>
      </c>
      <c r="BD2" s="83" t="s">
        <v>83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  <c r="AZ3" s="83" t="s">
        <v>86</v>
      </c>
      <c r="BA3" s="83" t="s">
        <v>1</v>
      </c>
      <c r="BB3" s="83" t="s">
        <v>1</v>
      </c>
      <c r="BC3" s="83" t="s">
        <v>87</v>
      </c>
      <c r="BD3" s="83" t="s">
        <v>83</v>
      </c>
    </row>
    <row r="4" spans="2:56" ht="24.95" customHeight="1">
      <c r="B4" s="19"/>
      <c r="D4" s="20" t="s">
        <v>88</v>
      </c>
      <c r="L4" s="19"/>
      <c r="M4" s="84" t="s">
        <v>10</v>
      </c>
      <c r="AT4" s="16" t="s">
        <v>4</v>
      </c>
    </row>
    <row r="5" spans="2:56" ht="6.95" customHeight="1">
      <c r="B5" s="19"/>
      <c r="L5" s="19"/>
    </row>
    <row r="6" spans="2:56" ht="12" customHeight="1">
      <c r="B6" s="19"/>
      <c r="D6" s="26" t="s">
        <v>16</v>
      </c>
      <c r="L6" s="19"/>
    </row>
    <row r="7" spans="2:56" ht="16.5" customHeight="1">
      <c r="B7" s="19"/>
      <c r="E7" s="225" t="str">
        <f>'Rekapitulace stavby'!K6</f>
        <v>MŠ Severka Plotiště nad Labem - výměna dveří</v>
      </c>
      <c r="F7" s="226"/>
      <c r="G7" s="226"/>
      <c r="H7" s="226"/>
      <c r="L7" s="19"/>
    </row>
    <row r="8" spans="2:56" s="1" customFormat="1" ht="12" customHeight="1">
      <c r="B8" s="31"/>
      <c r="D8" s="26" t="s">
        <v>89</v>
      </c>
      <c r="L8" s="31"/>
    </row>
    <row r="9" spans="2:56" s="1" customFormat="1" ht="16.5" customHeight="1">
      <c r="B9" s="31"/>
      <c r="E9" s="206" t="s">
        <v>90</v>
      </c>
      <c r="F9" s="227"/>
      <c r="G9" s="227"/>
      <c r="H9" s="227"/>
      <c r="L9" s="31"/>
    </row>
    <row r="10" spans="2:56" s="1" customFormat="1" ht="11.25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27. 5. 2025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5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8" t="str">
        <f>'Rekapitulace stavby'!E14</f>
        <v>Vyplň údaj</v>
      </c>
      <c r="F18" s="190"/>
      <c r="G18" s="190"/>
      <c r="H18" s="19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5"/>
      <c r="E27" s="195" t="s">
        <v>1</v>
      </c>
      <c r="F27" s="195"/>
      <c r="G27" s="195"/>
      <c r="H27" s="195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6" t="s">
        <v>33</v>
      </c>
      <c r="J30" s="65">
        <f>ROUND(J126,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87">
        <f>ROUND((SUM(BE126:BE197)),  2)</f>
        <v>0</v>
      </c>
      <c r="I33" s="88">
        <v>0.21</v>
      </c>
      <c r="J33" s="87">
        <f>ROUND(((SUM(BE126:BE197))*I33),  2)</f>
        <v>0</v>
      </c>
      <c r="L33" s="31"/>
    </row>
    <row r="34" spans="2:12" s="1" customFormat="1" ht="14.45" customHeight="1">
      <c r="B34" s="31"/>
      <c r="E34" s="26" t="s">
        <v>39</v>
      </c>
      <c r="F34" s="87">
        <f>ROUND((SUM(BF126:BF197)),  2)</f>
        <v>0</v>
      </c>
      <c r="I34" s="88">
        <v>0.12</v>
      </c>
      <c r="J34" s="87">
        <f>ROUND(((SUM(BF126:BF197))*I34),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7">
        <f>ROUND((SUM(BG126:BG197)),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7">
        <f>ROUND((SUM(BH126:BH197)),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7">
        <f>ROUND((SUM(BI126:BI197)),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43</v>
      </c>
      <c r="E39" s="56"/>
      <c r="F39" s="56"/>
      <c r="G39" s="91" t="s">
        <v>44</v>
      </c>
      <c r="H39" s="92" t="s">
        <v>45</v>
      </c>
      <c r="I39" s="56"/>
      <c r="J39" s="93">
        <f>SUM(J30:J37)</f>
        <v>0</v>
      </c>
      <c r="K39" s="94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48</v>
      </c>
      <c r="E61" s="33"/>
      <c r="F61" s="95" t="s">
        <v>49</v>
      </c>
      <c r="G61" s="42" t="s">
        <v>48</v>
      </c>
      <c r="H61" s="33"/>
      <c r="I61" s="33"/>
      <c r="J61" s="96" t="s">
        <v>49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48</v>
      </c>
      <c r="E76" s="33"/>
      <c r="F76" s="95" t="s">
        <v>49</v>
      </c>
      <c r="G76" s="42" t="s">
        <v>48</v>
      </c>
      <c r="H76" s="33"/>
      <c r="I76" s="33"/>
      <c r="J76" s="96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5" t="str">
        <f>E7</f>
        <v>MŠ Severka Plotiště nad Labem - výměna dveří</v>
      </c>
      <c r="F85" s="226"/>
      <c r="G85" s="226"/>
      <c r="H85" s="226"/>
      <c r="L85" s="31"/>
    </row>
    <row r="86" spans="2:47" s="1" customFormat="1" ht="12" customHeight="1">
      <c r="B86" s="31"/>
      <c r="C86" s="26" t="s">
        <v>89</v>
      </c>
      <c r="L86" s="31"/>
    </row>
    <row r="87" spans="2:47" s="1" customFormat="1" ht="16.5" customHeight="1">
      <c r="B87" s="31"/>
      <c r="E87" s="206" t="str">
        <f>E9</f>
        <v>D.1.1 - ASŘ a bourací práce - výměna dveří</v>
      </c>
      <c r="F87" s="227"/>
      <c r="G87" s="227"/>
      <c r="H87" s="227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27. 5. 2025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7" t="s">
        <v>92</v>
      </c>
      <c r="D94" s="89"/>
      <c r="E94" s="89"/>
      <c r="F94" s="89"/>
      <c r="G94" s="89"/>
      <c r="H94" s="89"/>
      <c r="I94" s="89"/>
      <c r="J94" s="98" t="s">
        <v>93</v>
      </c>
      <c r="K94" s="89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9" t="s">
        <v>94</v>
      </c>
      <c r="J96" s="65">
        <f>J126</f>
        <v>0</v>
      </c>
      <c r="L96" s="31"/>
      <c r="AU96" s="16" t="s">
        <v>95</v>
      </c>
    </row>
    <row r="97" spans="2:12" s="8" customFormat="1" ht="24.95" customHeight="1">
      <c r="B97" s="100"/>
      <c r="D97" s="101" t="s">
        <v>96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19.899999999999999" customHeight="1">
      <c r="B98" s="104"/>
      <c r="D98" s="105" t="s">
        <v>97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19.899999999999999" customHeight="1">
      <c r="B99" s="104"/>
      <c r="D99" s="105" t="s">
        <v>98</v>
      </c>
      <c r="E99" s="106"/>
      <c r="F99" s="106"/>
      <c r="G99" s="106"/>
      <c r="H99" s="106"/>
      <c r="I99" s="106"/>
      <c r="J99" s="107">
        <f>J134</f>
        <v>0</v>
      </c>
      <c r="L99" s="104"/>
    </row>
    <row r="100" spans="2:12" s="9" customFormat="1" ht="19.899999999999999" customHeight="1">
      <c r="B100" s="104"/>
      <c r="D100" s="105" t="s">
        <v>99</v>
      </c>
      <c r="E100" s="106"/>
      <c r="F100" s="106"/>
      <c r="G100" s="106"/>
      <c r="H100" s="106"/>
      <c r="I100" s="106"/>
      <c r="J100" s="107">
        <f>J145</f>
        <v>0</v>
      </c>
      <c r="L100" s="104"/>
    </row>
    <row r="101" spans="2:12" s="8" customFormat="1" ht="24.95" customHeight="1">
      <c r="B101" s="100"/>
      <c r="D101" s="101" t="s">
        <v>100</v>
      </c>
      <c r="E101" s="102"/>
      <c r="F101" s="102"/>
      <c r="G101" s="102"/>
      <c r="H101" s="102"/>
      <c r="I101" s="102"/>
      <c r="J101" s="103">
        <f>J148</f>
        <v>0</v>
      </c>
      <c r="L101" s="100"/>
    </row>
    <row r="102" spans="2:12" s="9" customFormat="1" ht="19.899999999999999" customHeight="1">
      <c r="B102" s="104"/>
      <c r="D102" s="105" t="s">
        <v>101</v>
      </c>
      <c r="E102" s="106"/>
      <c r="F102" s="106"/>
      <c r="G102" s="106"/>
      <c r="H102" s="106"/>
      <c r="I102" s="106"/>
      <c r="J102" s="107">
        <f>J149</f>
        <v>0</v>
      </c>
      <c r="L102" s="104"/>
    </row>
    <row r="103" spans="2:12" s="9" customFormat="1" ht="19.899999999999999" customHeight="1">
      <c r="B103" s="104"/>
      <c r="D103" s="105" t="s">
        <v>102</v>
      </c>
      <c r="E103" s="106"/>
      <c r="F103" s="106"/>
      <c r="G103" s="106"/>
      <c r="H103" s="106"/>
      <c r="I103" s="106"/>
      <c r="J103" s="107">
        <f>J170</f>
        <v>0</v>
      </c>
      <c r="L103" s="104"/>
    </row>
    <row r="104" spans="2:12" s="8" customFormat="1" ht="24.95" customHeight="1">
      <c r="B104" s="100"/>
      <c r="D104" s="101" t="s">
        <v>103</v>
      </c>
      <c r="E104" s="102"/>
      <c r="F104" s="102"/>
      <c r="G104" s="102"/>
      <c r="H104" s="102"/>
      <c r="I104" s="102"/>
      <c r="J104" s="103">
        <f>J189</f>
        <v>0</v>
      </c>
      <c r="L104" s="100"/>
    </row>
    <row r="105" spans="2:12" s="9" customFormat="1" ht="19.899999999999999" customHeight="1">
      <c r="B105" s="104"/>
      <c r="D105" s="105" t="s">
        <v>104</v>
      </c>
      <c r="E105" s="106"/>
      <c r="F105" s="106"/>
      <c r="G105" s="106"/>
      <c r="H105" s="106"/>
      <c r="I105" s="106"/>
      <c r="J105" s="107">
        <f>J192</f>
        <v>0</v>
      </c>
      <c r="L105" s="104"/>
    </row>
    <row r="106" spans="2:12" s="9" customFormat="1" ht="19.899999999999999" customHeight="1">
      <c r="B106" s="104"/>
      <c r="D106" s="105" t="s">
        <v>105</v>
      </c>
      <c r="E106" s="106"/>
      <c r="F106" s="106"/>
      <c r="G106" s="106"/>
      <c r="H106" s="106"/>
      <c r="I106" s="106"/>
      <c r="J106" s="107">
        <f>J195</f>
        <v>0</v>
      </c>
      <c r="L106" s="104"/>
    </row>
    <row r="107" spans="2:12" s="1" customFormat="1" ht="21.75" customHeight="1">
      <c r="B107" s="31"/>
      <c r="L107" s="31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106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25" t="str">
        <f>E7</f>
        <v>MŠ Severka Plotiště nad Labem - výměna dveří</v>
      </c>
      <c r="F116" s="226"/>
      <c r="G116" s="226"/>
      <c r="H116" s="226"/>
      <c r="L116" s="31"/>
    </row>
    <row r="117" spans="2:63" s="1" customFormat="1" ht="12" customHeight="1">
      <c r="B117" s="31"/>
      <c r="C117" s="26" t="s">
        <v>89</v>
      </c>
      <c r="L117" s="31"/>
    </row>
    <row r="118" spans="2:63" s="1" customFormat="1" ht="16.5" customHeight="1">
      <c r="B118" s="31"/>
      <c r="E118" s="206" t="str">
        <f>E9</f>
        <v>D.1.1 - ASŘ a bourací práce - výměna dveří</v>
      </c>
      <c r="F118" s="227"/>
      <c r="G118" s="227"/>
      <c r="H118" s="227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F12</f>
        <v xml:space="preserve"> </v>
      </c>
      <c r="I120" s="26" t="s">
        <v>22</v>
      </c>
      <c r="J120" s="51" t="str">
        <f>IF(J12="","",J12)</f>
        <v>27. 5. 2025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24</v>
      </c>
      <c r="F122" s="24" t="str">
        <f>E15</f>
        <v xml:space="preserve"> </v>
      </c>
      <c r="I122" s="26" t="s">
        <v>29</v>
      </c>
      <c r="J122" s="29" t="str">
        <f>E21</f>
        <v xml:space="preserve"> </v>
      </c>
      <c r="L122" s="31"/>
    </row>
    <row r="123" spans="2:63" s="1" customFormat="1" ht="15.2" customHeight="1">
      <c r="B123" s="31"/>
      <c r="C123" s="26" t="s">
        <v>27</v>
      </c>
      <c r="F123" s="24" t="str">
        <f>IF(E18="","",E18)</f>
        <v>Vyplň údaj</v>
      </c>
      <c r="I123" s="26" t="s">
        <v>31</v>
      </c>
      <c r="J123" s="29" t="str">
        <f>E24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08"/>
      <c r="C125" s="109" t="s">
        <v>107</v>
      </c>
      <c r="D125" s="110" t="s">
        <v>58</v>
      </c>
      <c r="E125" s="110" t="s">
        <v>54</v>
      </c>
      <c r="F125" s="110" t="s">
        <v>55</v>
      </c>
      <c r="G125" s="110" t="s">
        <v>108</v>
      </c>
      <c r="H125" s="110" t="s">
        <v>109</v>
      </c>
      <c r="I125" s="110" t="s">
        <v>110</v>
      </c>
      <c r="J125" s="110" t="s">
        <v>93</v>
      </c>
      <c r="K125" s="111" t="s">
        <v>111</v>
      </c>
      <c r="L125" s="108"/>
      <c r="M125" s="58" t="s">
        <v>1</v>
      </c>
      <c r="N125" s="59" t="s">
        <v>37</v>
      </c>
      <c r="O125" s="59" t="s">
        <v>112</v>
      </c>
      <c r="P125" s="59" t="s">
        <v>113</v>
      </c>
      <c r="Q125" s="59" t="s">
        <v>114</v>
      </c>
      <c r="R125" s="59" t="s">
        <v>115</v>
      </c>
      <c r="S125" s="59" t="s">
        <v>116</v>
      </c>
      <c r="T125" s="60" t="s">
        <v>117</v>
      </c>
    </row>
    <row r="126" spans="2:63" s="1" customFormat="1" ht="22.9" customHeight="1">
      <c r="B126" s="31"/>
      <c r="C126" s="63" t="s">
        <v>118</v>
      </c>
      <c r="J126" s="112">
        <f>BK126</f>
        <v>0</v>
      </c>
      <c r="L126" s="31"/>
      <c r="M126" s="61"/>
      <c r="N126" s="52"/>
      <c r="O126" s="52"/>
      <c r="P126" s="113">
        <f>P127+P148+P189</f>
        <v>0</v>
      </c>
      <c r="Q126" s="52"/>
      <c r="R126" s="113">
        <f>R127+R148+R189</f>
        <v>5.4095600000000001E-2</v>
      </c>
      <c r="S126" s="52"/>
      <c r="T126" s="114">
        <f>T127+T148+T189</f>
        <v>6.0000000000000006E-4</v>
      </c>
      <c r="AT126" s="16" t="s">
        <v>72</v>
      </c>
      <c r="AU126" s="16" t="s">
        <v>95</v>
      </c>
      <c r="BK126" s="115">
        <f>BK127+BK148+BK189</f>
        <v>0</v>
      </c>
    </row>
    <row r="127" spans="2:63" s="11" customFormat="1" ht="25.9" customHeight="1">
      <c r="B127" s="116"/>
      <c r="D127" s="117" t="s">
        <v>72</v>
      </c>
      <c r="E127" s="118" t="s">
        <v>119</v>
      </c>
      <c r="F127" s="118" t="s">
        <v>120</v>
      </c>
      <c r="I127" s="119"/>
      <c r="J127" s="120">
        <f>BK127</f>
        <v>0</v>
      </c>
      <c r="L127" s="116"/>
      <c r="M127" s="121"/>
      <c r="P127" s="122">
        <f>P128+P134+P145</f>
        <v>0</v>
      </c>
      <c r="R127" s="122">
        <f>R128+R134+R145</f>
        <v>4.632E-2</v>
      </c>
      <c r="T127" s="123">
        <f>T128+T134+T145</f>
        <v>0</v>
      </c>
      <c r="AR127" s="117" t="s">
        <v>81</v>
      </c>
      <c r="AT127" s="124" t="s">
        <v>72</v>
      </c>
      <c r="AU127" s="124" t="s">
        <v>73</v>
      </c>
      <c r="AY127" s="117" t="s">
        <v>121</v>
      </c>
      <c r="BK127" s="125">
        <f>BK128+BK134+BK145</f>
        <v>0</v>
      </c>
    </row>
    <row r="128" spans="2:63" s="11" customFormat="1" ht="22.9" customHeight="1">
      <c r="B128" s="116"/>
      <c r="D128" s="117" t="s">
        <v>72</v>
      </c>
      <c r="E128" s="126" t="s">
        <v>122</v>
      </c>
      <c r="F128" s="126" t="s">
        <v>123</v>
      </c>
      <c r="I128" s="119"/>
      <c r="J128" s="127">
        <f>BK128</f>
        <v>0</v>
      </c>
      <c r="L128" s="116"/>
      <c r="M128" s="121"/>
      <c r="P128" s="122">
        <f>SUM(P129:P133)</f>
        <v>0</v>
      </c>
      <c r="R128" s="122">
        <f>SUM(R129:R133)</f>
        <v>4.632E-2</v>
      </c>
      <c r="T128" s="123">
        <f>SUM(T129:T133)</f>
        <v>0</v>
      </c>
      <c r="AR128" s="117" t="s">
        <v>81</v>
      </c>
      <c r="AT128" s="124" t="s">
        <v>72</v>
      </c>
      <c r="AU128" s="124" t="s">
        <v>81</v>
      </c>
      <c r="AY128" s="117" t="s">
        <v>121</v>
      </c>
      <c r="BK128" s="125">
        <f>SUM(BK129:BK133)</f>
        <v>0</v>
      </c>
    </row>
    <row r="129" spans="2:65" s="1" customFormat="1" ht="24.2" customHeight="1">
      <c r="B129" s="31"/>
      <c r="C129" s="128" t="s">
        <v>81</v>
      </c>
      <c r="D129" s="128" t="s">
        <v>124</v>
      </c>
      <c r="E129" s="129" t="s">
        <v>125</v>
      </c>
      <c r="F129" s="130" t="s">
        <v>126</v>
      </c>
      <c r="G129" s="131" t="s">
        <v>127</v>
      </c>
      <c r="H129" s="132">
        <v>30.88</v>
      </c>
      <c r="I129" s="133"/>
      <c r="J129" s="134">
        <f>ROUND(I129*H129,2)</f>
        <v>0</v>
      </c>
      <c r="K129" s="130" t="s">
        <v>128</v>
      </c>
      <c r="L129" s="31"/>
      <c r="M129" s="135" t="s">
        <v>1</v>
      </c>
      <c r="N129" s="136" t="s">
        <v>38</v>
      </c>
      <c r="P129" s="137">
        <f>O129*H129</f>
        <v>0</v>
      </c>
      <c r="Q129" s="137">
        <v>1.5E-3</v>
      </c>
      <c r="R129" s="137">
        <f>Q129*H129</f>
        <v>4.632E-2</v>
      </c>
      <c r="S129" s="137">
        <v>0</v>
      </c>
      <c r="T129" s="138">
        <f>S129*H129</f>
        <v>0</v>
      </c>
      <c r="AR129" s="139" t="s">
        <v>129</v>
      </c>
      <c r="AT129" s="139" t="s">
        <v>124</v>
      </c>
      <c r="AU129" s="139" t="s">
        <v>83</v>
      </c>
      <c r="AY129" s="16" t="s">
        <v>121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6" t="s">
        <v>81</v>
      </c>
      <c r="BK129" s="140">
        <f>ROUND(I129*H129,2)</f>
        <v>0</v>
      </c>
      <c r="BL129" s="16" t="s">
        <v>129</v>
      </c>
      <c r="BM129" s="139" t="s">
        <v>130</v>
      </c>
    </row>
    <row r="130" spans="2:65" s="1" customFormat="1" ht="19.5">
      <c r="B130" s="31"/>
      <c r="D130" s="141" t="s">
        <v>131</v>
      </c>
      <c r="F130" s="142" t="s">
        <v>132</v>
      </c>
      <c r="I130" s="143"/>
      <c r="L130" s="31"/>
      <c r="M130" s="144"/>
      <c r="T130" s="55"/>
      <c r="AT130" s="16" t="s">
        <v>131</v>
      </c>
      <c r="AU130" s="16" t="s">
        <v>83</v>
      </c>
    </row>
    <row r="131" spans="2:65" s="12" customFormat="1" ht="11.25">
      <c r="B131" s="145"/>
      <c r="D131" s="141" t="s">
        <v>133</v>
      </c>
      <c r="E131" s="146" t="s">
        <v>1</v>
      </c>
      <c r="F131" s="147" t="s">
        <v>134</v>
      </c>
      <c r="H131" s="146" t="s">
        <v>1</v>
      </c>
      <c r="I131" s="148"/>
      <c r="L131" s="145"/>
      <c r="M131" s="149"/>
      <c r="T131" s="150"/>
      <c r="AT131" s="146" t="s">
        <v>133</v>
      </c>
      <c r="AU131" s="146" t="s">
        <v>83</v>
      </c>
      <c r="AV131" s="12" t="s">
        <v>81</v>
      </c>
      <c r="AW131" s="12" t="s">
        <v>30</v>
      </c>
      <c r="AX131" s="12" t="s">
        <v>73</v>
      </c>
      <c r="AY131" s="146" t="s">
        <v>121</v>
      </c>
    </row>
    <row r="132" spans="2:65" s="13" customFormat="1" ht="11.25">
      <c r="B132" s="151"/>
      <c r="D132" s="141" t="s">
        <v>133</v>
      </c>
      <c r="E132" s="152" t="s">
        <v>1</v>
      </c>
      <c r="F132" s="153" t="s">
        <v>135</v>
      </c>
      <c r="H132" s="154">
        <v>30.88</v>
      </c>
      <c r="I132" s="155"/>
      <c r="L132" s="151"/>
      <c r="M132" s="156"/>
      <c r="T132" s="157"/>
      <c r="AT132" s="152" t="s">
        <v>133</v>
      </c>
      <c r="AU132" s="152" t="s">
        <v>83</v>
      </c>
      <c r="AV132" s="13" t="s">
        <v>83</v>
      </c>
      <c r="AW132" s="13" t="s">
        <v>30</v>
      </c>
      <c r="AX132" s="13" t="s">
        <v>73</v>
      </c>
      <c r="AY132" s="152" t="s">
        <v>121</v>
      </c>
    </row>
    <row r="133" spans="2:65" s="14" customFormat="1" ht="11.25">
      <c r="B133" s="158"/>
      <c r="D133" s="141" t="s">
        <v>133</v>
      </c>
      <c r="E133" s="159" t="s">
        <v>86</v>
      </c>
      <c r="F133" s="160" t="s">
        <v>136</v>
      </c>
      <c r="H133" s="161">
        <v>30.88</v>
      </c>
      <c r="I133" s="162"/>
      <c r="L133" s="158"/>
      <c r="M133" s="163"/>
      <c r="T133" s="164"/>
      <c r="AT133" s="159" t="s">
        <v>133</v>
      </c>
      <c r="AU133" s="159" t="s">
        <v>83</v>
      </c>
      <c r="AV133" s="14" t="s">
        <v>129</v>
      </c>
      <c r="AW133" s="14" t="s">
        <v>30</v>
      </c>
      <c r="AX133" s="14" t="s">
        <v>81</v>
      </c>
      <c r="AY133" s="159" t="s">
        <v>121</v>
      </c>
    </row>
    <row r="134" spans="2:65" s="11" customFormat="1" ht="22.9" customHeight="1">
      <c r="B134" s="116"/>
      <c r="D134" s="117" t="s">
        <v>72</v>
      </c>
      <c r="E134" s="126" t="s">
        <v>137</v>
      </c>
      <c r="F134" s="126" t="s">
        <v>138</v>
      </c>
      <c r="I134" s="119"/>
      <c r="J134" s="127">
        <f>BK134</f>
        <v>0</v>
      </c>
      <c r="L134" s="116"/>
      <c r="M134" s="121"/>
      <c r="P134" s="122">
        <f>SUM(P135:P144)</f>
        <v>0</v>
      </c>
      <c r="R134" s="122">
        <f>SUM(R135:R144)</f>
        <v>0</v>
      </c>
      <c r="T134" s="123">
        <f>SUM(T135:T144)</f>
        <v>0</v>
      </c>
      <c r="AR134" s="117" t="s">
        <v>81</v>
      </c>
      <c r="AT134" s="124" t="s">
        <v>72</v>
      </c>
      <c r="AU134" s="124" t="s">
        <v>81</v>
      </c>
      <c r="AY134" s="117" t="s">
        <v>121</v>
      </c>
      <c r="BK134" s="125">
        <f>SUM(BK135:BK144)</f>
        <v>0</v>
      </c>
    </row>
    <row r="135" spans="2:65" s="1" customFormat="1" ht="33" customHeight="1">
      <c r="B135" s="31"/>
      <c r="C135" s="128" t="s">
        <v>83</v>
      </c>
      <c r="D135" s="128" t="s">
        <v>124</v>
      </c>
      <c r="E135" s="129" t="s">
        <v>139</v>
      </c>
      <c r="F135" s="130" t="s">
        <v>140</v>
      </c>
      <c r="G135" s="131" t="s">
        <v>141</v>
      </c>
      <c r="H135" s="132">
        <v>4</v>
      </c>
      <c r="I135" s="133"/>
      <c r="J135" s="134">
        <f>ROUND(I135*H135,2)</f>
        <v>0</v>
      </c>
      <c r="K135" s="130" t="s">
        <v>128</v>
      </c>
      <c r="L135" s="31"/>
      <c r="M135" s="135" t="s">
        <v>1</v>
      </c>
      <c r="N135" s="136" t="s">
        <v>38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129</v>
      </c>
      <c r="AT135" s="139" t="s">
        <v>124</v>
      </c>
      <c r="AU135" s="139" t="s">
        <v>83</v>
      </c>
      <c r="AY135" s="16" t="s">
        <v>121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6" t="s">
        <v>81</v>
      </c>
      <c r="BK135" s="140">
        <f>ROUND(I135*H135,2)</f>
        <v>0</v>
      </c>
      <c r="BL135" s="16" t="s">
        <v>129</v>
      </c>
      <c r="BM135" s="139" t="s">
        <v>142</v>
      </c>
    </row>
    <row r="136" spans="2:65" s="1" customFormat="1" ht="19.5">
      <c r="B136" s="31"/>
      <c r="D136" s="141" t="s">
        <v>131</v>
      </c>
      <c r="F136" s="142" t="s">
        <v>143</v>
      </c>
      <c r="I136" s="143"/>
      <c r="L136" s="31"/>
      <c r="M136" s="144"/>
      <c r="T136" s="55"/>
      <c r="AT136" s="16" t="s">
        <v>131</v>
      </c>
      <c r="AU136" s="16" t="s">
        <v>83</v>
      </c>
    </row>
    <row r="137" spans="2:65" s="13" customFormat="1" ht="11.25">
      <c r="B137" s="151"/>
      <c r="D137" s="141" t="s">
        <v>133</v>
      </c>
      <c r="E137" s="152" t="s">
        <v>1</v>
      </c>
      <c r="F137" s="153" t="s">
        <v>144</v>
      </c>
      <c r="H137" s="154">
        <v>4</v>
      </c>
      <c r="I137" s="155"/>
      <c r="L137" s="151"/>
      <c r="M137" s="156"/>
      <c r="T137" s="157"/>
      <c r="AT137" s="152" t="s">
        <v>133</v>
      </c>
      <c r="AU137" s="152" t="s">
        <v>83</v>
      </c>
      <c r="AV137" s="13" t="s">
        <v>83</v>
      </c>
      <c r="AW137" s="13" t="s">
        <v>30</v>
      </c>
      <c r="AX137" s="13" t="s">
        <v>73</v>
      </c>
      <c r="AY137" s="152" t="s">
        <v>121</v>
      </c>
    </row>
    <row r="138" spans="2:65" s="14" customFormat="1" ht="11.25">
      <c r="B138" s="158"/>
      <c r="D138" s="141" t="s">
        <v>133</v>
      </c>
      <c r="E138" s="159" t="s">
        <v>1</v>
      </c>
      <c r="F138" s="160" t="s">
        <v>136</v>
      </c>
      <c r="H138" s="161">
        <v>4</v>
      </c>
      <c r="I138" s="162"/>
      <c r="L138" s="158"/>
      <c r="M138" s="163"/>
      <c r="T138" s="164"/>
      <c r="AT138" s="159" t="s">
        <v>133</v>
      </c>
      <c r="AU138" s="159" t="s">
        <v>83</v>
      </c>
      <c r="AV138" s="14" t="s">
        <v>129</v>
      </c>
      <c r="AW138" s="14" t="s">
        <v>30</v>
      </c>
      <c r="AX138" s="14" t="s">
        <v>81</v>
      </c>
      <c r="AY138" s="159" t="s">
        <v>121</v>
      </c>
    </row>
    <row r="139" spans="2:65" s="1" customFormat="1" ht="16.5" customHeight="1">
      <c r="B139" s="31"/>
      <c r="C139" s="128" t="s">
        <v>145</v>
      </c>
      <c r="D139" s="128" t="s">
        <v>124</v>
      </c>
      <c r="E139" s="129" t="s">
        <v>146</v>
      </c>
      <c r="F139" s="130" t="s">
        <v>147</v>
      </c>
      <c r="G139" s="131" t="s">
        <v>141</v>
      </c>
      <c r="H139" s="132">
        <v>8.4239999999999995</v>
      </c>
      <c r="I139" s="133"/>
      <c r="J139" s="134">
        <f>ROUND(I139*H139,2)</f>
        <v>0</v>
      </c>
      <c r="K139" s="130" t="s">
        <v>1</v>
      </c>
      <c r="L139" s="31"/>
      <c r="M139" s="135" t="s">
        <v>1</v>
      </c>
      <c r="N139" s="136" t="s">
        <v>38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129</v>
      </c>
      <c r="AT139" s="139" t="s">
        <v>124</v>
      </c>
      <c r="AU139" s="139" t="s">
        <v>83</v>
      </c>
      <c r="AY139" s="16" t="s">
        <v>121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6" t="s">
        <v>81</v>
      </c>
      <c r="BK139" s="140">
        <f>ROUND(I139*H139,2)</f>
        <v>0</v>
      </c>
      <c r="BL139" s="16" t="s">
        <v>129</v>
      </c>
      <c r="BM139" s="139" t="s">
        <v>148</v>
      </c>
    </row>
    <row r="140" spans="2:65" s="1" customFormat="1" ht="11.25">
      <c r="B140" s="31"/>
      <c r="D140" s="141" t="s">
        <v>131</v>
      </c>
      <c r="F140" s="142" t="s">
        <v>147</v>
      </c>
      <c r="I140" s="143"/>
      <c r="L140" s="31"/>
      <c r="M140" s="144"/>
      <c r="T140" s="55"/>
      <c r="AT140" s="16" t="s">
        <v>131</v>
      </c>
      <c r="AU140" s="16" t="s">
        <v>83</v>
      </c>
    </row>
    <row r="141" spans="2:65" s="12" customFormat="1" ht="11.25">
      <c r="B141" s="145"/>
      <c r="D141" s="141" t="s">
        <v>133</v>
      </c>
      <c r="E141" s="146" t="s">
        <v>1</v>
      </c>
      <c r="F141" s="147" t="s">
        <v>149</v>
      </c>
      <c r="H141" s="146" t="s">
        <v>1</v>
      </c>
      <c r="I141" s="148"/>
      <c r="L141" s="145"/>
      <c r="M141" s="149"/>
      <c r="T141" s="150"/>
      <c r="AT141" s="146" t="s">
        <v>133</v>
      </c>
      <c r="AU141" s="146" t="s">
        <v>83</v>
      </c>
      <c r="AV141" s="12" t="s">
        <v>81</v>
      </c>
      <c r="AW141" s="12" t="s">
        <v>30</v>
      </c>
      <c r="AX141" s="12" t="s">
        <v>73</v>
      </c>
      <c r="AY141" s="146" t="s">
        <v>121</v>
      </c>
    </row>
    <row r="142" spans="2:65" s="13" customFormat="1" ht="11.25">
      <c r="B142" s="151"/>
      <c r="D142" s="141" t="s">
        <v>133</v>
      </c>
      <c r="E142" s="152" t="s">
        <v>1</v>
      </c>
      <c r="F142" s="153" t="s">
        <v>150</v>
      </c>
      <c r="H142" s="154">
        <v>5.6109999999999998</v>
      </c>
      <c r="I142" s="155"/>
      <c r="L142" s="151"/>
      <c r="M142" s="156"/>
      <c r="T142" s="157"/>
      <c r="AT142" s="152" t="s">
        <v>133</v>
      </c>
      <c r="AU142" s="152" t="s">
        <v>83</v>
      </c>
      <c r="AV142" s="13" t="s">
        <v>83</v>
      </c>
      <c r="AW142" s="13" t="s">
        <v>30</v>
      </c>
      <c r="AX142" s="13" t="s">
        <v>73</v>
      </c>
      <c r="AY142" s="152" t="s">
        <v>121</v>
      </c>
    </row>
    <row r="143" spans="2:65" s="13" customFormat="1" ht="11.25">
      <c r="B143" s="151"/>
      <c r="D143" s="141" t="s">
        <v>133</v>
      </c>
      <c r="E143" s="152" t="s">
        <v>1</v>
      </c>
      <c r="F143" s="153" t="s">
        <v>151</v>
      </c>
      <c r="H143" s="154">
        <v>2.8130000000000002</v>
      </c>
      <c r="I143" s="155"/>
      <c r="L143" s="151"/>
      <c r="M143" s="156"/>
      <c r="T143" s="157"/>
      <c r="AT143" s="152" t="s">
        <v>133</v>
      </c>
      <c r="AU143" s="152" t="s">
        <v>83</v>
      </c>
      <c r="AV143" s="13" t="s">
        <v>83</v>
      </c>
      <c r="AW143" s="13" t="s">
        <v>30</v>
      </c>
      <c r="AX143" s="13" t="s">
        <v>73</v>
      </c>
      <c r="AY143" s="152" t="s">
        <v>121</v>
      </c>
    </row>
    <row r="144" spans="2:65" s="14" customFormat="1" ht="11.25">
      <c r="B144" s="158"/>
      <c r="D144" s="141" t="s">
        <v>133</v>
      </c>
      <c r="E144" s="159" t="s">
        <v>1</v>
      </c>
      <c r="F144" s="160" t="s">
        <v>136</v>
      </c>
      <c r="H144" s="161">
        <v>8.4239999999999995</v>
      </c>
      <c r="I144" s="162"/>
      <c r="L144" s="158"/>
      <c r="M144" s="163"/>
      <c r="T144" s="164"/>
      <c r="AT144" s="159" t="s">
        <v>133</v>
      </c>
      <c r="AU144" s="159" t="s">
        <v>83</v>
      </c>
      <c r="AV144" s="14" t="s">
        <v>129</v>
      </c>
      <c r="AW144" s="14" t="s">
        <v>30</v>
      </c>
      <c r="AX144" s="14" t="s">
        <v>81</v>
      </c>
      <c r="AY144" s="159" t="s">
        <v>121</v>
      </c>
    </row>
    <row r="145" spans="2:65" s="11" customFormat="1" ht="22.9" customHeight="1">
      <c r="B145" s="116"/>
      <c r="D145" s="117" t="s">
        <v>72</v>
      </c>
      <c r="E145" s="126" t="s">
        <v>152</v>
      </c>
      <c r="F145" s="126" t="s">
        <v>153</v>
      </c>
      <c r="I145" s="119"/>
      <c r="J145" s="127">
        <f>BK145</f>
        <v>0</v>
      </c>
      <c r="L145" s="116"/>
      <c r="M145" s="121"/>
      <c r="P145" s="122">
        <f>SUM(P146:P147)</f>
        <v>0</v>
      </c>
      <c r="R145" s="122">
        <f>SUM(R146:R147)</f>
        <v>0</v>
      </c>
      <c r="T145" s="123">
        <f>SUM(T146:T147)</f>
        <v>0</v>
      </c>
      <c r="AR145" s="117" t="s">
        <v>81</v>
      </c>
      <c r="AT145" s="124" t="s">
        <v>72</v>
      </c>
      <c r="AU145" s="124" t="s">
        <v>81</v>
      </c>
      <c r="AY145" s="117" t="s">
        <v>121</v>
      </c>
      <c r="BK145" s="125">
        <f>SUM(BK146:BK147)</f>
        <v>0</v>
      </c>
    </row>
    <row r="146" spans="2:65" s="1" customFormat="1" ht="21.75" customHeight="1">
      <c r="B146" s="31"/>
      <c r="C146" s="128" t="s">
        <v>129</v>
      </c>
      <c r="D146" s="128" t="s">
        <v>124</v>
      </c>
      <c r="E146" s="129" t="s">
        <v>154</v>
      </c>
      <c r="F146" s="130" t="s">
        <v>155</v>
      </c>
      <c r="G146" s="131" t="s">
        <v>156</v>
      </c>
      <c r="H146" s="132">
        <v>4.5999999999999999E-2</v>
      </c>
      <c r="I146" s="133"/>
      <c r="J146" s="134">
        <f>ROUND(I146*H146,2)</f>
        <v>0</v>
      </c>
      <c r="K146" s="130" t="s">
        <v>128</v>
      </c>
      <c r="L146" s="31"/>
      <c r="M146" s="135" t="s">
        <v>1</v>
      </c>
      <c r="N146" s="136" t="s">
        <v>38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129</v>
      </c>
      <c r="AT146" s="139" t="s">
        <v>124</v>
      </c>
      <c r="AU146" s="139" t="s">
        <v>83</v>
      </c>
      <c r="AY146" s="16" t="s">
        <v>121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6" t="s">
        <v>81</v>
      </c>
      <c r="BK146" s="140">
        <f>ROUND(I146*H146,2)</f>
        <v>0</v>
      </c>
      <c r="BL146" s="16" t="s">
        <v>129</v>
      </c>
      <c r="BM146" s="139" t="s">
        <v>157</v>
      </c>
    </row>
    <row r="147" spans="2:65" s="1" customFormat="1" ht="29.25">
      <c r="B147" s="31"/>
      <c r="D147" s="141" t="s">
        <v>131</v>
      </c>
      <c r="F147" s="142" t="s">
        <v>158</v>
      </c>
      <c r="I147" s="143"/>
      <c r="L147" s="31"/>
      <c r="M147" s="144"/>
      <c r="T147" s="55"/>
      <c r="AT147" s="16" t="s">
        <v>131</v>
      </c>
      <c r="AU147" s="16" t="s">
        <v>83</v>
      </c>
    </row>
    <row r="148" spans="2:65" s="11" customFormat="1" ht="25.9" customHeight="1">
      <c r="B148" s="116"/>
      <c r="D148" s="117" t="s">
        <v>72</v>
      </c>
      <c r="E148" s="118" t="s">
        <v>159</v>
      </c>
      <c r="F148" s="118" t="s">
        <v>160</v>
      </c>
      <c r="I148" s="119"/>
      <c r="J148" s="120">
        <f>BK148</f>
        <v>0</v>
      </c>
      <c r="L148" s="116"/>
      <c r="M148" s="121"/>
      <c r="P148" s="122">
        <f>P149+P170</f>
        <v>0</v>
      </c>
      <c r="R148" s="122">
        <f>R149+R170</f>
        <v>7.7756000000000006E-3</v>
      </c>
      <c r="T148" s="123">
        <f>T149+T170</f>
        <v>6.0000000000000006E-4</v>
      </c>
      <c r="AR148" s="117" t="s">
        <v>83</v>
      </c>
      <c r="AT148" s="124" t="s">
        <v>72</v>
      </c>
      <c r="AU148" s="124" t="s">
        <v>73</v>
      </c>
      <c r="AY148" s="117" t="s">
        <v>121</v>
      </c>
      <c r="BK148" s="125">
        <f>BK149+BK170</f>
        <v>0</v>
      </c>
    </row>
    <row r="149" spans="2:65" s="11" customFormat="1" ht="22.9" customHeight="1">
      <c r="B149" s="116"/>
      <c r="D149" s="117" t="s">
        <v>72</v>
      </c>
      <c r="E149" s="126" t="s">
        <v>161</v>
      </c>
      <c r="F149" s="126" t="s">
        <v>162</v>
      </c>
      <c r="I149" s="119"/>
      <c r="J149" s="127">
        <f>BK149</f>
        <v>0</v>
      </c>
      <c r="L149" s="116"/>
      <c r="M149" s="121"/>
      <c r="P149" s="122">
        <f>SUM(P150:P169)</f>
        <v>0</v>
      </c>
      <c r="R149" s="122">
        <f>SUM(R150:R169)</f>
        <v>0</v>
      </c>
      <c r="T149" s="123">
        <f>SUM(T150:T169)</f>
        <v>0</v>
      </c>
      <c r="AR149" s="117" t="s">
        <v>83</v>
      </c>
      <c r="AT149" s="124" t="s">
        <v>72</v>
      </c>
      <c r="AU149" s="124" t="s">
        <v>81</v>
      </c>
      <c r="AY149" s="117" t="s">
        <v>121</v>
      </c>
      <c r="BK149" s="125">
        <f>SUM(BK150:BK169)</f>
        <v>0</v>
      </c>
    </row>
    <row r="150" spans="2:65" s="1" customFormat="1" ht="24.2" customHeight="1">
      <c r="B150" s="31"/>
      <c r="C150" s="128" t="s">
        <v>163</v>
      </c>
      <c r="D150" s="128" t="s">
        <v>124</v>
      </c>
      <c r="E150" s="129" t="s">
        <v>164</v>
      </c>
      <c r="F150" s="130" t="s">
        <v>165</v>
      </c>
      <c r="G150" s="131" t="s">
        <v>166</v>
      </c>
      <c r="H150" s="132">
        <v>2</v>
      </c>
      <c r="I150" s="133"/>
      <c r="J150" s="134">
        <f>ROUND(I150*H150,2)</f>
        <v>0</v>
      </c>
      <c r="K150" s="130" t="s">
        <v>128</v>
      </c>
      <c r="L150" s="31"/>
      <c r="M150" s="135" t="s">
        <v>1</v>
      </c>
      <c r="N150" s="136" t="s">
        <v>38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167</v>
      </c>
      <c r="AT150" s="139" t="s">
        <v>124</v>
      </c>
      <c r="AU150" s="139" t="s">
        <v>83</v>
      </c>
      <c r="AY150" s="16" t="s">
        <v>121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6" t="s">
        <v>81</v>
      </c>
      <c r="BK150" s="140">
        <f>ROUND(I150*H150,2)</f>
        <v>0</v>
      </c>
      <c r="BL150" s="16" t="s">
        <v>167</v>
      </c>
      <c r="BM150" s="139" t="s">
        <v>168</v>
      </c>
    </row>
    <row r="151" spans="2:65" s="1" customFormat="1" ht="19.5">
      <c r="B151" s="31"/>
      <c r="D151" s="141" t="s">
        <v>131</v>
      </c>
      <c r="F151" s="142" t="s">
        <v>169</v>
      </c>
      <c r="I151" s="143"/>
      <c r="L151" s="31"/>
      <c r="M151" s="144"/>
      <c r="T151" s="55"/>
      <c r="AT151" s="16" t="s">
        <v>131</v>
      </c>
      <c r="AU151" s="16" t="s">
        <v>83</v>
      </c>
    </row>
    <row r="152" spans="2:65" s="12" customFormat="1" ht="11.25">
      <c r="B152" s="145"/>
      <c r="D152" s="141" t="s">
        <v>133</v>
      </c>
      <c r="E152" s="146" t="s">
        <v>1</v>
      </c>
      <c r="F152" s="147" t="s">
        <v>170</v>
      </c>
      <c r="H152" s="146" t="s">
        <v>1</v>
      </c>
      <c r="I152" s="148"/>
      <c r="L152" s="145"/>
      <c r="M152" s="149"/>
      <c r="T152" s="150"/>
      <c r="AT152" s="146" t="s">
        <v>133</v>
      </c>
      <c r="AU152" s="146" t="s">
        <v>83</v>
      </c>
      <c r="AV152" s="12" t="s">
        <v>81</v>
      </c>
      <c r="AW152" s="12" t="s">
        <v>30</v>
      </c>
      <c r="AX152" s="12" t="s">
        <v>73</v>
      </c>
      <c r="AY152" s="146" t="s">
        <v>121</v>
      </c>
    </row>
    <row r="153" spans="2:65" s="13" customFormat="1" ht="11.25">
      <c r="B153" s="151"/>
      <c r="D153" s="141" t="s">
        <v>133</v>
      </c>
      <c r="E153" s="152" t="s">
        <v>1</v>
      </c>
      <c r="F153" s="153" t="s">
        <v>171</v>
      </c>
      <c r="H153" s="154">
        <v>1</v>
      </c>
      <c r="I153" s="155"/>
      <c r="L153" s="151"/>
      <c r="M153" s="156"/>
      <c r="T153" s="157"/>
      <c r="AT153" s="152" t="s">
        <v>133</v>
      </c>
      <c r="AU153" s="152" t="s">
        <v>83</v>
      </c>
      <c r="AV153" s="13" t="s">
        <v>83</v>
      </c>
      <c r="AW153" s="13" t="s">
        <v>30</v>
      </c>
      <c r="AX153" s="13" t="s">
        <v>73</v>
      </c>
      <c r="AY153" s="152" t="s">
        <v>121</v>
      </c>
    </row>
    <row r="154" spans="2:65" s="13" customFormat="1" ht="11.25">
      <c r="B154" s="151"/>
      <c r="D154" s="141" t="s">
        <v>133</v>
      </c>
      <c r="E154" s="152" t="s">
        <v>1</v>
      </c>
      <c r="F154" s="153" t="s">
        <v>172</v>
      </c>
      <c r="H154" s="154">
        <v>1</v>
      </c>
      <c r="I154" s="155"/>
      <c r="L154" s="151"/>
      <c r="M154" s="156"/>
      <c r="T154" s="157"/>
      <c r="AT154" s="152" t="s">
        <v>133</v>
      </c>
      <c r="AU154" s="152" t="s">
        <v>83</v>
      </c>
      <c r="AV154" s="13" t="s">
        <v>83</v>
      </c>
      <c r="AW154" s="13" t="s">
        <v>30</v>
      </c>
      <c r="AX154" s="13" t="s">
        <v>73</v>
      </c>
      <c r="AY154" s="152" t="s">
        <v>121</v>
      </c>
    </row>
    <row r="155" spans="2:65" s="14" customFormat="1" ht="11.25">
      <c r="B155" s="158"/>
      <c r="D155" s="141" t="s">
        <v>133</v>
      </c>
      <c r="E155" s="159" t="s">
        <v>1</v>
      </c>
      <c r="F155" s="160" t="s">
        <v>136</v>
      </c>
      <c r="H155" s="161">
        <v>2</v>
      </c>
      <c r="I155" s="162"/>
      <c r="L155" s="158"/>
      <c r="M155" s="163"/>
      <c r="T155" s="164"/>
      <c r="AT155" s="159" t="s">
        <v>133</v>
      </c>
      <c r="AU155" s="159" t="s">
        <v>83</v>
      </c>
      <c r="AV155" s="14" t="s">
        <v>129</v>
      </c>
      <c r="AW155" s="14" t="s">
        <v>30</v>
      </c>
      <c r="AX155" s="14" t="s">
        <v>81</v>
      </c>
      <c r="AY155" s="159" t="s">
        <v>121</v>
      </c>
    </row>
    <row r="156" spans="2:65" s="1" customFormat="1" ht="21.75" customHeight="1">
      <c r="B156" s="31"/>
      <c r="C156" s="165" t="s">
        <v>122</v>
      </c>
      <c r="D156" s="165" t="s">
        <v>173</v>
      </c>
      <c r="E156" s="166" t="s">
        <v>174</v>
      </c>
      <c r="F156" s="167" t="s">
        <v>175</v>
      </c>
      <c r="G156" s="168" t="s">
        <v>166</v>
      </c>
      <c r="H156" s="169">
        <v>1</v>
      </c>
      <c r="I156" s="170"/>
      <c r="J156" s="171">
        <f>ROUND(I156*H156,2)</f>
        <v>0</v>
      </c>
      <c r="K156" s="167" t="s">
        <v>1</v>
      </c>
      <c r="L156" s="172"/>
      <c r="M156" s="173" t="s">
        <v>1</v>
      </c>
      <c r="N156" s="174" t="s">
        <v>38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176</v>
      </c>
      <c r="AT156" s="139" t="s">
        <v>173</v>
      </c>
      <c r="AU156" s="139" t="s">
        <v>83</v>
      </c>
      <c r="AY156" s="16" t="s">
        <v>121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6" t="s">
        <v>81</v>
      </c>
      <c r="BK156" s="140">
        <f>ROUND(I156*H156,2)</f>
        <v>0</v>
      </c>
      <c r="BL156" s="16" t="s">
        <v>167</v>
      </c>
      <c r="BM156" s="139" t="s">
        <v>177</v>
      </c>
    </row>
    <row r="157" spans="2:65" s="1" customFormat="1" ht="11.25">
      <c r="B157" s="31"/>
      <c r="D157" s="141" t="s">
        <v>131</v>
      </c>
      <c r="F157" s="142" t="s">
        <v>175</v>
      </c>
      <c r="I157" s="143"/>
      <c r="L157" s="31"/>
      <c r="M157" s="144"/>
      <c r="T157" s="55"/>
      <c r="AT157" s="16" t="s">
        <v>131</v>
      </c>
      <c r="AU157" s="16" t="s">
        <v>83</v>
      </c>
    </row>
    <row r="158" spans="2:65" s="1" customFormat="1" ht="21.75" customHeight="1">
      <c r="B158" s="31"/>
      <c r="C158" s="165" t="s">
        <v>178</v>
      </c>
      <c r="D158" s="165" t="s">
        <v>173</v>
      </c>
      <c r="E158" s="166" t="s">
        <v>179</v>
      </c>
      <c r="F158" s="167" t="s">
        <v>180</v>
      </c>
      <c r="G158" s="168" t="s">
        <v>166</v>
      </c>
      <c r="H158" s="169">
        <v>1</v>
      </c>
      <c r="I158" s="170"/>
      <c r="J158" s="171">
        <f>ROUND(I158*H158,2)</f>
        <v>0</v>
      </c>
      <c r="K158" s="167" t="s">
        <v>1</v>
      </c>
      <c r="L158" s="172"/>
      <c r="M158" s="173" t="s">
        <v>1</v>
      </c>
      <c r="N158" s="174" t="s">
        <v>38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176</v>
      </c>
      <c r="AT158" s="139" t="s">
        <v>173</v>
      </c>
      <c r="AU158" s="139" t="s">
        <v>83</v>
      </c>
      <c r="AY158" s="16" t="s">
        <v>121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6" t="s">
        <v>81</v>
      </c>
      <c r="BK158" s="140">
        <f>ROUND(I158*H158,2)</f>
        <v>0</v>
      </c>
      <c r="BL158" s="16" t="s">
        <v>167</v>
      </c>
      <c r="BM158" s="139" t="s">
        <v>181</v>
      </c>
    </row>
    <row r="159" spans="2:65" s="1" customFormat="1" ht="11.25">
      <c r="B159" s="31"/>
      <c r="D159" s="141" t="s">
        <v>131</v>
      </c>
      <c r="F159" s="142" t="s">
        <v>180</v>
      </c>
      <c r="I159" s="143"/>
      <c r="L159" s="31"/>
      <c r="M159" s="144"/>
      <c r="T159" s="55"/>
      <c r="AT159" s="16" t="s">
        <v>131</v>
      </c>
      <c r="AU159" s="16" t="s">
        <v>83</v>
      </c>
    </row>
    <row r="160" spans="2:65" s="1" customFormat="1" ht="33" customHeight="1">
      <c r="B160" s="31"/>
      <c r="C160" s="128" t="s">
        <v>182</v>
      </c>
      <c r="D160" s="128" t="s">
        <v>124</v>
      </c>
      <c r="E160" s="129" t="s">
        <v>183</v>
      </c>
      <c r="F160" s="130" t="s">
        <v>184</v>
      </c>
      <c r="G160" s="131" t="s">
        <v>127</v>
      </c>
      <c r="H160" s="132">
        <v>6.5</v>
      </c>
      <c r="I160" s="133"/>
      <c r="J160" s="134">
        <f>ROUND(I160*H160,2)</f>
        <v>0</v>
      </c>
      <c r="K160" s="130" t="s">
        <v>1</v>
      </c>
      <c r="L160" s="31"/>
      <c r="M160" s="135" t="s">
        <v>1</v>
      </c>
      <c r="N160" s="136" t="s">
        <v>38</v>
      </c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39" t="s">
        <v>167</v>
      </c>
      <c r="AT160" s="139" t="s">
        <v>124</v>
      </c>
      <c r="AU160" s="139" t="s">
        <v>83</v>
      </c>
      <c r="AY160" s="16" t="s">
        <v>121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81</v>
      </c>
      <c r="BK160" s="140">
        <f>ROUND(I160*H160,2)</f>
        <v>0</v>
      </c>
      <c r="BL160" s="16" t="s">
        <v>167</v>
      </c>
      <c r="BM160" s="139" t="s">
        <v>185</v>
      </c>
    </row>
    <row r="161" spans="2:65" s="1" customFormat="1" ht="19.5">
      <c r="B161" s="31"/>
      <c r="D161" s="141" t="s">
        <v>131</v>
      </c>
      <c r="F161" s="142" t="s">
        <v>184</v>
      </c>
      <c r="I161" s="143"/>
      <c r="L161" s="31"/>
      <c r="M161" s="144"/>
      <c r="T161" s="55"/>
      <c r="AT161" s="16" t="s">
        <v>131</v>
      </c>
      <c r="AU161" s="16" t="s">
        <v>83</v>
      </c>
    </row>
    <row r="162" spans="2:65" s="12" customFormat="1" ht="22.5">
      <c r="B162" s="145"/>
      <c r="D162" s="141" t="s">
        <v>133</v>
      </c>
      <c r="E162" s="146" t="s">
        <v>1</v>
      </c>
      <c r="F162" s="147" t="s">
        <v>186</v>
      </c>
      <c r="H162" s="146" t="s">
        <v>1</v>
      </c>
      <c r="I162" s="148"/>
      <c r="L162" s="145"/>
      <c r="M162" s="149"/>
      <c r="T162" s="150"/>
      <c r="AT162" s="146" t="s">
        <v>133</v>
      </c>
      <c r="AU162" s="146" t="s">
        <v>83</v>
      </c>
      <c r="AV162" s="12" t="s">
        <v>81</v>
      </c>
      <c r="AW162" s="12" t="s">
        <v>30</v>
      </c>
      <c r="AX162" s="12" t="s">
        <v>73</v>
      </c>
      <c r="AY162" s="146" t="s">
        <v>121</v>
      </c>
    </row>
    <row r="163" spans="2:65" s="13" customFormat="1" ht="11.25">
      <c r="B163" s="151"/>
      <c r="D163" s="141" t="s">
        <v>133</v>
      </c>
      <c r="E163" s="152" t="s">
        <v>1</v>
      </c>
      <c r="F163" s="153" t="s">
        <v>187</v>
      </c>
      <c r="H163" s="154">
        <v>6.5</v>
      </c>
      <c r="I163" s="155"/>
      <c r="L163" s="151"/>
      <c r="M163" s="156"/>
      <c r="T163" s="157"/>
      <c r="AT163" s="152" t="s">
        <v>133</v>
      </c>
      <c r="AU163" s="152" t="s">
        <v>83</v>
      </c>
      <c r="AV163" s="13" t="s">
        <v>83</v>
      </c>
      <c r="AW163" s="13" t="s">
        <v>30</v>
      </c>
      <c r="AX163" s="13" t="s">
        <v>81</v>
      </c>
      <c r="AY163" s="152" t="s">
        <v>121</v>
      </c>
    </row>
    <row r="164" spans="2:65" s="1" customFormat="1" ht="33" customHeight="1">
      <c r="B164" s="31"/>
      <c r="C164" s="128" t="s">
        <v>137</v>
      </c>
      <c r="D164" s="128" t="s">
        <v>124</v>
      </c>
      <c r="E164" s="129" t="s">
        <v>188</v>
      </c>
      <c r="F164" s="130" t="s">
        <v>189</v>
      </c>
      <c r="G164" s="131" t="s">
        <v>127</v>
      </c>
      <c r="H164" s="132">
        <v>1.3</v>
      </c>
      <c r="I164" s="133"/>
      <c r="J164" s="134">
        <f>ROUND(I164*H164,2)</f>
        <v>0</v>
      </c>
      <c r="K164" s="130" t="s">
        <v>1</v>
      </c>
      <c r="L164" s="31"/>
      <c r="M164" s="135" t="s">
        <v>1</v>
      </c>
      <c r="N164" s="136" t="s">
        <v>38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167</v>
      </c>
      <c r="AT164" s="139" t="s">
        <v>124</v>
      </c>
      <c r="AU164" s="139" t="s">
        <v>83</v>
      </c>
      <c r="AY164" s="16" t="s">
        <v>121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81</v>
      </c>
      <c r="BK164" s="140">
        <f>ROUND(I164*H164,2)</f>
        <v>0</v>
      </c>
      <c r="BL164" s="16" t="s">
        <v>167</v>
      </c>
      <c r="BM164" s="139" t="s">
        <v>190</v>
      </c>
    </row>
    <row r="165" spans="2:65" s="1" customFormat="1" ht="19.5">
      <c r="B165" s="31"/>
      <c r="D165" s="141" t="s">
        <v>131</v>
      </c>
      <c r="F165" s="142" t="s">
        <v>189</v>
      </c>
      <c r="I165" s="143"/>
      <c r="L165" s="31"/>
      <c r="M165" s="144"/>
      <c r="T165" s="55"/>
      <c r="AT165" s="16" t="s">
        <v>131</v>
      </c>
      <c r="AU165" s="16" t="s">
        <v>83</v>
      </c>
    </row>
    <row r="166" spans="2:65" s="12" customFormat="1" ht="22.5">
      <c r="B166" s="145"/>
      <c r="D166" s="141" t="s">
        <v>133</v>
      </c>
      <c r="E166" s="146" t="s">
        <v>1</v>
      </c>
      <c r="F166" s="147" t="s">
        <v>186</v>
      </c>
      <c r="H166" s="146" t="s">
        <v>1</v>
      </c>
      <c r="I166" s="148"/>
      <c r="L166" s="145"/>
      <c r="M166" s="149"/>
      <c r="T166" s="150"/>
      <c r="AT166" s="146" t="s">
        <v>133</v>
      </c>
      <c r="AU166" s="146" t="s">
        <v>83</v>
      </c>
      <c r="AV166" s="12" t="s">
        <v>81</v>
      </c>
      <c r="AW166" s="12" t="s">
        <v>30</v>
      </c>
      <c r="AX166" s="12" t="s">
        <v>73</v>
      </c>
      <c r="AY166" s="146" t="s">
        <v>121</v>
      </c>
    </row>
    <row r="167" spans="2:65" s="13" customFormat="1" ht="11.25">
      <c r="B167" s="151"/>
      <c r="D167" s="141" t="s">
        <v>133</v>
      </c>
      <c r="E167" s="152" t="s">
        <v>1</v>
      </c>
      <c r="F167" s="153" t="s">
        <v>191</v>
      </c>
      <c r="H167" s="154">
        <v>1.3</v>
      </c>
      <c r="I167" s="155"/>
      <c r="L167" s="151"/>
      <c r="M167" s="156"/>
      <c r="T167" s="157"/>
      <c r="AT167" s="152" t="s">
        <v>133</v>
      </c>
      <c r="AU167" s="152" t="s">
        <v>83</v>
      </c>
      <c r="AV167" s="13" t="s">
        <v>83</v>
      </c>
      <c r="AW167" s="13" t="s">
        <v>30</v>
      </c>
      <c r="AX167" s="13" t="s">
        <v>81</v>
      </c>
      <c r="AY167" s="152" t="s">
        <v>121</v>
      </c>
    </row>
    <row r="168" spans="2:65" s="1" customFormat="1" ht="24.2" customHeight="1">
      <c r="B168" s="31"/>
      <c r="C168" s="128" t="s">
        <v>192</v>
      </c>
      <c r="D168" s="128" t="s">
        <v>124</v>
      </c>
      <c r="E168" s="129" t="s">
        <v>193</v>
      </c>
      <c r="F168" s="130" t="s">
        <v>194</v>
      </c>
      <c r="G168" s="131" t="s">
        <v>195</v>
      </c>
      <c r="H168" s="175"/>
      <c r="I168" s="133"/>
      <c r="J168" s="134">
        <f>ROUND(I168*H168,2)</f>
        <v>0</v>
      </c>
      <c r="K168" s="130" t="s">
        <v>128</v>
      </c>
      <c r="L168" s="31"/>
      <c r="M168" s="135" t="s">
        <v>1</v>
      </c>
      <c r="N168" s="136" t="s">
        <v>38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167</v>
      </c>
      <c r="AT168" s="139" t="s">
        <v>124</v>
      </c>
      <c r="AU168" s="139" t="s">
        <v>83</v>
      </c>
      <c r="AY168" s="16" t="s">
        <v>121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6" t="s">
        <v>81</v>
      </c>
      <c r="BK168" s="140">
        <f>ROUND(I168*H168,2)</f>
        <v>0</v>
      </c>
      <c r="BL168" s="16" t="s">
        <v>167</v>
      </c>
      <c r="BM168" s="139" t="s">
        <v>196</v>
      </c>
    </row>
    <row r="169" spans="2:65" s="1" customFormat="1" ht="29.25">
      <c r="B169" s="31"/>
      <c r="D169" s="141" t="s">
        <v>131</v>
      </c>
      <c r="F169" s="142" t="s">
        <v>197</v>
      </c>
      <c r="I169" s="143"/>
      <c r="L169" s="31"/>
      <c r="M169" s="144"/>
      <c r="T169" s="55"/>
      <c r="AT169" s="16" t="s">
        <v>131</v>
      </c>
      <c r="AU169" s="16" t="s">
        <v>83</v>
      </c>
    </row>
    <row r="170" spans="2:65" s="11" customFormat="1" ht="22.9" customHeight="1">
      <c r="B170" s="116"/>
      <c r="D170" s="117" t="s">
        <v>72</v>
      </c>
      <c r="E170" s="126" t="s">
        <v>198</v>
      </c>
      <c r="F170" s="126" t="s">
        <v>199</v>
      </c>
      <c r="I170" s="119"/>
      <c r="J170" s="127">
        <f>BK170</f>
        <v>0</v>
      </c>
      <c r="L170" s="116"/>
      <c r="M170" s="121"/>
      <c r="P170" s="122">
        <f>SUM(P171:P188)</f>
        <v>0</v>
      </c>
      <c r="R170" s="122">
        <f>SUM(R171:R188)</f>
        <v>7.7756000000000006E-3</v>
      </c>
      <c r="T170" s="123">
        <f>SUM(T171:T188)</f>
        <v>6.0000000000000006E-4</v>
      </c>
      <c r="AR170" s="117" t="s">
        <v>83</v>
      </c>
      <c r="AT170" s="124" t="s">
        <v>72</v>
      </c>
      <c r="AU170" s="124" t="s">
        <v>81</v>
      </c>
      <c r="AY170" s="117" t="s">
        <v>121</v>
      </c>
      <c r="BK170" s="125">
        <f>SUM(BK171:BK188)</f>
        <v>0</v>
      </c>
    </row>
    <row r="171" spans="2:65" s="1" customFormat="1" ht="24.2" customHeight="1">
      <c r="B171" s="31"/>
      <c r="C171" s="128" t="s">
        <v>200</v>
      </c>
      <c r="D171" s="128" t="s">
        <v>124</v>
      </c>
      <c r="E171" s="129" t="s">
        <v>201</v>
      </c>
      <c r="F171" s="130" t="s">
        <v>202</v>
      </c>
      <c r="G171" s="131" t="s">
        <v>141</v>
      </c>
      <c r="H171" s="132">
        <v>15.44</v>
      </c>
      <c r="I171" s="133"/>
      <c r="J171" s="134">
        <f>ROUND(I171*H171,2)</f>
        <v>0</v>
      </c>
      <c r="K171" s="130" t="s">
        <v>128</v>
      </c>
      <c r="L171" s="31"/>
      <c r="M171" s="135" t="s">
        <v>1</v>
      </c>
      <c r="N171" s="136" t="s">
        <v>38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167</v>
      </c>
      <c r="AT171" s="139" t="s">
        <v>124</v>
      </c>
      <c r="AU171" s="139" t="s">
        <v>83</v>
      </c>
      <c r="AY171" s="16" t="s">
        <v>121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6" t="s">
        <v>81</v>
      </c>
      <c r="BK171" s="140">
        <f>ROUND(I171*H171,2)</f>
        <v>0</v>
      </c>
      <c r="BL171" s="16" t="s">
        <v>167</v>
      </c>
      <c r="BM171" s="139" t="s">
        <v>203</v>
      </c>
    </row>
    <row r="172" spans="2:65" s="1" customFormat="1" ht="11.25">
      <c r="B172" s="31"/>
      <c r="D172" s="141" t="s">
        <v>131</v>
      </c>
      <c r="F172" s="142" t="s">
        <v>204</v>
      </c>
      <c r="I172" s="143"/>
      <c r="L172" s="31"/>
      <c r="M172" s="144"/>
      <c r="T172" s="55"/>
      <c r="AT172" s="16" t="s">
        <v>131</v>
      </c>
      <c r="AU172" s="16" t="s">
        <v>83</v>
      </c>
    </row>
    <row r="173" spans="2:65" s="13" customFormat="1" ht="11.25">
      <c r="B173" s="151"/>
      <c r="D173" s="141" t="s">
        <v>133</v>
      </c>
      <c r="E173" s="152" t="s">
        <v>1</v>
      </c>
      <c r="F173" s="153" t="s">
        <v>84</v>
      </c>
      <c r="H173" s="154">
        <v>15.44</v>
      </c>
      <c r="I173" s="155"/>
      <c r="L173" s="151"/>
      <c r="M173" s="156"/>
      <c r="T173" s="157"/>
      <c r="AT173" s="152" t="s">
        <v>133</v>
      </c>
      <c r="AU173" s="152" t="s">
        <v>83</v>
      </c>
      <c r="AV173" s="13" t="s">
        <v>83</v>
      </c>
      <c r="AW173" s="13" t="s">
        <v>30</v>
      </c>
      <c r="AX173" s="13" t="s">
        <v>81</v>
      </c>
      <c r="AY173" s="152" t="s">
        <v>121</v>
      </c>
    </row>
    <row r="174" spans="2:65" s="1" customFormat="1" ht="16.5" customHeight="1">
      <c r="B174" s="31"/>
      <c r="C174" s="128" t="s">
        <v>8</v>
      </c>
      <c r="D174" s="128" t="s">
        <v>124</v>
      </c>
      <c r="E174" s="129" t="s">
        <v>205</v>
      </c>
      <c r="F174" s="130" t="s">
        <v>206</v>
      </c>
      <c r="G174" s="131" t="s">
        <v>141</v>
      </c>
      <c r="H174" s="132">
        <v>20</v>
      </c>
      <c r="I174" s="133"/>
      <c r="J174" s="134">
        <f>ROUND(I174*H174,2)</f>
        <v>0</v>
      </c>
      <c r="K174" s="130" t="s">
        <v>128</v>
      </c>
      <c r="L174" s="31"/>
      <c r="M174" s="135" t="s">
        <v>1</v>
      </c>
      <c r="N174" s="136" t="s">
        <v>38</v>
      </c>
      <c r="P174" s="137">
        <f>O174*H174</f>
        <v>0</v>
      </c>
      <c r="Q174" s="137">
        <v>0</v>
      </c>
      <c r="R174" s="137">
        <f>Q174*H174</f>
        <v>0</v>
      </c>
      <c r="S174" s="137">
        <v>3.0000000000000001E-5</v>
      </c>
      <c r="T174" s="138">
        <f>S174*H174</f>
        <v>6.0000000000000006E-4</v>
      </c>
      <c r="AR174" s="139" t="s">
        <v>167</v>
      </c>
      <c r="AT174" s="139" t="s">
        <v>124</v>
      </c>
      <c r="AU174" s="139" t="s">
        <v>83</v>
      </c>
      <c r="AY174" s="16" t="s">
        <v>121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6" t="s">
        <v>81</v>
      </c>
      <c r="BK174" s="140">
        <f>ROUND(I174*H174,2)</f>
        <v>0</v>
      </c>
      <c r="BL174" s="16" t="s">
        <v>167</v>
      </c>
      <c r="BM174" s="139" t="s">
        <v>207</v>
      </c>
    </row>
    <row r="175" spans="2:65" s="1" customFormat="1" ht="19.5">
      <c r="B175" s="31"/>
      <c r="D175" s="141" t="s">
        <v>131</v>
      </c>
      <c r="F175" s="142" t="s">
        <v>208</v>
      </c>
      <c r="I175" s="143"/>
      <c r="L175" s="31"/>
      <c r="M175" s="144"/>
      <c r="T175" s="55"/>
      <c r="AT175" s="16" t="s">
        <v>131</v>
      </c>
      <c r="AU175" s="16" t="s">
        <v>83</v>
      </c>
    </row>
    <row r="176" spans="2:65" s="13" customFormat="1" ht="11.25">
      <c r="B176" s="151"/>
      <c r="D176" s="141" t="s">
        <v>133</v>
      </c>
      <c r="E176" s="152" t="s">
        <v>1</v>
      </c>
      <c r="F176" s="153" t="s">
        <v>209</v>
      </c>
      <c r="H176" s="154">
        <v>20</v>
      </c>
      <c r="I176" s="155"/>
      <c r="L176" s="151"/>
      <c r="M176" s="156"/>
      <c r="T176" s="157"/>
      <c r="AT176" s="152" t="s">
        <v>133</v>
      </c>
      <c r="AU176" s="152" t="s">
        <v>83</v>
      </c>
      <c r="AV176" s="13" t="s">
        <v>83</v>
      </c>
      <c r="AW176" s="13" t="s">
        <v>30</v>
      </c>
      <c r="AX176" s="13" t="s">
        <v>81</v>
      </c>
      <c r="AY176" s="152" t="s">
        <v>121</v>
      </c>
    </row>
    <row r="177" spans="2:65" s="1" customFormat="1" ht="16.5" customHeight="1">
      <c r="B177" s="31"/>
      <c r="C177" s="165" t="s">
        <v>210</v>
      </c>
      <c r="D177" s="165" t="s">
        <v>173</v>
      </c>
      <c r="E177" s="166" t="s">
        <v>211</v>
      </c>
      <c r="F177" s="167" t="s">
        <v>212</v>
      </c>
      <c r="G177" s="168" t="s">
        <v>141</v>
      </c>
      <c r="H177" s="169">
        <v>21</v>
      </c>
      <c r="I177" s="170"/>
      <c r="J177" s="171">
        <f>ROUND(I177*H177,2)</f>
        <v>0</v>
      </c>
      <c r="K177" s="167" t="s">
        <v>128</v>
      </c>
      <c r="L177" s="172"/>
      <c r="M177" s="173" t="s">
        <v>1</v>
      </c>
      <c r="N177" s="174" t="s">
        <v>38</v>
      </c>
      <c r="P177" s="137">
        <f>O177*H177</f>
        <v>0</v>
      </c>
      <c r="Q177" s="137">
        <v>1.0000000000000001E-5</v>
      </c>
      <c r="R177" s="137">
        <f>Q177*H177</f>
        <v>2.1000000000000001E-4</v>
      </c>
      <c r="S177" s="137">
        <v>0</v>
      </c>
      <c r="T177" s="138">
        <f>S177*H177</f>
        <v>0</v>
      </c>
      <c r="AR177" s="139" t="s">
        <v>176</v>
      </c>
      <c r="AT177" s="139" t="s">
        <v>173</v>
      </c>
      <c r="AU177" s="139" t="s">
        <v>83</v>
      </c>
      <c r="AY177" s="16" t="s">
        <v>121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6" t="s">
        <v>81</v>
      </c>
      <c r="BK177" s="140">
        <f>ROUND(I177*H177,2)</f>
        <v>0</v>
      </c>
      <c r="BL177" s="16" t="s">
        <v>167</v>
      </c>
      <c r="BM177" s="139" t="s">
        <v>213</v>
      </c>
    </row>
    <row r="178" spans="2:65" s="1" customFormat="1" ht="11.25">
      <c r="B178" s="31"/>
      <c r="D178" s="141" t="s">
        <v>131</v>
      </c>
      <c r="F178" s="142" t="s">
        <v>212</v>
      </c>
      <c r="I178" s="143"/>
      <c r="L178" s="31"/>
      <c r="M178" s="144"/>
      <c r="T178" s="55"/>
      <c r="AT178" s="16" t="s">
        <v>131</v>
      </c>
      <c r="AU178" s="16" t="s">
        <v>83</v>
      </c>
    </row>
    <row r="179" spans="2:65" s="13" customFormat="1" ht="11.25">
      <c r="B179" s="151"/>
      <c r="D179" s="141" t="s">
        <v>133</v>
      </c>
      <c r="F179" s="153" t="s">
        <v>214</v>
      </c>
      <c r="H179" s="154">
        <v>21</v>
      </c>
      <c r="I179" s="155"/>
      <c r="L179" s="151"/>
      <c r="M179" s="156"/>
      <c r="T179" s="157"/>
      <c r="AT179" s="152" t="s">
        <v>133</v>
      </c>
      <c r="AU179" s="152" t="s">
        <v>83</v>
      </c>
      <c r="AV179" s="13" t="s">
        <v>83</v>
      </c>
      <c r="AW179" s="13" t="s">
        <v>4</v>
      </c>
      <c r="AX179" s="13" t="s">
        <v>81</v>
      </c>
      <c r="AY179" s="152" t="s">
        <v>121</v>
      </c>
    </row>
    <row r="180" spans="2:65" s="1" customFormat="1" ht="24.2" customHeight="1">
      <c r="B180" s="31"/>
      <c r="C180" s="128" t="s">
        <v>215</v>
      </c>
      <c r="D180" s="128" t="s">
        <v>124</v>
      </c>
      <c r="E180" s="129" t="s">
        <v>216</v>
      </c>
      <c r="F180" s="130" t="s">
        <v>217</v>
      </c>
      <c r="G180" s="131" t="s">
        <v>141</v>
      </c>
      <c r="H180" s="132">
        <v>15.44</v>
      </c>
      <c r="I180" s="133"/>
      <c r="J180" s="134">
        <f>ROUND(I180*H180,2)</f>
        <v>0</v>
      </c>
      <c r="K180" s="130" t="s">
        <v>128</v>
      </c>
      <c r="L180" s="31"/>
      <c r="M180" s="135" t="s">
        <v>1</v>
      </c>
      <c r="N180" s="136" t="s">
        <v>38</v>
      </c>
      <c r="P180" s="137">
        <f>O180*H180</f>
        <v>0</v>
      </c>
      <c r="Q180" s="137">
        <v>2.0000000000000001E-4</v>
      </c>
      <c r="R180" s="137">
        <f>Q180*H180</f>
        <v>3.088E-3</v>
      </c>
      <c r="S180" s="137">
        <v>0</v>
      </c>
      <c r="T180" s="138">
        <f>S180*H180</f>
        <v>0</v>
      </c>
      <c r="AR180" s="139" t="s">
        <v>167</v>
      </c>
      <c r="AT180" s="139" t="s">
        <v>124</v>
      </c>
      <c r="AU180" s="139" t="s">
        <v>83</v>
      </c>
      <c r="AY180" s="16" t="s">
        <v>121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81</v>
      </c>
      <c r="BK180" s="140">
        <f>ROUND(I180*H180,2)</f>
        <v>0</v>
      </c>
      <c r="BL180" s="16" t="s">
        <v>167</v>
      </c>
      <c r="BM180" s="139" t="s">
        <v>218</v>
      </c>
    </row>
    <row r="181" spans="2:65" s="1" customFormat="1" ht="19.5">
      <c r="B181" s="31"/>
      <c r="D181" s="141" t="s">
        <v>131</v>
      </c>
      <c r="F181" s="142" t="s">
        <v>219</v>
      </c>
      <c r="I181" s="143"/>
      <c r="L181" s="31"/>
      <c r="M181" s="144"/>
      <c r="T181" s="55"/>
      <c r="AT181" s="16" t="s">
        <v>131</v>
      </c>
      <c r="AU181" s="16" t="s">
        <v>83</v>
      </c>
    </row>
    <row r="182" spans="2:65" s="12" customFormat="1" ht="11.25">
      <c r="B182" s="145"/>
      <c r="D182" s="141" t="s">
        <v>133</v>
      </c>
      <c r="E182" s="146" t="s">
        <v>1</v>
      </c>
      <c r="F182" s="147" t="s">
        <v>220</v>
      </c>
      <c r="H182" s="146" t="s">
        <v>1</v>
      </c>
      <c r="I182" s="148"/>
      <c r="L182" s="145"/>
      <c r="M182" s="149"/>
      <c r="T182" s="150"/>
      <c r="AT182" s="146" t="s">
        <v>133</v>
      </c>
      <c r="AU182" s="146" t="s">
        <v>83</v>
      </c>
      <c r="AV182" s="12" t="s">
        <v>81</v>
      </c>
      <c r="AW182" s="12" t="s">
        <v>30</v>
      </c>
      <c r="AX182" s="12" t="s">
        <v>73</v>
      </c>
      <c r="AY182" s="146" t="s">
        <v>121</v>
      </c>
    </row>
    <row r="183" spans="2:65" s="13" customFormat="1" ht="11.25">
      <c r="B183" s="151"/>
      <c r="D183" s="141" t="s">
        <v>133</v>
      </c>
      <c r="E183" s="152" t="s">
        <v>1</v>
      </c>
      <c r="F183" s="153" t="s">
        <v>221</v>
      </c>
      <c r="H183" s="154">
        <v>15.44</v>
      </c>
      <c r="I183" s="155"/>
      <c r="L183" s="151"/>
      <c r="M183" s="156"/>
      <c r="T183" s="157"/>
      <c r="AT183" s="152" t="s">
        <v>133</v>
      </c>
      <c r="AU183" s="152" t="s">
        <v>83</v>
      </c>
      <c r="AV183" s="13" t="s">
        <v>83</v>
      </c>
      <c r="AW183" s="13" t="s">
        <v>30</v>
      </c>
      <c r="AX183" s="13" t="s">
        <v>73</v>
      </c>
      <c r="AY183" s="152" t="s">
        <v>121</v>
      </c>
    </row>
    <row r="184" spans="2:65" s="14" customFormat="1" ht="11.25">
      <c r="B184" s="158"/>
      <c r="D184" s="141" t="s">
        <v>133</v>
      </c>
      <c r="E184" s="159" t="s">
        <v>1</v>
      </c>
      <c r="F184" s="160" t="s">
        <v>136</v>
      </c>
      <c r="H184" s="161">
        <v>15.44</v>
      </c>
      <c r="I184" s="162"/>
      <c r="L184" s="158"/>
      <c r="M184" s="163"/>
      <c r="T184" s="164"/>
      <c r="AT184" s="159" t="s">
        <v>133</v>
      </c>
      <c r="AU184" s="159" t="s">
        <v>83</v>
      </c>
      <c r="AV184" s="14" t="s">
        <v>129</v>
      </c>
      <c r="AW184" s="14" t="s">
        <v>30</v>
      </c>
      <c r="AX184" s="14" t="s">
        <v>81</v>
      </c>
      <c r="AY184" s="159" t="s">
        <v>121</v>
      </c>
    </row>
    <row r="185" spans="2:65" s="1" customFormat="1" ht="24.2" customHeight="1">
      <c r="B185" s="31"/>
      <c r="C185" s="128" t="s">
        <v>222</v>
      </c>
      <c r="D185" s="128" t="s">
        <v>124</v>
      </c>
      <c r="E185" s="129" t="s">
        <v>223</v>
      </c>
      <c r="F185" s="130" t="s">
        <v>224</v>
      </c>
      <c r="G185" s="131" t="s">
        <v>141</v>
      </c>
      <c r="H185" s="132">
        <v>15.44</v>
      </c>
      <c r="I185" s="133"/>
      <c r="J185" s="134">
        <f>ROUND(I185*H185,2)</f>
        <v>0</v>
      </c>
      <c r="K185" s="130" t="s">
        <v>128</v>
      </c>
      <c r="L185" s="31"/>
      <c r="M185" s="135" t="s">
        <v>1</v>
      </c>
      <c r="N185" s="136" t="s">
        <v>38</v>
      </c>
      <c r="P185" s="137">
        <f>O185*H185</f>
        <v>0</v>
      </c>
      <c r="Q185" s="137">
        <v>2.9E-4</v>
      </c>
      <c r="R185" s="137">
        <f>Q185*H185</f>
        <v>4.4776E-3</v>
      </c>
      <c r="S185" s="137">
        <v>0</v>
      </c>
      <c r="T185" s="138">
        <f>S185*H185</f>
        <v>0</v>
      </c>
      <c r="AR185" s="139" t="s">
        <v>167</v>
      </c>
      <c r="AT185" s="139" t="s">
        <v>124</v>
      </c>
      <c r="AU185" s="139" t="s">
        <v>83</v>
      </c>
      <c r="AY185" s="16" t="s">
        <v>121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81</v>
      </c>
      <c r="BK185" s="140">
        <f>ROUND(I185*H185,2)</f>
        <v>0</v>
      </c>
      <c r="BL185" s="16" t="s">
        <v>167</v>
      </c>
      <c r="BM185" s="139" t="s">
        <v>225</v>
      </c>
    </row>
    <row r="186" spans="2:65" s="1" customFormat="1" ht="19.5">
      <c r="B186" s="31"/>
      <c r="D186" s="141" t="s">
        <v>131</v>
      </c>
      <c r="F186" s="142" t="s">
        <v>226</v>
      </c>
      <c r="I186" s="143"/>
      <c r="L186" s="31"/>
      <c r="M186" s="144"/>
      <c r="T186" s="55"/>
      <c r="AT186" s="16" t="s">
        <v>131</v>
      </c>
      <c r="AU186" s="16" t="s">
        <v>83</v>
      </c>
    </row>
    <row r="187" spans="2:65" s="13" customFormat="1" ht="11.25">
      <c r="B187" s="151"/>
      <c r="D187" s="141" t="s">
        <v>133</v>
      </c>
      <c r="E187" s="152" t="s">
        <v>1</v>
      </c>
      <c r="F187" s="153" t="s">
        <v>227</v>
      </c>
      <c r="H187" s="154">
        <v>15.44</v>
      </c>
      <c r="I187" s="155"/>
      <c r="L187" s="151"/>
      <c r="M187" s="156"/>
      <c r="T187" s="157"/>
      <c r="AT187" s="152" t="s">
        <v>133</v>
      </c>
      <c r="AU187" s="152" t="s">
        <v>83</v>
      </c>
      <c r="AV187" s="13" t="s">
        <v>83</v>
      </c>
      <c r="AW187" s="13" t="s">
        <v>30</v>
      </c>
      <c r="AX187" s="13" t="s">
        <v>73</v>
      </c>
      <c r="AY187" s="152" t="s">
        <v>121</v>
      </c>
    </row>
    <row r="188" spans="2:65" s="14" customFormat="1" ht="11.25">
      <c r="B188" s="158"/>
      <c r="D188" s="141" t="s">
        <v>133</v>
      </c>
      <c r="E188" s="159" t="s">
        <v>84</v>
      </c>
      <c r="F188" s="160" t="s">
        <v>136</v>
      </c>
      <c r="H188" s="161">
        <v>15.44</v>
      </c>
      <c r="I188" s="162"/>
      <c r="L188" s="158"/>
      <c r="M188" s="163"/>
      <c r="T188" s="164"/>
      <c r="AT188" s="159" t="s">
        <v>133</v>
      </c>
      <c r="AU188" s="159" t="s">
        <v>83</v>
      </c>
      <c r="AV188" s="14" t="s">
        <v>129</v>
      </c>
      <c r="AW188" s="14" t="s">
        <v>30</v>
      </c>
      <c r="AX188" s="14" t="s">
        <v>81</v>
      </c>
      <c r="AY188" s="159" t="s">
        <v>121</v>
      </c>
    </row>
    <row r="189" spans="2:65" s="11" customFormat="1" ht="25.9" customHeight="1">
      <c r="B189" s="116"/>
      <c r="D189" s="117" t="s">
        <v>72</v>
      </c>
      <c r="E189" s="118" t="s">
        <v>228</v>
      </c>
      <c r="F189" s="118" t="s">
        <v>229</v>
      </c>
      <c r="I189" s="119"/>
      <c r="J189" s="120">
        <f>BK189</f>
        <v>0</v>
      </c>
      <c r="L189" s="116"/>
      <c r="M189" s="121"/>
      <c r="P189" s="122">
        <f>P190+P191+P192+P195</f>
        <v>0</v>
      </c>
      <c r="R189" s="122">
        <f>R190+R191+R192+R195</f>
        <v>0</v>
      </c>
      <c r="T189" s="123">
        <f>T190+T191+T192+T195</f>
        <v>0</v>
      </c>
      <c r="AR189" s="117" t="s">
        <v>163</v>
      </c>
      <c r="AT189" s="124" t="s">
        <v>72</v>
      </c>
      <c r="AU189" s="124" t="s">
        <v>73</v>
      </c>
      <c r="AY189" s="117" t="s">
        <v>121</v>
      </c>
      <c r="BK189" s="125">
        <f>BK190+BK191+BK192+BK195</f>
        <v>0</v>
      </c>
    </row>
    <row r="190" spans="2:65" s="1" customFormat="1" ht="24.2" customHeight="1">
      <c r="B190" s="31"/>
      <c r="C190" s="128" t="s">
        <v>167</v>
      </c>
      <c r="D190" s="128" t="s">
        <v>124</v>
      </c>
      <c r="E190" s="129" t="s">
        <v>230</v>
      </c>
      <c r="F190" s="130" t="s">
        <v>231</v>
      </c>
      <c r="G190" s="131" t="s">
        <v>232</v>
      </c>
      <c r="H190" s="132">
        <v>1</v>
      </c>
      <c r="I190" s="133"/>
      <c r="J190" s="134">
        <f>ROUND(I190*H190,2)</f>
        <v>0</v>
      </c>
      <c r="K190" s="130" t="s">
        <v>1</v>
      </c>
      <c r="L190" s="31"/>
      <c r="M190" s="135" t="s">
        <v>1</v>
      </c>
      <c r="N190" s="136" t="s">
        <v>38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129</v>
      </c>
      <c r="AT190" s="139" t="s">
        <v>124</v>
      </c>
      <c r="AU190" s="139" t="s">
        <v>81</v>
      </c>
      <c r="AY190" s="16" t="s">
        <v>121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6" t="s">
        <v>81</v>
      </c>
      <c r="BK190" s="140">
        <f>ROUND(I190*H190,2)</f>
        <v>0</v>
      </c>
      <c r="BL190" s="16" t="s">
        <v>129</v>
      </c>
      <c r="BM190" s="139" t="s">
        <v>233</v>
      </c>
    </row>
    <row r="191" spans="2:65" s="1" customFormat="1" ht="19.5">
      <c r="B191" s="31"/>
      <c r="D191" s="141" t="s">
        <v>131</v>
      </c>
      <c r="F191" s="142" t="s">
        <v>231</v>
      </c>
      <c r="I191" s="143"/>
      <c r="L191" s="31"/>
      <c r="M191" s="144"/>
      <c r="T191" s="55"/>
      <c r="AT191" s="16" t="s">
        <v>131</v>
      </c>
      <c r="AU191" s="16" t="s">
        <v>81</v>
      </c>
    </row>
    <row r="192" spans="2:65" s="11" customFormat="1" ht="22.9" customHeight="1">
      <c r="B192" s="116"/>
      <c r="D192" s="117" t="s">
        <v>72</v>
      </c>
      <c r="E192" s="126" t="s">
        <v>234</v>
      </c>
      <c r="F192" s="126" t="s">
        <v>235</v>
      </c>
      <c r="I192" s="119"/>
      <c r="J192" s="127">
        <f>BK192</f>
        <v>0</v>
      </c>
      <c r="L192" s="116"/>
      <c r="M192" s="121"/>
      <c r="P192" s="122">
        <f>SUM(P193:P194)</f>
        <v>0</v>
      </c>
      <c r="R192" s="122">
        <f>SUM(R193:R194)</f>
        <v>0</v>
      </c>
      <c r="T192" s="123">
        <f>SUM(T193:T194)</f>
        <v>0</v>
      </c>
      <c r="AR192" s="117" t="s">
        <v>163</v>
      </c>
      <c r="AT192" s="124" t="s">
        <v>72</v>
      </c>
      <c r="AU192" s="124" t="s">
        <v>81</v>
      </c>
      <c r="AY192" s="117" t="s">
        <v>121</v>
      </c>
      <c r="BK192" s="125">
        <f>SUM(BK193:BK194)</f>
        <v>0</v>
      </c>
    </row>
    <row r="193" spans="2:65" s="1" customFormat="1" ht="16.5" customHeight="1">
      <c r="B193" s="31"/>
      <c r="C193" s="128" t="s">
        <v>236</v>
      </c>
      <c r="D193" s="128" t="s">
        <v>124</v>
      </c>
      <c r="E193" s="129" t="s">
        <v>237</v>
      </c>
      <c r="F193" s="130" t="s">
        <v>235</v>
      </c>
      <c r="G193" s="131" t="s">
        <v>232</v>
      </c>
      <c r="H193" s="132">
        <v>1</v>
      </c>
      <c r="I193" s="133"/>
      <c r="J193" s="134">
        <f>ROUND(I193*H193,2)</f>
        <v>0</v>
      </c>
      <c r="K193" s="130" t="s">
        <v>128</v>
      </c>
      <c r="L193" s="31"/>
      <c r="M193" s="135" t="s">
        <v>1</v>
      </c>
      <c r="N193" s="136" t="s">
        <v>38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238</v>
      </c>
      <c r="AT193" s="139" t="s">
        <v>124</v>
      </c>
      <c r="AU193" s="139" t="s">
        <v>83</v>
      </c>
      <c r="AY193" s="16" t="s">
        <v>121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6" t="s">
        <v>81</v>
      </c>
      <c r="BK193" s="140">
        <f>ROUND(I193*H193,2)</f>
        <v>0</v>
      </c>
      <c r="BL193" s="16" t="s">
        <v>238</v>
      </c>
      <c r="BM193" s="139" t="s">
        <v>239</v>
      </c>
    </row>
    <row r="194" spans="2:65" s="1" customFormat="1" ht="11.25">
      <c r="B194" s="31"/>
      <c r="D194" s="141" t="s">
        <v>131</v>
      </c>
      <c r="F194" s="142" t="s">
        <v>235</v>
      </c>
      <c r="I194" s="143"/>
      <c r="L194" s="31"/>
      <c r="M194" s="144"/>
      <c r="T194" s="55"/>
      <c r="AT194" s="16" t="s">
        <v>131</v>
      </c>
      <c r="AU194" s="16" t="s">
        <v>83</v>
      </c>
    </row>
    <row r="195" spans="2:65" s="11" customFormat="1" ht="22.9" customHeight="1">
      <c r="B195" s="116"/>
      <c r="D195" s="117" t="s">
        <v>72</v>
      </c>
      <c r="E195" s="126" t="s">
        <v>240</v>
      </c>
      <c r="F195" s="126" t="s">
        <v>241</v>
      </c>
      <c r="I195" s="119"/>
      <c r="J195" s="127">
        <f>BK195</f>
        <v>0</v>
      </c>
      <c r="L195" s="116"/>
      <c r="M195" s="121"/>
      <c r="P195" s="122">
        <f>SUM(P196:P197)</f>
        <v>0</v>
      </c>
      <c r="R195" s="122">
        <f>SUM(R196:R197)</f>
        <v>0</v>
      </c>
      <c r="T195" s="123">
        <f>SUM(T196:T197)</f>
        <v>0</v>
      </c>
      <c r="AR195" s="117" t="s">
        <v>163</v>
      </c>
      <c r="AT195" s="124" t="s">
        <v>72</v>
      </c>
      <c r="AU195" s="124" t="s">
        <v>81</v>
      </c>
      <c r="AY195" s="117" t="s">
        <v>121</v>
      </c>
      <c r="BK195" s="125">
        <f>SUM(BK196:BK197)</f>
        <v>0</v>
      </c>
    </row>
    <row r="196" spans="2:65" s="1" customFormat="1" ht="16.5" customHeight="1">
      <c r="B196" s="31"/>
      <c r="C196" s="128" t="s">
        <v>242</v>
      </c>
      <c r="D196" s="128" t="s">
        <v>124</v>
      </c>
      <c r="E196" s="129" t="s">
        <v>243</v>
      </c>
      <c r="F196" s="130" t="s">
        <v>241</v>
      </c>
      <c r="G196" s="131" t="s">
        <v>232</v>
      </c>
      <c r="H196" s="132">
        <v>1</v>
      </c>
      <c r="I196" s="133"/>
      <c r="J196" s="134">
        <f>ROUND(I196*H196,2)</f>
        <v>0</v>
      </c>
      <c r="K196" s="130" t="s">
        <v>128</v>
      </c>
      <c r="L196" s="31"/>
      <c r="M196" s="135" t="s">
        <v>1</v>
      </c>
      <c r="N196" s="136" t="s">
        <v>38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238</v>
      </c>
      <c r="AT196" s="139" t="s">
        <v>124</v>
      </c>
      <c r="AU196" s="139" t="s">
        <v>83</v>
      </c>
      <c r="AY196" s="16" t="s">
        <v>121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6" t="s">
        <v>81</v>
      </c>
      <c r="BK196" s="140">
        <f>ROUND(I196*H196,2)</f>
        <v>0</v>
      </c>
      <c r="BL196" s="16" t="s">
        <v>238</v>
      </c>
      <c r="BM196" s="139" t="s">
        <v>244</v>
      </c>
    </row>
    <row r="197" spans="2:65" s="1" customFormat="1" ht="11.25">
      <c r="B197" s="31"/>
      <c r="D197" s="141" t="s">
        <v>131</v>
      </c>
      <c r="F197" s="142" t="s">
        <v>241</v>
      </c>
      <c r="I197" s="143"/>
      <c r="L197" s="31"/>
      <c r="M197" s="176"/>
      <c r="N197" s="177"/>
      <c r="O197" s="177"/>
      <c r="P197" s="177"/>
      <c r="Q197" s="177"/>
      <c r="R197" s="177"/>
      <c r="S197" s="177"/>
      <c r="T197" s="178"/>
      <c r="AT197" s="16" t="s">
        <v>131</v>
      </c>
      <c r="AU197" s="16" t="s">
        <v>83</v>
      </c>
    </row>
    <row r="198" spans="2:65" s="1" customFormat="1" ht="6.95" customHeight="1">
      <c r="B198" s="43"/>
      <c r="C198" s="44"/>
      <c r="D198" s="44"/>
      <c r="E198" s="44"/>
      <c r="F198" s="44"/>
      <c r="G198" s="44"/>
      <c r="H198" s="44"/>
      <c r="I198" s="44"/>
      <c r="J198" s="44"/>
      <c r="K198" s="44"/>
      <c r="L198" s="31"/>
    </row>
  </sheetData>
  <sheetProtection algorithmName="SHA-512" hashValue="Tj2ZTDDD7/ZIGljXZ+M8SDcHVoALcqPOgTfOoll+jjIscO6kt61GsXgArEGhLKmUNwtt/EU4H6AjWqbGW8jf0w==" saltValue="ffIrnrU0sRRzksfCBfaU6Q==" spinCount="100000" sheet="1" objects="1" scenarios="1" formatColumns="0" formatRows="0" autoFilter="0"/>
  <autoFilter ref="C125:K197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52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245</v>
      </c>
      <c r="H4" s="19"/>
    </row>
    <row r="5" spans="2:8" ht="12" customHeight="1">
      <c r="B5" s="19"/>
      <c r="C5" s="23" t="s">
        <v>13</v>
      </c>
      <c r="D5" s="195" t="s">
        <v>14</v>
      </c>
      <c r="E5" s="191"/>
      <c r="F5" s="191"/>
      <c r="H5" s="19"/>
    </row>
    <row r="6" spans="2:8" ht="36.950000000000003" customHeight="1">
      <c r="B6" s="19"/>
      <c r="C6" s="25" t="s">
        <v>16</v>
      </c>
      <c r="D6" s="192" t="s">
        <v>17</v>
      </c>
      <c r="E6" s="191"/>
      <c r="F6" s="191"/>
      <c r="H6" s="19"/>
    </row>
    <row r="7" spans="2:8" ht="16.5" customHeight="1">
      <c r="B7" s="19"/>
      <c r="C7" s="26" t="s">
        <v>22</v>
      </c>
      <c r="D7" s="51" t="str">
        <f>'Rekapitulace stavby'!AN8</f>
        <v>27. 5. 2025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08"/>
      <c r="C9" s="109" t="s">
        <v>54</v>
      </c>
      <c r="D9" s="110" t="s">
        <v>55</v>
      </c>
      <c r="E9" s="110" t="s">
        <v>108</v>
      </c>
      <c r="F9" s="111" t="s">
        <v>246</v>
      </c>
      <c r="H9" s="108"/>
    </row>
    <row r="10" spans="2:8" s="1" customFormat="1" ht="26.45" customHeight="1">
      <c r="B10" s="31"/>
      <c r="C10" s="179" t="s">
        <v>78</v>
      </c>
      <c r="D10" s="179" t="s">
        <v>79</v>
      </c>
      <c r="H10" s="31"/>
    </row>
    <row r="11" spans="2:8" s="1" customFormat="1" ht="16.899999999999999" customHeight="1">
      <c r="B11" s="31"/>
      <c r="C11" s="180" t="s">
        <v>247</v>
      </c>
      <c r="D11" s="181" t="s">
        <v>1</v>
      </c>
      <c r="E11" s="182" t="s">
        <v>1</v>
      </c>
      <c r="F11" s="183">
        <v>1.8320000000000001</v>
      </c>
      <c r="H11" s="31"/>
    </row>
    <row r="12" spans="2:8" s="1" customFormat="1" ht="16.899999999999999" customHeight="1">
      <c r="B12" s="31"/>
      <c r="C12" s="184" t="s">
        <v>1</v>
      </c>
      <c r="D12" s="184" t="s">
        <v>248</v>
      </c>
      <c r="E12" s="16" t="s">
        <v>1</v>
      </c>
      <c r="F12" s="185">
        <v>0</v>
      </c>
      <c r="H12" s="31"/>
    </row>
    <row r="13" spans="2:8" s="1" customFormat="1" ht="16.899999999999999" customHeight="1">
      <c r="B13" s="31"/>
      <c r="C13" s="184" t="s">
        <v>1</v>
      </c>
      <c r="D13" s="184" t="s">
        <v>249</v>
      </c>
      <c r="E13" s="16" t="s">
        <v>1</v>
      </c>
      <c r="F13" s="185">
        <v>0</v>
      </c>
      <c r="H13" s="31"/>
    </row>
    <row r="14" spans="2:8" s="1" customFormat="1" ht="16.899999999999999" customHeight="1">
      <c r="B14" s="31"/>
      <c r="C14" s="184" t="s">
        <v>247</v>
      </c>
      <c r="D14" s="184" t="s">
        <v>250</v>
      </c>
      <c r="E14" s="16" t="s">
        <v>1</v>
      </c>
      <c r="F14" s="185">
        <v>1.8320000000000001</v>
      </c>
      <c r="H14" s="31"/>
    </row>
    <row r="15" spans="2:8" s="1" customFormat="1" ht="16.899999999999999" customHeight="1">
      <c r="B15" s="31"/>
      <c r="C15" s="180" t="s">
        <v>84</v>
      </c>
      <c r="D15" s="181" t="s">
        <v>1</v>
      </c>
      <c r="E15" s="182" t="s">
        <v>1</v>
      </c>
      <c r="F15" s="183">
        <v>15.44</v>
      </c>
      <c r="H15" s="31"/>
    </row>
    <row r="16" spans="2:8" s="1" customFormat="1" ht="16.899999999999999" customHeight="1">
      <c r="B16" s="31"/>
      <c r="C16" s="184" t="s">
        <v>1</v>
      </c>
      <c r="D16" s="184" t="s">
        <v>227</v>
      </c>
      <c r="E16" s="16" t="s">
        <v>1</v>
      </c>
      <c r="F16" s="185">
        <v>15.44</v>
      </c>
      <c r="H16" s="31"/>
    </row>
    <row r="17" spans="2:8" s="1" customFormat="1" ht="16.899999999999999" customHeight="1">
      <c r="B17" s="31"/>
      <c r="C17" s="184" t="s">
        <v>84</v>
      </c>
      <c r="D17" s="184" t="s">
        <v>136</v>
      </c>
      <c r="E17" s="16" t="s">
        <v>1</v>
      </c>
      <c r="F17" s="185">
        <v>15.44</v>
      </c>
      <c r="H17" s="31"/>
    </row>
    <row r="18" spans="2:8" s="1" customFormat="1" ht="16.899999999999999" customHeight="1">
      <c r="B18" s="31"/>
      <c r="C18" s="186" t="s">
        <v>251</v>
      </c>
      <c r="H18" s="31"/>
    </row>
    <row r="19" spans="2:8" s="1" customFormat="1" ht="16.899999999999999" customHeight="1">
      <c r="B19" s="31"/>
      <c r="C19" s="184" t="s">
        <v>223</v>
      </c>
      <c r="D19" s="184" t="s">
        <v>224</v>
      </c>
      <c r="E19" s="16" t="s">
        <v>141</v>
      </c>
      <c r="F19" s="185">
        <v>15.44</v>
      </c>
      <c r="H19" s="31"/>
    </row>
    <row r="20" spans="2:8" s="1" customFormat="1" ht="16.899999999999999" customHeight="1">
      <c r="B20" s="31"/>
      <c r="C20" s="184" t="s">
        <v>201</v>
      </c>
      <c r="D20" s="184" t="s">
        <v>202</v>
      </c>
      <c r="E20" s="16" t="s">
        <v>141</v>
      </c>
      <c r="F20" s="185">
        <v>15.44</v>
      </c>
      <c r="H20" s="31"/>
    </row>
    <row r="21" spans="2:8" s="1" customFormat="1" ht="16.899999999999999" customHeight="1">
      <c r="B21" s="31"/>
      <c r="C21" s="180" t="s">
        <v>86</v>
      </c>
      <c r="D21" s="181" t="s">
        <v>1</v>
      </c>
      <c r="E21" s="182" t="s">
        <v>1</v>
      </c>
      <c r="F21" s="183">
        <v>30.88</v>
      </c>
      <c r="H21" s="31"/>
    </row>
    <row r="22" spans="2:8" s="1" customFormat="1" ht="16.899999999999999" customHeight="1">
      <c r="B22" s="31"/>
      <c r="C22" s="184" t="s">
        <v>1</v>
      </c>
      <c r="D22" s="184" t="s">
        <v>134</v>
      </c>
      <c r="E22" s="16" t="s">
        <v>1</v>
      </c>
      <c r="F22" s="185">
        <v>0</v>
      </c>
      <c r="H22" s="31"/>
    </row>
    <row r="23" spans="2:8" s="1" customFormat="1" ht="16.899999999999999" customHeight="1">
      <c r="B23" s="31"/>
      <c r="C23" s="184" t="s">
        <v>1</v>
      </c>
      <c r="D23" s="184" t="s">
        <v>135</v>
      </c>
      <c r="E23" s="16" t="s">
        <v>1</v>
      </c>
      <c r="F23" s="185">
        <v>30.88</v>
      </c>
      <c r="H23" s="31"/>
    </row>
    <row r="24" spans="2:8" s="1" customFormat="1" ht="16.899999999999999" customHeight="1">
      <c r="B24" s="31"/>
      <c r="C24" s="184" t="s">
        <v>86</v>
      </c>
      <c r="D24" s="184" t="s">
        <v>136</v>
      </c>
      <c r="E24" s="16" t="s">
        <v>1</v>
      </c>
      <c r="F24" s="185">
        <v>30.88</v>
      </c>
      <c r="H24" s="31"/>
    </row>
    <row r="25" spans="2:8" s="1" customFormat="1" ht="16.899999999999999" customHeight="1">
      <c r="B25" s="31"/>
      <c r="C25" s="186" t="s">
        <v>251</v>
      </c>
      <c r="H25" s="31"/>
    </row>
    <row r="26" spans="2:8" s="1" customFormat="1" ht="16.899999999999999" customHeight="1">
      <c r="B26" s="31"/>
      <c r="C26" s="184" t="s">
        <v>125</v>
      </c>
      <c r="D26" s="184" t="s">
        <v>126</v>
      </c>
      <c r="E26" s="16" t="s">
        <v>127</v>
      </c>
      <c r="F26" s="185">
        <v>30.88</v>
      </c>
      <c r="H26" s="31"/>
    </row>
    <row r="27" spans="2:8" s="1" customFormat="1" ht="16.899999999999999" customHeight="1">
      <c r="B27" s="31"/>
      <c r="C27" s="184" t="s">
        <v>216</v>
      </c>
      <c r="D27" s="184" t="s">
        <v>217</v>
      </c>
      <c r="E27" s="16" t="s">
        <v>141</v>
      </c>
      <c r="F27" s="185">
        <v>15.44</v>
      </c>
      <c r="H27" s="31"/>
    </row>
    <row r="28" spans="2:8" s="1" customFormat="1" ht="16.899999999999999" customHeight="1">
      <c r="B28" s="31"/>
      <c r="C28" s="184" t="s">
        <v>223</v>
      </c>
      <c r="D28" s="184" t="s">
        <v>224</v>
      </c>
      <c r="E28" s="16" t="s">
        <v>141</v>
      </c>
      <c r="F28" s="185">
        <v>15.44</v>
      </c>
      <c r="H28" s="31"/>
    </row>
    <row r="29" spans="2:8" s="1" customFormat="1" ht="16.899999999999999" customHeight="1">
      <c r="B29" s="31"/>
      <c r="C29" s="180" t="s">
        <v>252</v>
      </c>
      <c r="D29" s="181" t="s">
        <v>1</v>
      </c>
      <c r="E29" s="182" t="s">
        <v>1</v>
      </c>
      <c r="F29" s="183">
        <v>83.3</v>
      </c>
      <c r="H29" s="31"/>
    </row>
    <row r="30" spans="2:8" s="1" customFormat="1" ht="16.899999999999999" customHeight="1">
      <c r="B30" s="31"/>
      <c r="C30" s="184" t="s">
        <v>1</v>
      </c>
      <c r="D30" s="184" t="s">
        <v>253</v>
      </c>
      <c r="E30" s="16" t="s">
        <v>1</v>
      </c>
      <c r="F30" s="185">
        <v>0</v>
      </c>
      <c r="H30" s="31"/>
    </row>
    <row r="31" spans="2:8" s="1" customFormat="1" ht="16.899999999999999" customHeight="1">
      <c r="B31" s="31"/>
      <c r="C31" s="184" t="s">
        <v>1</v>
      </c>
      <c r="D31" s="184" t="s">
        <v>254</v>
      </c>
      <c r="E31" s="16" t="s">
        <v>1</v>
      </c>
      <c r="F31" s="185">
        <v>0</v>
      </c>
      <c r="H31" s="31"/>
    </row>
    <row r="32" spans="2:8" s="1" customFormat="1" ht="16.899999999999999" customHeight="1">
      <c r="B32" s="31"/>
      <c r="C32" s="184" t="s">
        <v>1</v>
      </c>
      <c r="D32" s="184" t="s">
        <v>255</v>
      </c>
      <c r="E32" s="16" t="s">
        <v>1</v>
      </c>
      <c r="F32" s="185">
        <v>0</v>
      </c>
      <c r="H32" s="31"/>
    </row>
    <row r="33" spans="2:8" s="1" customFormat="1" ht="16.899999999999999" customHeight="1">
      <c r="B33" s="31"/>
      <c r="C33" s="184" t="s">
        <v>252</v>
      </c>
      <c r="D33" s="184" t="s">
        <v>256</v>
      </c>
      <c r="E33" s="16" t="s">
        <v>1</v>
      </c>
      <c r="F33" s="185">
        <v>83.3</v>
      </c>
      <c r="H33" s="31"/>
    </row>
    <row r="34" spans="2:8" s="1" customFormat="1" ht="16.899999999999999" customHeight="1">
      <c r="B34" s="31"/>
      <c r="C34" s="180" t="s">
        <v>257</v>
      </c>
      <c r="D34" s="181" t="s">
        <v>1</v>
      </c>
      <c r="E34" s="182" t="s">
        <v>1</v>
      </c>
      <c r="F34" s="183">
        <v>77.69</v>
      </c>
      <c r="H34" s="31"/>
    </row>
    <row r="35" spans="2:8" s="1" customFormat="1" ht="22.5">
      <c r="B35" s="31"/>
      <c r="C35" s="184" t="s">
        <v>1</v>
      </c>
      <c r="D35" s="184" t="s">
        <v>258</v>
      </c>
      <c r="E35" s="16" t="s">
        <v>1</v>
      </c>
      <c r="F35" s="185">
        <v>0</v>
      </c>
      <c r="H35" s="31"/>
    </row>
    <row r="36" spans="2:8" s="1" customFormat="1" ht="16.899999999999999" customHeight="1">
      <c r="B36" s="31"/>
      <c r="C36" s="184" t="s">
        <v>1</v>
      </c>
      <c r="D36" s="184" t="s">
        <v>259</v>
      </c>
      <c r="E36" s="16" t="s">
        <v>1</v>
      </c>
      <c r="F36" s="185">
        <v>77.69</v>
      </c>
      <c r="H36" s="31"/>
    </row>
    <row r="37" spans="2:8" s="1" customFormat="1" ht="16.899999999999999" customHeight="1">
      <c r="B37" s="31"/>
      <c r="C37" s="184" t="s">
        <v>257</v>
      </c>
      <c r="D37" s="184" t="s">
        <v>136</v>
      </c>
      <c r="E37" s="16" t="s">
        <v>1</v>
      </c>
      <c r="F37" s="185">
        <v>77.69</v>
      </c>
      <c r="H37" s="31"/>
    </row>
    <row r="38" spans="2:8" s="1" customFormat="1" ht="16.899999999999999" customHeight="1">
      <c r="B38" s="31"/>
      <c r="C38" s="180" t="s">
        <v>260</v>
      </c>
      <c r="D38" s="181" t="s">
        <v>1</v>
      </c>
      <c r="E38" s="182" t="s">
        <v>1</v>
      </c>
      <c r="F38" s="183">
        <v>77.69</v>
      </c>
      <c r="H38" s="31"/>
    </row>
    <row r="39" spans="2:8" s="1" customFormat="1" ht="22.5">
      <c r="B39" s="31"/>
      <c r="C39" s="184" t="s">
        <v>1</v>
      </c>
      <c r="D39" s="184" t="s">
        <v>258</v>
      </c>
      <c r="E39" s="16" t="s">
        <v>1</v>
      </c>
      <c r="F39" s="185">
        <v>0</v>
      </c>
      <c r="H39" s="31"/>
    </row>
    <row r="40" spans="2:8" s="1" customFormat="1" ht="16.899999999999999" customHeight="1">
      <c r="B40" s="31"/>
      <c r="C40" s="184" t="s">
        <v>1</v>
      </c>
      <c r="D40" s="184" t="s">
        <v>261</v>
      </c>
      <c r="E40" s="16" t="s">
        <v>1</v>
      </c>
      <c r="F40" s="185">
        <v>77.69</v>
      </c>
      <c r="H40" s="31"/>
    </row>
    <row r="41" spans="2:8" s="1" customFormat="1" ht="16.899999999999999" customHeight="1">
      <c r="B41" s="31"/>
      <c r="C41" s="184" t="s">
        <v>260</v>
      </c>
      <c r="D41" s="184" t="s">
        <v>136</v>
      </c>
      <c r="E41" s="16" t="s">
        <v>1</v>
      </c>
      <c r="F41" s="185">
        <v>77.69</v>
      </c>
      <c r="H41" s="31"/>
    </row>
    <row r="42" spans="2:8" s="1" customFormat="1" ht="16.899999999999999" customHeight="1">
      <c r="B42" s="31"/>
      <c r="C42" s="180" t="s">
        <v>262</v>
      </c>
      <c r="D42" s="181" t="s">
        <v>1</v>
      </c>
      <c r="E42" s="182" t="s">
        <v>1</v>
      </c>
      <c r="F42" s="183">
        <v>25</v>
      </c>
      <c r="H42" s="31"/>
    </row>
    <row r="43" spans="2:8" s="1" customFormat="1" ht="16.899999999999999" customHeight="1">
      <c r="B43" s="31"/>
      <c r="C43" s="184" t="s">
        <v>1</v>
      </c>
      <c r="D43" s="184" t="s">
        <v>263</v>
      </c>
      <c r="E43" s="16" t="s">
        <v>1</v>
      </c>
      <c r="F43" s="185">
        <v>0</v>
      </c>
      <c r="H43" s="31"/>
    </row>
    <row r="44" spans="2:8" s="1" customFormat="1" ht="22.5">
      <c r="B44" s="31"/>
      <c r="C44" s="184" t="s">
        <v>1</v>
      </c>
      <c r="D44" s="184" t="s">
        <v>258</v>
      </c>
      <c r="E44" s="16" t="s">
        <v>1</v>
      </c>
      <c r="F44" s="185">
        <v>0</v>
      </c>
      <c r="H44" s="31"/>
    </row>
    <row r="45" spans="2:8" s="1" customFormat="1" ht="16.899999999999999" customHeight="1">
      <c r="B45" s="31"/>
      <c r="C45" s="184" t="s">
        <v>1</v>
      </c>
      <c r="D45" s="184" t="s">
        <v>264</v>
      </c>
      <c r="E45" s="16" t="s">
        <v>1</v>
      </c>
      <c r="F45" s="185">
        <v>25</v>
      </c>
      <c r="H45" s="31"/>
    </row>
    <row r="46" spans="2:8" s="1" customFormat="1" ht="16.899999999999999" customHeight="1">
      <c r="B46" s="31"/>
      <c r="C46" s="184" t="s">
        <v>262</v>
      </c>
      <c r="D46" s="184" t="s">
        <v>136</v>
      </c>
      <c r="E46" s="16" t="s">
        <v>1</v>
      </c>
      <c r="F46" s="185">
        <v>25</v>
      </c>
      <c r="H46" s="31"/>
    </row>
    <row r="47" spans="2:8" s="1" customFormat="1" ht="16.899999999999999" customHeight="1">
      <c r="B47" s="31"/>
      <c r="C47" s="180" t="s">
        <v>265</v>
      </c>
      <c r="D47" s="181" t="s">
        <v>1</v>
      </c>
      <c r="E47" s="182" t="s">
        <v>1</v>
      </c>
      <c r="F47" s="183">
        <v>22.861999999999998</v>
      </c>
      <c r="H47" s="31"/>
    </row>
    <row r="48" spans="2:8" s="1" customFormat="1" ht="16.899999999999999" customHeight="1">
      <c r="B48" s="31"/>
      <c r="C48" s="184" t="s">
        <v>1</v>
      </c>
      <c r="D48" s="184" t="s">
        <v>266</v>
      </c>
      <c r="E48" s="16" t="s">
        <v>1</v>
      </c>
      <c r="F48" s="185">
        <v>0</v>
      </c>
      <c r="H48" s="31"/>
    </row>
    <row r="49" spans="2:8" s="1" customFormat="1" ht="16.899999999999999" customHeight="1">
      <c r="B49" s="31"/>
      <c r="C49" s="184" t="s">
        <v>1</v>
      </c>
      <c r="D49" s="184" t="s">
        <v>267</v>
      </c>
      <c r="E49" s="16" t="s">
        <v>1</v>
      </c>
      <c r="F49" s="185">
        <v>22.861999999999998</v>
      </c>
      <c r="H49" s="31"/>
    </row>
    <row r="50" spans="2:8" s="1" customFormat="1" ht="16.899999999999999" customHeight="1">
      <c r="B50" s="31"/>
      <c r="C50" s="184" t="s">
        <v>265</v>
      </c>
      <c r="D50" s="184" t="s">
        <v>136</v>
      </c>
      <c r="E50" s="16" t="s">
        <v>1</v>
      </c>
      <c r="F50" s="185">
        <v>22.861999999999998</v>
      </c>
      <c r="H50" s="31"/>
    </row>
    <row r="51" spans="2:8" s="1" customFormat="1" ht="7.35" customHeight="1">
      <c r="B51" s="43"/>
      <c r="C51" s="44"/>
      <c r="D51" s="44"/>
      <c r="E51" s="44"/>
      <c r="F51" s="44"/>
      <c r="G51" s="44"/>
      <c r="H51" s="31"/>
    </row>
    <row r="52" spans="2:8" s="1" customFormat="1" ht="11.25"/>
  </sheetData>
  <sheetProtection algorithmName="SHA-512" hashValue="1TA5RAy46d7iJDKaANYtEvGChfMXM0V+6EkyUuathBFJ2fjVMa4knKo4WB3g7Rd5patYCFhFH5b1hK0GTwECAA==" saltValue="RXG96PlO8Jo5Tmuhtac/O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D.1.1 - ASŘ a bourací prá...</vt:lpstr>
      <vt:lpstr>Seznam figur</vt:lpstr>
      <vt:lpstr>'D.1.1 - ASŘ a bourací prá...'!Názvy_tisku</vt:lpstr>
      <vt:lpstr>'Rekapitulace stavby'!Názvy_tisku</vt:lpstr>
      <vt:lpstr>'Seznam figur'!Názvy_tisku</vt:lpstr>
      <vt:lpstr>'D.1.1 - ASŘ a bourací prá...'!Oblast_tisku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2025-05-27T11:29:00Z</dcterms:created>
  <dcterms:modified xsi:type="dcterms:W3CDTF">2025-05-27T11:29:15Z</dcterms:modified>
</cp:coreProperties>
</file>