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 - Oprava vstupního ..." sheetId="2" r:id="rId2"/>
    <sheet name="SO 02 - Oprava dlažby v a..." sheetId="3" r:id="rId3"/>
    <sheet name="VRN - Vedlejší rozpočtové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 01 - Oprava vstupního ...'!$C$129:$K$265</definedName>
    <definedName name="_xlnm.Print_Area" localSheetId="1">'SO 01 - Oprava vstupního ...'!$C$117:$K$265</definedName>
    <definedName name="_xlnm.Print_Titles" localSheetId="1">'SO 01 - Oprava vstupního ...'!$129:$129</definedName>
    <definedName name="_xlnm._FilterDatabase" localSheetId="2" hidden="1">'SO 02 - Oprava dlažby v a...'!$C$123:$K$202</definedName>
    <definedName name="_xlnm.Print_Area" localSheetId="2">'SO 02 - Oprava dlažby v a...'!$C$111:$K$202</definedName>
    <definedName name="_xlnm.Print_Titles" localSheetId="2">'SO 02 - Oprava dlažby v a...'!$123:$123</definedName>
    <definedName name="_xlnm._FilterDatabase" localSheetId="3" hidden="1">'VRN - Vedlejší rozpočtové...'!$C$119:$K$138</definedName>
    <definedName name="_xlnm.Print_Area" localSheetId="3">'VRN - Vedlejší rozpočtové...'!$C$107:$K$138</definedName>
    <definedName name="_xlnm.Print_Titles" localSheetId="3">'VRN - Vedlejší rozpočtové...'!$119:$119</definedName>
  </definedNames>
  <calcPr/>
</workbook>
</file>

<file path=xl/calcChain.xml><?xml version="1.0" encoding="utf-8"?>
<calcChain xmlns="http://schemas.openxmlformats.org/spreadsheetml/2006/main">
  <c i="4" l="1" r="T136"/>
  <c r="T127"/>
  <c r="J37"/>
  <c r="J36"/>
  <c i="1" r="AY97"/>
  <c i="4" r="J35"/>
  <c i="1" r="AX97"/>
  <c i="4" r="BI137"/>
  <c r="BH137"/>
  <c r="BG137"/>
  <c r="BF137"/>
  <c r="T137"/>
  <c r="R137"/>
  <c r="R136"/>
  <c r="P137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F114"/>
  <c r="E112"/>
  <c r="F89"/>
  <c r="E87"/>
  <c r="J24"/>
  <c r="E24"/>
  <c r="J117"/>
  <c r="J23"/>
  <c r="J21"/>
  <c r="E21"/>
  <c r="J116"/>
  <c r="J20"/>
  <c r="J18"/>
  <c r="E18"/>
  <c r="F117"/>
  <c r="J17"/>
  <c r="J15"/>
  <c r="E15"/>
  <c r="F116"/>
  <c r="J14"/>
  <c r="J12"/>
  <c r="J114"/>
  <c r="E7"/>
  <c r="E110"/>
  <c i="3" r="J37"/>
  <c r="J36"/>
  <c i="1" r="AY96"/>
  <c i="3" r="J35"/>
  <c i="1" r="AX96"/>
  <c i="3"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T195"/>
  <c r="R196"/>
  <c r="R195"/>
  <c r="P196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2"/>
  <c r="BH132"/>
  <c r="BG132"/>
  <c r="BF132"/>
  <c r="T132"/>
  <c r="R132"/>
  <c r="P132"/>
  <c r="BI127"/>
  <c r="BH127"/>
  <c r="BG127"/>
  <c r="BF127"/>
  <c r="T127"/>
  <c r="R127"/>
  <c r="P127"/>
  <c r="F118"/>
  <c r="E116"/>
  <c r="F89"/>
  <c r="E87"/>
  <c r="J24"/>
  <c r="E24"/>
  <c r="J121"/>
  <c r="J23"/>
  <c r="J21"/>
  <c r="E21"/>
  <c r="J120"/>
  <c r="J20"/>
  <c r="J18"/>
  <c r="E18"/>
  <c r="F92"/>
  <c r="J17"/>
  <c r="J15"/>
  <c r="E15"/>
  <c r="F91"/>
  <c r="J14"/>
  <c r="J12"/>
  <c r="J89"/>
  <c r="E7"/>
  <c r="E114"/>
  <c i="2" r="J37"/>
  <c r="J36"/>
  <c i="1" r="AY95"/>
  <c i="2" r="J35"/>
  <c i="1" r="AX95"/>
  <c i="2"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3"/>
  <c r="BH243"/>
  <c r="BG243"/>
  <c r="BF243"/>
  <c r="T243"/>
  <c r="T242"/>
  <c r="R243"/>
  <c r="R242"/>
  <c r="P243"/>
  <c r="P242"/>
  <c r="BI241"/>
  <c r="BH241"/>
  <c r="BG241"/>
  <c r="BF241"/>
  <c r="T241"/>
  <c r="R241"/>
  <c r="P241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29"/>
  <c r="BH229"/>
  <c r="BG229"/>
  <c r="BF229"/>
  <c r="T229"/>
  <c r="R229"/>
  <c r="P229"/>
  <c r="BI226"/>
  <c r="BH226"/>
  <c r="BG226"/>
  <c r="BF226"/>
  <c r="T226"/>
  <c r="R226"/>
  <c r="P226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198"/>
  <c r="BH198"/>
  <c r="BG198"/>
  <c r="BF198"/>
  <c r="T198"/>
  <c r="R198"/>
  <c r="P198"/>
  <c r="BI196"/>
  <c r="BH196"/>
  <c r="BG196"/>
  <c r="BF196"/>
  <c r="T196"/>
  <c r="R196"/>
  <c r="P196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0"/>
  <c r="BH170"/>
  <c r="BG170"/>
  <c r="BF170"/>
  <c r="T170"/>
  <c r="R170"/>
  <c r="P170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T132"/>
  <c r="R133"/>
  <c r="R132"/>
  <c r="P133"/>
  <c r="P132"/>
  <c r="F124"/>
  <c r="E122"/>
  <c r="F89"/>
  <c r="E87"/>
  <c r="J24"/>
  <c r="E24"/>
  <c r="J92"/>
  <c r="J23"/>
  <c r="J21"/>
  <c r="E21"/>
  <c r="J126"/>
  <c r="J20"/>
  <c r="J18"/>
  <c r="E18"/>
  <c r="F127"/>
  <c r="J17"/>
  <c r="J15"/>
  <c r="E15"/>
  <c r="F91"/>
  <c r="J14"/>
  <c r="J12"/>
  <c r="J89"/>
  <c r="E7"/>
  <c r="E85"/>
  <c i="1" r="L90"/>
  <c r="AM90"/>
  <c r="AM89"/>
  <c r="L89"/>
  <c r="AM87"/>
  <c r="L87"/>
  <c r="L85"/>
  <c r="L84"/>
  <c i="3" r="J132"/>
  <c r="J176"/>
  <c r="J127"/>
  <c i="4" r="J123"/>
  <c r="BK130"/>
  <c i="2" r="J264"/>
  <c r="BK257"/>
  <c r="BK218"/>
  <c r="BK170"/>
  <c r="J251"/>
  <c r="BK202"/>
  <c r="BK175"/>
  <c r="BK146"/>
  <c r="J243"/>
  <c r="BK216"/>
  <c r="J181"/>
  <c r="J155"/>
  <c r="J136"/>
  <c r="J249"/>
  <c r="BK221"/>
  <c r="BK206"/>
  <c r="BK184"/>
  <c r="BK161"/>
  <c r="J255"/>
  <c r="BK219"/>
  <c r="J191"/>
  <c r="BK165"/>
  <c i="3" r="BK202"/>
  <c r="BK188"/>
  <c r="J159"/>
  <c r="BK199"/>
  <c r="BK194"/>
  <c r="BK155"/>
  <c r="J194"/>
  <c r="BK171"/>
  <c r="J170"/>
  <c r="J166"/>
  <c r="BK152"/>
  <c r="J145"/>
  <c r="BK141"/>
  <c r="BK191"/>
  <c r="J188"/>
  <c r="BK145"/>
  <c r="J152"/>
  <c i="4" r="BK125"/>
  <c r="J134"/>
  <c i="2" r="J262"/>
  <c r="J259"/>
  <c r="J233"/>
  <c r="J202"/>
  <c r="J159"/>
  <c r="BK236"/>
  <c r="BK204"/>
  <c r="J177"/>
  <c r="J133"/>
  <c r="J234"/>
  <c r="J212"/>
  <c r="J161"/>
  <c r="J148"/>
  <c r="BK133"/>
  <c r="J239"/>
  <c r="J216"/>
  <c r="J188"/>
  <c r="J165"/>
  <c r="BK142"/>
  <c r="BK226"/>
  <c r="BK208"/>
  <c r="J184"/>
  <c r="BK150"/>
  <c i="3" r="BK201"/>
  <c r="BK186"/>
  <c r="J143"/>
  <c r="J150"/>
  <c r="BK182"/>
  <c r="J137"/>
  <c r="J186"/>
  <c r="J178"/>
  <c r="BK150"/>
  <c r="BK166"/>
  <c r="BK132"/>
  <c i="4" r="J130"/>
  <c r="J125"/>
  <c i="2" r="BK262"/>
  <c r="BK259"/>
  <c r="BK239"/>
  <c r="J208"/>
  <c r="J186"/>
  <c r="BK148"/>
  <c r="BK233"/>
  <c r="BK196"/>
  <c r="J175"/>
  <c r="J142"/>
  <c r="J257"/>
  <c r="J221"/>
  <c r="J206"/>
  <c r="BK163"/>
  <c r="BK153"/>
  <c r="BK241"/>
  <c r="BK210"/>
  <c r="BK185"/>
  <c r="J157"/>
  <c r="BK249"/>
  <c r="J218"/>
  <c r="BK188"/>
  <c r="BK155"/>
  <c r="BK136"/>
  <c i="3" r="J196"/>
  <c r="BK184"/>
  <c r="J155"/>
  <c r="J163"/>
  <c r="J201"/>
  <c r="BK170"/>
  <c r="J202"/>
  <c r="BK176"/>
  <c r="BK174"/>
  <c r="BK180"/>
  <c r="J141"/>
  <c i="4" r="BK134"/>
  <c r="J132"/>
  <c i="2" r="BK264"/>
  <c r="J260"/>
  <c r="BK243"/>
  <c r="J219"/>
  <c r="BK191"/>
  <c r="BK157"/>
  <c r="BK234"/>
  <c r="BK186"/>
  <c r="BK159"/>
  <c r="BK138"/>
  <c r="J253"/>
  <c r="BK214"/>
  <c r="J179"/>
  <c r="BK152"/>
  <c r="BK255"/>
  <c r="J236"/>
  <c r="BK212"/>
  <c r="J196"/>
  <c r="BK181"/>
  <c r="J152"/>
  <c r="J241"/>
  <c r="J198"/>
  <c r="BK177"/>
  <c r="J138"/>
  <c i="3" r="BK192"/>
  <c r="BK178"/>
  <c r="BK137"/>
  <c r="J191"/>
  <c r="BK163"/>
  <c r="BK127"/>
  <c r="J180"/>
  <c r="BK159"/>
  <c r="J192"/>
  <c r="BK139"/>
  <c i="4" r="J128"/>
  <c r="BK137"/>
  <c r="BK123"/>
  <c i="2" r="BK260"/>
  <c r="BK247"/>
  <c r="J226"/>
  <c r="BK198"/>
  <c r="J247"/>
  <c r="J229"/>
  <c r="BK179"/>
  <c r="J150"/>
  <c i="1" r="AS94"/>
  <c i="2" r="J170"/>
  <c r="J146"/>
  <c r="BK251"/>
  <c r="BK229"/>
  <c r="J214"/>
  <c r="J204"/>
  <c r="J163"/>
  <c r="BK253"/>
  <c r="J210"/>
  <c r="J185"/>
  <c r="J153"/>
  <c i="3" r="J199"/>
  <c r="J171"/>
  <c r="BK196"/>
  <c r="J139"/>
  <c r="J174"/>
  <c r="BK143"/>
  <c r="J182"/>
  <c r="J184"/>
  <c r="J157"/>
  <c r="BK157"/>
  <c i="4" r="BK132"/>
  <c r="J137"/>
  <c r="BK128"/>
  <c i="2" l="1" r="BK135"/>
  <c r="J135"/>
  <c r="J99"/>
  <c r="R154"/>
  <c r="R190"/>
  <c r="R205"/>
  <c r="BK220"/>
  <c r="J220"/>
  <c r="J107"/>
  <c r="T220"/>
  <c r="P246"/>
  <c i="3" r="P126"/>
  <c r="R173"/>
  <c r="T181"/>
  <c r="T190"/>
  <c r="R198"/>
  <c r="R197"/>
  <c i="2" r="P135"/>
  <c r="BK154"/>
  <c r="J154"/>
  <c r="J101"/>
  <c r="P183"/>
  <c r="T183"/>
  <c r="P205"/>
  <c r="T209"/>
  <c r="R228"/>
  <c r="T246"/>
  <c i="3" r="R126"/>
  <c r="P173"/>
  <c r="BK181"/>
  <c r="J181"/>
  <c r="J100"/>
  <c r="BK190"/>
  <c r="J190"/>
  <c r="J101"/>
  <c r="T198"/>
  <c r="T197"/>
  <c i="4" r="P127"/>
  <c i="2" r="R135"/>
  <c r="R131"/>
  <c r="P154"/>
  <c r="P190"/>
  <c r="BK209"/>
  <c r="J209"/>
  <c r="J106"/>
  <c r="P220"/>
  <c r="T228"/>
  <c i="3" r="BK126"/>
  <c r="J126"/>
  <c r="J98"/>
  <c r="BK173"/>
  <c r="J173"/>
  <c r="J99"/>
  <c r="P181"/>
  <c r="R190"/>
  <c r="BK198"/>
  <c r="J198"/>
  <c r="J104"/>
  <c i="4" r="BK122"/>
  <c r="J122"/>
  <c r="J98"/>
  <c r="P122"/>
  <c r="P121"/>
  <c r="P120"/>
  <c i="1" r="AU97"/>
  <c i="4" r="BK127"/>
  <c r="J127"/>
  <c r="J99"/>
  <c i="2" r="T135"/>
  <c r="T131"/>
  <c r="T154"/>
  <c r="T190"/>
  <c r="P209"/>
  <c r="R220"/>
  <c r="BK246"/>
  <c r="J246"/>
  <c r="J110"/>
  <c r="BK141"/>
  <c r="J141"/>
  <c r="J100"/>
  <c r="R141"/>
  <c r="BK183"/>
  <c r="J183"/>
  <c r="J102"/>
  <c r="R183"/>
  <c r="BK205"/>
  <c r="J205"/>
  <c r="J105"/>
  <c r="R209"/>
  <c r="P228"/>
  <c r="R246"/>
  <c i="3" r="T126"/>
  <c r="T125"/>
  <c r="T124"/>
  <c r="T173"/>
  <c r="R181"/>
  <c r="P190"/>
  <c r="P198"/>
  <c r="P197"/>
  <c i="4" r="R122"/>
  <c r="T122"/>
  <c r="T121"/>
  <c r="T120"/>
  <c r="R127"/>
  <c i="2" r="P141"/>
  <c r="T141"/>
  <c r="BK190"/>
  <c r="J190"/>
  <c r="J104"/>
  <c r="T205"/>
  <c r="BK228"/>
  <c r="J228"/>
  <c r="J108"/>
  <c i="3" r="BK195"/>
  <c r="J195"/>
  <c r="J102"/>
  <c i="4" r="BK136"/>
  <c r="J136"/>
  <c r="J100"/>
  <c i="2" r="BK132"/>
  <c r="J132"/>
  <c r="J98"/>
  <c r="BK242"/>
  <c r="J242"/>
  <c r="J109"/>
  <c i="4" r="F91"/>
  <c r="J92"/>
  <c r="BE125"/>
  <c r="E85"/>
  <c r="F92"/>
  <c r="BE128"/>
  <c r="BE134"/>
  <c r="J89"/>
  <c r="BE130"/>
  <c r="BE132"/>
  <c i="3" r="BK125"/>
  <c i="4" r="J91"/>
  <c r="BE123"/>
  <c r="BE137"/>
  <c i="3" r="E85"/>
  <c r="J92"/>
  <c r="BE137"/>
  <c r="BE202"/>
  <c i="2" r="BK189"/>
  <c r="J189"/>
  <c r="J103"/>
  <c i="3" r="J91"/>
  <c r="F121"/>
  <c r="BE127"/>
  <c r="BE182"/>
  <c r="F120"/>
  <c r="BE139"/>
  <c r="BE143"/>
  <c r="BE150"/>
  <c r="BE163"/>
  <c r="BE174"/>
  <c r="BE196"/>
  <c r="BE199"/>
  <c r="BE201"/>
  <c r="J118"/>
  <c r="BE132"/>
  <c r="BE152"/>
  <c r="BE159"/>
  <c r="BE171"/>
  <c r="BE178"/>
  <c r="BE180"/>
  <c r="BE184"/>
  <c r="BE186"/>
  <c r="BE188"/>
  <c r="BE192"/>
  <c r="BE145"/>
  <c r="BE155"/>
  <c r="BE191"/>
  <c r="BE141"/>
  <c r="BE157"/>
  <c r="BE166"/>
  <c r="BE170"/>
  <c r="BE176"/>
  <c r="BE194"/>
  <c i="2" r="E120"/>
  <c r="J124"/>
  <c r="J127"/>
  <c r="BE157"/>
  <c r="BE181"/>
  <c r="BE239"/>
  <c r="BE253"/>
  <c r="F92"/>
  <c r="BE136"/>
  <c r="BE146"/>
  <c r="BE179"/>
  <c r="BE196"/>
  <c r="BE202"/>
  <c r="BE219"/>
  <c r="BE226"/>
  <c r="BE234"/>
  <c r="F126"/>
  <c r="BE138"/>
  <c r="BE142"/>
  <c r="BE153"/>
  <c r="BE159"/>
  <c r="BE165"/>
  <c r="BE175"/>
  <c r="BE184"/>
  <c r="BE185"/>
  <c r="BE186"/>
  <c r="BE188"/>
  <c r="BE204"/>
  <c r="BE210"/>
  <c r="BE233"/>
  <c r="BE241"/>
  <c r="BE247"/>
  <c r="BE255"/>
  <c r="J91"/>
  <c r="BE148"/>
  <c r="BE152"/>
  <c r="BE170"/>
  <c r="BE177"/>
  <c r="BE191"/>
  <c r="BE198"/>
  <c r="BE208"/>
  <c r="BE212"/>
  <c r="BE214"/>
  <c r="BE218"/>
  <c r="BE243"/>
  <c r="BE133"/>
  <c r="BE150"/>
  <c r="BE155"/>
  <c r="BE161"/>
  <c r="BE163"/>
  <c r="BE206"/>
  <c r="BE216"/>
  <c r="BE221"/>
  <c r="BE229"/>
  <c r="BE236"/>
  <c r="BE249"/>
  <c r="BE251"/>
  <c r="BE257"/>
  <c r="BE259"/>
  <c r="BE260"/>
  <c r="BE262"/>
  <c r="BE264"/>
  <c r="J34"/>
  <c i="1" r="AW95"/>
  <c i="3" r="F37"/>
  <c i="1" r="BD96"/>
  <c i="4" r="F34"/>
  <c i="1" r="BA97"/>
  <c i="2" r="F34"/>
  <c i="1" r="BA95"/>
  <c i="3" r="F34"/>
  <c i="1" r="BA96"/>
  <c i="4" r="F37"/>
  <c i="1" r="BD97"/>
  <c i="2" r="F36"/>
  <c i="1" r="BC95"/>
  <c i="3" r="J34"/>
  <c i="1" r="AW96"/>
  <c i="4" r="F35"/>
  <c i="1" r="BB97"/>
  <c i="2" r="F37"/>
  <c i="1" r="BD95"/>
  <c i="3" r="F35"/>
  <c i="1" r="BB96"/>
  <c i="4" r="F36"/>
  <c i="1" r="BC97"/>
  <c i="2" r="F35"/>
  <c i="1" r="BB95"/>
  <c i="3" r="F36"/>
  <c i="1" r="BC96"/>
  <c i="4" r="J34"/>
  <c i="1" r="AW97"/>
  <c i="4" l="1" r="R121"/>
  <c r="R120"/>
  <c i="2" r="T189"/>
  <c r="T130"/>
  <c i="3" r="R125"/>
  <c r="R124"/>
  <c i="2" r="P189"/>
  <c r="P131"/>
  <c r="P130"/>
  <c i="1" r="AU95"/>
  <c i="2" r="R189"/>
  <c r="R130"/>
  <c i="3" r="P125"/>
  <c r="P124"/>
  <c i="1" r="AU96"/>
  <c i="3" r="BK197"/>
  <c r="J197"/>
  <c r="J103"/>
  <c i="4" r="BK121"/>
  <c r="J121"/>
  <c r="J97"/>
  <c i="2" r="BK131"/>
  <c r="J131"/>
  <c r="J97"/>
  <c i="3" r="J125"/>
  <c r="J97"/>
  <c i="2" r="BK130"/>
  <c r="J130"/>
  <c r="J33"/>
  <c i="1" r="AV95"/>
  <c r="AT95"/>
  <c i="2" r="J30"/>
  <c i="1" r="AG95"/>
  <c i="4" r="F33"/>
  <c i="1" r="AZ97"/>
  <c r="BB94"/>
  <c r="W31"/>
  <c r="BD94"/>
  <c r="W33"/>
  <c r="BA94"/>
  <c r="W30"/>
  <c i="4" r="J33"/>
  <c i="1" r="AV97"/>
  <c r="AT97"/>
  <c r="BC94"/>
  <c r="AY94"/>
  <c i="3" r="F33"/>
  <c i="1" r="AZ96"/>
  <c i="3" r="J33"/>
  <c i="1" r="AV96"/>
  <c r="AT96"/>
  <c i="2" r="F33"/>
  <c i="1" r="AZ95"/>
  <c i="4" l="1" r="BK120"/>
  <c r="J120"/>
  <c r="J96"/>
  <c i="3" r="BK124"/>
  <c r="J124"/>
  <c i="1" r="AN95"/>
  <c i="2" r="J96"/>
  <c r="J39"/>
  <c i="1" r="AU94"/>
  <c i="3" r="J30"/>
  <c i="1" r="AG96"/>
  <c r="AZ94"/>
  <c r="W29"/>
  <c r="AW94"/>
  <c r="AK30"/>
  <c r="W32"/>
  <c r="AX94"/>
  <c i="3" l="1" r="J39"/>
  <c r="J96"/>
  <c i="1" r="AN96"/>
  <c i="4" r="J30"/>
  <c i="1" r="AG97"/>
  <c r="AG94"/>
  <c r="AK26"/>
  <c r="AV94"/>
  <c r="AK29"/>
  <c r="AK35"/>
  <c i="4" l="1" r="J39"/>
  <c i="1" r="AN97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<sst xmlns="http://schemas.openxmlformats.org/spreadsheetml/2006/main">
  <si>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</si>
  <si>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</si>
  <si>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</si>
  <si>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</si>
  <si>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</si>
  <si>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{5b8d5009-1cf6-4e6b-b91a-b491f55f7ed7}</t>
  </si>
  <si>
    <t>0,01</t>
  </si>
  <si>
    <t>21</t>
  </si>
  <si>
    <t>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</si>
  <si>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</si>
  <si>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</si>
  <si>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</si>
  <si>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</si>
  <si>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</si>
  <si>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</si>
  <si>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20250425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</si>
  <si>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</si>
  <si>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</si>
  <si>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Nový Hradec - Oprava vstupního schodiště a části chodníku v areálu ZŠ</t>
  </si>
  <si>
    <t>KSO:</t>
  </si>
  <si>
    <t>CC-CZ:</t>
  </si>
  <si>
    <t>Místo:</t>
  </si>
  <si>
    <t xml:space="preserve"> </t>
  </si>
  <si>
    <t>Datum:</t>
  </si>
  <si>
    <t>25. 4. 2025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</si>
  <si>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</si>
  <si>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</si>
  <si>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</si>
  <si>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</si>
  <si>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</si>
  <si>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</si>
  <si>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</si>
  <si>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</si>
  <si>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</si>
  <si>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</si>
  <si>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</si>
  <si>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</si>
  <si>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</si>
  <si>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</si>
  <si>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</si>
  <si>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</si>
  <si>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</si>
  <si>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</si>
  <si>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</si>
  <si>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</si>
  <si>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</si>
  <si>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</si>
  <si>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</si>
  <si>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</si>
  <si>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</si>
  <si>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</si>
  <si>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</si>
  <si>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</si>
  <si>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</si>
  <si>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</si>
  <si>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</si>
  <si>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</si>
  <si>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</si>
  <si>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</si>
  <si>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</si>
  <si>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</si>
  <si>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</si>
  <si>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</si>
  <si>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</si>
  <si>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</si>
  <si>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</si>
  <si>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</si>
  <si>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</si>
  <si>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</si>
  <si>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</si>
  <si>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</si>
  <si>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</si>
  <si>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</si>
  <si>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</si>
  <si>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</si>
  <si>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</si>
  <si>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</si>
  <si>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</si>
  <si>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</si>
  <si>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</si>
  <si>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 xml:space="preserve">Oprava vstupního schodiště </t>
  </si>
  <si>
    <t>STA</t>
  </si>
  <si>
    <t>{7a7e3a06-31aa-4411-aab2-585e931d12af}</t>
  </si>
  <si>
    <t>2</t>
  </si>
  <si>
    <t>SO 02</t>
  </si>
  <si>
    <t>Oprava dlažby v areálu ZŠ</t>
  </si>
  <si>
    <t>{a8290ba6-0b1f-40dc-861c-63dc5c7019c1}</t>
  </si>
  <si>
    <t>VRN</t>
  </si>
  <si>
    <t>Vedlejší rozpočtové náklady</t>
  </si>
  <si>
    <t>{10bfb585-0143-4e5e-aefd-9a92e87d4440}</t>
  </si>
  <si>
    <t>KRYCÍ LIST SOUPISU PRACÍ</t>
  </si>
  <si>
    <t>Objekt:</t>
  </si>
  <si>
    <t xml:space="preserve">SO 01 - Oprava vstupního schodiště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</si>
  <si>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</si>
  <si>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</si>
  <si>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</si>
  <si>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</si>
  <si>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</si>
  <si>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</si>
  <si>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</si>
  <si>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</si>
  <si>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</si>
  <si>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</si>
  <si>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</si>
  <si>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</si>
  <si>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</si>
  <si>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</si>
  <si>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767 - Konstrukce zámečnické</t>
  </si>
  <si>
    <t xml:space="preserve">    771 - Podlahy z dlaždic</t>
  </si>
  <si>
    <t xml:space="preserve">    772 - Podlahy z kamene</t>
  </si>
  <si>
    <t xml:space="preserve">    781 - Dokončovací práce - obklady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</si>
  <si>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</si>
  <si>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</si>
  <si>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</si>
  <si>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</si>
  <si>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</si>
  <si>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</si>
  <si>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</si>
  <si>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</si>
  <si>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</si>
  <si>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</si>
  <si>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</si>
  <si>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</si>
  <si>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</si>
  <si>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</si>
  <si>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</si>
  <si>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</si>
  <si>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</si>
  <si>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</si>
  <si>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</si>
  <si>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</si>
  <si>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</si>
  <si>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</si>
  <si>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2025 01</t>
  </si>
  <si>
    <t>4</t>
  </si>
  <si>
    <t>1156191969</t>
  </si>
  <si>
    <t>VV</t>
  </si>
  <si>
    <t>2*5,6*0,5 "okapový chodník"</t>
  </si>
  <si>
    <t>5</t>
  </si>
  <si>
    <t>Komunikace pozemní</t>
  </si>
  <si>
    <t>564231011</t>
  </si>
  <si>
    <t>Podklad nebo podsyp ze štěrkopísku ŠP plochy do 100 m2 tl 100 mm</t>
  </si>
  <si>
    <t>-591959391</t>
  </si>
  <si>
    <t>3</t>
  </si>
  <si>
    <t>596811220</t>
  </si>
  <si>
    <t>Kladení betonové dlažby komunikací pro pěší do lože z kameniva velikosti přes 0,09 do 0,25 m2 pl do 50 m2</t>
  </si>
  <si>
    <t>-550676975</t>
  </si>
  <si>
    <t>P</t>
  </si>
  <si>
    <t>Poznámka k položce:_x000d_
Zpětné osazení dlaždic okapového chodníku</t>
  </si>
  <si>
    <t>6</t>
  </si>
  <si>
    <t>Úpravy povrchů, podlahy a osazování výplní</t>
  </si>
  <si>
    <t>619995001</t>
  </si>
  <si>
    <t>Začištění omítek kolem oken, dveří, podlah nebo obkladů</t>
  </si>
  <si>
    <t>m</t>
  </si>
  <si>
    <t>-6621214</t>
  </si>
  <si>
    <t>2*3 "oprava stěn odhad"</t>
  </si>
  <si>
    <t>4*1,2 "průvětrníky"</t>
  </si>
  <si>
    <t>Součet</t>
  </si>
  <si>
    <t>622131101</t>
  </si>
  <si>
    <t>Cementový postřik vnějších stěn nanášený celoplošně ručně</t>
  </si>
  <si>
    <t>CS ÚRS 2024 02</t>
  </si>
  <si>
    <t>792525496</t>
  </si>
  <si>
    <t>2*2 "oprava stěn odhad"</t>
  </si>
  <si>
    <t>622321121</t>
  </si>
  <si>
    <t>Vápenocementová omítka hladká jednovrstvá vnějších stěn nanášená ručně</t>
  </si>
  <si>
    <t>-874068930</t>
  </si>
  <si>
    <t>7</t>
  </si>
  <si>
    <t>632450121</t>
  </si>
  <si>
    <t>Vyrovnávací cementový potěr tl přes 10 do 20 mm ze suchých směsí provedený v pásu</t>
  </si>
  <si>
    <t>16</t>
  </si>
  <si>
    <t>-1907454228</t>
  </si>
  <si>
    <t>1,7*2,4 "plocha čistící rohože"</t>
  </si>
  <si>
    <t>8</t>
  </si>
  <si>
    <t>644941112</t>
  </si>
  <si>
    <t>Osazování ventilačních mřížek velikosti přes 150 x 200 do 300 x 300 mm</t>
  </si>
  <si>
    <t>kus</t>
  </si>
  <si>
    <t>30101418</t>
  </si>
  <si>
    <t>9</t>
  </si>
  <si>
    <t>M</t>
  </si>
  <si>
    <t>56245601</t>
  </si>
  <si>
    <t>mřížka větrací hranatá plast se síťovinou 300x300mm</t>
  </si>
  <si>
    <t>-1243494383</t>
  </si>
  <si>
    <t>Ostatní konstrukce a práce, bourání</t>
  </si>
  <si>
    <t>10</t>
  </si>
  <si>
    <t>961044111</t>
  </si>
  <si>
    <t>Bourání základů z betonu prostého</t>
  </si>
  <si>
    <t>m3</t>
  </si>
  <si>
    <t>-1410519466</t>
  </si>
  <si>
    <t>2*5,6*0,1*0,25 "úpravy pro okapový chodník"</t>
  </si>
  <si>
    <t>11</t>
  </si>
  <si>
    <t>965045113</t>
  </si>
  <si>
    <t>Bourání potěrů cementových nebo pískocementových tl do 50 mm pl přes 4 m2</t>
  </si>
  <si>
    <t>-1800870793</t>
  </si>
  <si>
    <t>2*3,05 "plocha podesty"</t>
  </si>
  <si>
    <t>977151116</t>
  </si>
  <si>
    <t>Jádrové vrty diamantovými korunkami do stavebních materiálů D přes 70 do 80 mm</t>
  </si>
  <si>
    <t>-637807401</t>
  </si>
  <si>
    <t>0,25 "odtok podesta"</t>
  </si>
  <si>
    <t>13</t>
  </si>
  <si>
    <t>977151128</t>
  </si>
  <si>
    <t>Jádrové vrty diamantovými korunkami do stavebních materiálů D přes 250 do 300 mm</t>
  </si>
  <si>
    <t>-1222885663</t>
  </si>
  <si>
    <t>4*0,3 "větrací otvory boční zdi"</t>
  </si>
  <si>
    <t>14</t>
  </si>
  <si>
    <t>978015391</t>
  </si>
  <si>
    <t>Otlučení (osekání) vnější vápenné nebo vápenocementové omítky stupně členitosti 1 a 2 v rozsahu přes 80 do 100 %</t>
  </si>
  <si>
    <t>-1448043399</t>
  </si>
  <si>
    <t>15</t>
  </si>
  <si>
    <t>985131111</t>
  </si>
  <si>
    <t>Očištění ploch stěn, rubu kleneb a podlah tlakovou vodou</t>
  </si>
  <si>
    <t>-11092734</t>
  </si>
  <si>
    <t>3,6*3,05 "plocha schodiště"</t>
  </si>
  <si>
    <t>1,7*3,05 "plocha podstupnic"</t>
  </si>
  <si>
    <t>985131311</t>
  </si>
  <si>
    <t>Ruční dočištění ploch stěn, rubu kleneb a podlah ocelových kartáči</t>
  </si>
  <si>
    <t>-28167379</t>
  </si>
  <si>
    <t>17</t>
  </si>
  <si>
    <t>985311113</t>
  </si>
  <si>
    <t>Reprofilace stěn cementovou sanační maltou tl přes 20 do 30 mm</t>
  </si>
  <si>
    <t>-1669227614</t>
  </si>
  <si>
    <t>2 "sanace žb desky schodiště"</t>
  </si>
  <si>
    <t>18</t>
  </si>
  <si>
    <t>985311213</t>
  </si>
  <si>
    <t>Reprofilace líce kleneb a podhledů cementovou sanační maltou tl přes 20 do 30 mm</t>
  </si>
  <si>
    <t>2137593411</t>
  </si>
  <si>
    <t>19</t>
  </si>
  <si>
    <t>985321111</t>
  </si>
  <si>
    <t>Ochranný nátěr výztuže na cementové bázi stěn, líce kleneb a podhledů 1 vrstva tl 1 mm</t>
  </si>
  <si>
    <t>-872796318</t>
  </si>
  <si>
    <t>1 "sanace výztuže"</t>
  </si>
  <si>
    <t>20</t>
  </si>
  <si>
    <t>985323112</t>
  </si>
  <si>
    <t>Spojovací (adhezní) můstek reprofilovaného betonu na cementové bázi tl 2 mm</t>
  </si>
  <si>
    <t>1462452188</t>
  </si>
  <si>
    <t>4 "sanace ŽB"</t>
  </si>
  <si>
    <t>997</t>
  </si>
  <si>
    <t>Doprava suti a vybouraných hmot</t>
  </si>
  <si>
    <t>997013111</t>
  </si>
  <si>
    <t>Vnitrostaveništní doprava suti a vybouraných hmot pro budovy v do 6 m</t>
  </si>
  <si>
    <t>t</t>
  </si>
  <si>
    <t>-1127983113</t>
  </si>
  <si>
    <t>22</t>
  </si>
  <si>
    <t>997013501</t>
  </si>
  <si>
    <t>Odvoz suti a vybouraných hmot na skládku nebo meziskládku do 1 km se složením</t>
  </si>
  <si>
    <t>-1567729048</t>
  </si>
  <si>
    <t>23</t>
  </si>
  <si>
    <t>997013509</t>
  </si>
  <si>
    <t>Příplatek k odvozu suti a vybouraných hmot na skládku ZKD 1 km přes 1 km</t>
  </si>
  <si>
    <t>-558229212</t>
  </si>
  <si>
    <t>4,692*10 'Přepočtené koeficientem množství</t>
  </si>
  <si>
    <t>24</t>
  </si>
  <si>
    <t>997013609</t>
  </si>
  <si>
    <t>Poplatek za uložení na skládce (skládkovné) stavebního odpadu ze směsí nebo oddělených frakcí betonu, cihel a keramických výrobků kód odpadu 17 01 07</t>
  </si>
  <si>
    <t>886397479</t>
  </si>
  <si>
    <t>PSV</t>
  </si>
  <si>
    <t>Práce a dodávky PSV</t>
  </si>
  <si>
    <t>711</t>
  </si>
  <si>
    <t>Izolace proti vodě, vlhkosti a plynům</t>
  </si>
  <si>
    <t>25</t>
  </si>
  <si>
    <t>711191201</t>
  </si>
  <si>
    <t>Provedení izolace proti zemní vlhkosti hydroizolační stěrkou vodorovné na betonu, 2 vrstvy</t>
  </si>
  <si>
    <t>-429165226</t>
  </si>
  <si>
    <t>26</t>
  </si>
  <si>
    <t>24551030</t>
  </si>
  <si>
    <t>stěrka hydroizolační dvousložková cemento-polymerová vlákny vyztužená proti zemní vlhkosti</t>
  </si>
  <si>
    <t>kg</t>
  </si>
  <si>
    <t>32</t>
  </si>
  <si>
    <t>696018976</t>
  </si>
  <si>
    <t>21,16*1,5 'Přepočtené koeficientem množství</t>
  </si>
  <si>
    <t>27</t>
  </si>
  <si>
    <t>711192201</t>
  </si>
  <si>
    <t>Provedení izolace proti zemní vlhkosti hydroizolační stěrkou svislé na betonu, 2 vrstvy</t>
  </si>
  <si>
    <t>501924180</t>
  </si>
  <si>
    <t>2*2,8 "plocha sanovaných bočních stěn schodiště pás při zemi v. 0,5 m"</t>
  </si>
  <si>
    <t>28</t>
  </si>
  <si>
    <t>-1722610390</t>
  </si>
  <si>
    <t>10,785*1,5 'Přepočtené koeficientem množství</t>
  </si>
  <si>
    <t>29</t>
  </si>
  <si>
    <t>998711101</t>
  </si>
  <si>
    <t>Přesun hmot tonážní pro izolace proti vodě, vlhkosti a plynům v objektech v do 6 m</t>
  </si>
  <si>
    <t>-654586403</t>
  </si>
  <si>
    <t>721</t>
  </si>
  <si>
    <t>Zdravotechnika - vnitřní kanalizace</t>
  </si>
  <si>
    <t>30</t>
  </si>
  <si>
    <t>721233101</t>
  </si>
  <si>
    <t>Střešní vtok polypropylen PP s asfaltovou manžetou nebo PVC přírubou pro ploché střechy svislý odtok DN 75</t>
  </si>
  <si>
    <t>1049288135</t>
  </si>
  <si>
    <t>Poznámka k položce:_x000d_
Montáž a dodávka, osazení do jádrového vývrtu nalepením</t>
  </si>
  <si>
    <t>31</t>
  </si>
  <si>
    <t>998721101</t>
  </si>
  <si>
    <t>Přesun hmot tonážní pro vnitřní kanalizaci v objektech v do 6 m</t>
  </si>
  <si>
    <t>-1536812946</t>
  </si>
  <si>
    <t>767</t>
  </si>
  <si>
    <t>Konstrukce zámečnické</t>
  </si>
  <si>
    <t>767531121</t>
  </si>
  <si>
    <t>Osazení zapuštěného rámu z L profilů k čisticím rohožím</t>
  </si>
  <si>
    <t>1018220872</t>
  </si>
  <si>
    <t>2*(2,4+1,7)</t>
  </si>
  <si>
    <t>33</t>
  </si>
  <si>
    <t>69752160</t>
  </si>
  <si>
    <t>rám pro zapuštění profil L-30/30 25/25 20/30 15/30-Al</t>
  </si>
  <si>
    <t>1085775994</t>
  </si>
  <si>
    <t>8,2*1,1 'Přepočtené koeficientem množství</t>
  </si>
  <si>
    <t>34</t>
  </si>
  <si>
    <t>767531215</t>
  </si>
  <si>
    <t>Montáž vstupních kovových nebo plastových rohoží čisticích zón plochy přes 2 m2</t>
  </si>
  <si>
    <t>-137737650</t>
  </si>
  <si>
    <t>35</t>
  </si>
  <si>
    <t>RMAT0003</t>
  </si>
  <si>
    <t>rohož OKTAVA s otevřeným dnem GAPA MB</t>
  </si>
  <si>
    <t>2121621163</t>
  </si>
  <si>
    <t>4,08*1,1 'Přepočtené koeficientem množství</t>
  </si>
  <si>
    <t>36</t>
  </si>
  <si>
    <t>767_001</t>
  </si>
  <si>
    <t>Odříznutí středového zábradlí a nahrazení 3 ks korodovaných kotvení sloupků novým kotvením do podstupnice</t>
  </si>
  <si>
    <t>kpl</t>
  </si>
  <si>
    <t>-1024511916</t>
  </si>
  <si>
    <t>37</t>
  </si>
  <si>
    <t>998767101</t>
  </si>
  <si>
    <t>Přesun hmot tonážní pro zámečnické konstrukce v objektech v do 6 m</t>
  </si>
  <si>
    <t>203457083</t>
  </si>
  <si>
    <t>771</t>
  </si>
  <si>
    <t>Podlahy z dlaždic</t>
  </si>
  <si>
    <t>38</t>
  </si>
  <si>
    <t>771121037</t>
  </si>
  <si>
    <t>Broušení stávajícího podkladu před pokládkou dlažby na schodišťových stupních diamantovým kotoučem</t>
  </si>
  <si>
    <t>87395219</t>
  </si>
  <si>
    <t>39</t>
  </si>
  <si>
    <t>771551810</t>
  </si>
  <si>
    <t>Demontáž podlah z dlaždic teracových kladených do malty</t>
  </si>
  <si>
    <t>2035567563</t>
  </si>
  <si>
    <t>772</t>
  </si>
  <si>
    <t>Podlahy z kamene</t>
  </si>
  <si>
    <t>40</t>
  </si>
  <si>
    <t>772231313</t>
  </si>
  <si>
    <t>Montáž obkladu stupňů deskami lepenými z kamene tvrdého tl přes 30 do 50 mm</t>
  </si>
  <si>
    <t>597902948</t>
  </si>
  <si>
    <t>11*3,05 "schodišťové stupně"</t>
  </si>
  <si>
    <t>2*1,7 "lemovýní podesty"</t>
  </si>
  <si>
    <t>41</t>
  </si>
  <si>
    <t>RMAT0001</t>
  </si>
  <si>
    <t>Obkladové desky teraco (např. „SDN“) rozměru 350x1500 mm tl. 40 mm, včetně protiskuzové úpravy - 2x proužek</t>
  </si>
  <si>
    <t>-442875631</t>
  </si>
  <si>
    <t>42</t>
  </si>
  <si>
    <t>772231413</t>
  </si>
  <si>
    <t>Montáž obkladu stupňů deskami podstupnicovými kladenými do malty z kamene tvrdého tl do 30 mm</t>
  </si>
  <si>
    <t>-1169318844</t>
  </si>
  <si>
    <t>43</t>
  </si>
  <si>
    <t>RMAT0002</t>
  </si>
  <si>
    <t>Dlažba Granit šedá 305 x 610 x10 cm, řezaná na pásky v cca 90 mm</t>
  </si>
  <si>
    <t>629556000</t>
  </si>
  <si>
    <t>Poznámka k položce:_x000d_
Dodává např. Hornbach</t>
  </si>
  <si>
    <t>5,185*1,2 'Přepočtené koeficientem množství</t>
  </si>
  <si>
    <t>44</t>
  </si>
  <si>
    <t>772231811</t>
  </si>
  <si>
    <t>Demontáž obkladů schodišťových podstupnic do suti z tvrdých kamenů kladených do malty</t>
  </si>
  <si>
    <t>1208687356</t>
  </si>
  <si>
    <t>45</t>
  </si>
  <si>
    <t>998772101</t>
  </si>
  <si>
    <t>Přesun hmot tonážní pro podlahy z kamene v objektech v do 6 m</t>
  </si>
  <si>
    <t>-1850540648</t>
  </si>
  <si>
    <t>781</t>
  </si>
  <si>
    <t>Dokončovací práce - obklady</t>
  </si>
  <si>
    <t>46</t>
  </si>
  <si>
    <t>781495184</t>
  </si>
  <si>
    <t>Řezání pracnější rovné keramických obkladaček</t>
  </si>
  <si>
    <t>-368053502</t>
  </si>
  <si>
    <t>8*0,3 "větrací otvory"</t>
  </si>
  <si>
    <t>783</t>
  </si>
  <si>
    <t>Dokončovací práce - nátěry</t>
  </si>
  <si>
    <t>47</t>
  </si>
  <si>
    <t>783301313</t>
  </si>
  <si>
    <t>Odmaštění zámečnických konstrukcí ředidlovým odmašťovačem</t>
  </si>
  <si>
    <t>396413504</t>
  </si>
  <si>
    <t>35 "odhad: zábradlí, ocelové prvky markýzy, stožáry"</t>
  </si>
  <si>
    <t>48</t>
  </si>
  <si>
    <t>783342101</t>
  </si>
  <si>
    <t>Tmelení včetně přebroušení zámečnických konstrukcí polyuretanovým tmelem</t>
  </si>
  <si>
    <t>-1772948350</t>
  </si>
  <si>
    <t>1 "odhad"</t>
  </si>
  <si>
    <t>49</t>
  </si>
  <si>
    <t>783306801</t>
  </si>
  <si>
    <t>Odstranění nátěru ze zámečnických konstrukcí obroušením</t>
  </si>
  <si>
    <t>1631844809</t>
  </si>
  <si>
    <t>30 "odhad: zábradlí, ocelové prvky markýzy, stožáry"</t>
  </si>
  <si>
    <t>50</t>
  </si>
  <si>
    <t>783314203</t>
  </si>
  <si>
    <t>Základní antikorozní jednonásobný syntetický samozákladující nátěr zámečnických konstrukcí</t>
  </si>
  <si>
    <t>-790597019</t>
  </si>
  <si>
    <t>51</t>
  </si>
  <si>
    <t>783315103</t>
  </si>
  <si>
    <t>Mezinátěr jednonásobný syntetický samozákladující zámečnických konstrukcí</t>
  </si>
  <si>
    <t>1006048521</t>
  </si>
  <si>
    <t>52</t>
  </si>
  <si>
    <t>783317105</t>
  </si>
  <si>
    <t>Krycí jednonásobný syntetický samozákladující nátěr zámečnických konstrukcí</t>
  </si>
  <si>
    <t>-1194477116</t>
  </si>
  <si>
    <t>53</t>
  </si>
  <si>
    <t>945412111</t>
  </si>
  <si>
    <t>Teleskopická hydraulická montážní plošina výška zdvihu do 8 m</t>
  </si>
  <si>
    <t>den</t>
  </si>
  <si>
    <t>1368996630</t>
  </si>
  <si>
    <t>54</t>
  </si>
  <si>
    <t>783801201</t>
  </si>
  <si>
    <t>Obroušení omítek před provedením nátěru</t>
  </si>
  <si>
    <t>996347621</t>
  </si>
  <si>
    <t>55</t>
  </si>
  <si>
    <t>783823133</t>
  </si>
  <si>
    <t>Penetrační silikátový nátěr hladkých, tenkovrstvých zrnitých nebo štukových omítek</t>
  </si>
  <si>
    <t>77172509</t>
  </si>
  <si>
    <t>56</t>
  </si>
  <si>
    <t>783827123</t>
  </si>
  <si>
    <t>Krycí jednonásobný silikátový nátěr omítek stupně členitosti 1 a 2</t>
  </si>
  <si>
    <t>-1913601372</t>
  </si>
  <si>
    <t>SO 02 - Oprava dlažby v areálu ZŠ</t>
  </si>
  <si>
    <t xml:space="preserve">    998 - Přesun hmot</t>
  </si>
  <si>
    <t>113106142</t>
  </si>
  <si>
    <t>Rozebrání dlažeb z betonových nebo kamenných dlaždic komunikací pro pěší strojně pl přes 50 m2</t>
  </si>
  <si>
    <t>1494216142</t>
  </si>
  <si>
    <t>151+8 "hlavní plochy"</t>
  </si>
  <si>
    <t>-19 "asfaltobetonová plocha u ramy jídelny"</t>
  </si>
  <si>
    <t>-3,5 "kruh vrh koulí"</t>
  </si>
  <si>
    <t>113107151</t>
  </si>
  <si>
    <t>Odstranění podkladu z kameniva těženého tl do 100 mm strojně pl přes 50 do 200 m2</t>
  </si>
  <si>
    <t>-395259458</t>
  </si>
  <si>
    <t>19 "asfaltobetonová plocha u rampy jídelny"</t>
  </si>
  <si>
    <t>3,5 "kruh vrh koulí"</t>
  </si>
  <si>
    <t>113107330</t>
  </si>
  <si>
    <t>Odstranění podkladu z betonu prostého tl do 100 mm strojně pl do 50 m2</t>
  </si>
  <si>
    <t>-2076003364</t>
  </si>
  <si>
    <t>113107341</t>
  </si>
  <si>
    <t>Odstranění podkladu živičného tl 50 mm strojně pl do 50 m2</t>
  </si>
  <si>
    <t>1394687641</t>
  </si>
  <si>
    <t>19 "asfaltobetonová plocha u ramy jídelny"</t>
  </si>
  <si>
    <t>113204111</t>
  </si>
  <si>
    <t>Vytrhání obrub záhonových</t>
  </si>
  <si>
    <t>684778615</t>
  </si>
  <si>
    <t>39+29+5+5+18+21+13 "obrubníky"</t>
  </si>
  <si>
    <t>121151105</t>
  </si>
  <si>
    <t>Sejmutí ornice plochy do 100 m2 tl vrstvy přes 250 do 300 mm strojně</t>
  </si>
  <si>
    <t>792850133</t>
  </si>
  <si>
    <t>0,3*(39+29+5+5+18+21+13) "obrubníky"</t>
  </si>
  <si>
    <t>131251100</t>
  </si>
  <si>
    <t>Hloubení jam nezapažených v hornině třídy těžitelnosti I skupiny 3 objem do 20 m3 strojně</t>
  </si>
  <si>
    <t>1561935100</t>
  </si>
  <si>
    <t>0,1*115 "hlavní plocha"</t>
  </si>
  <si>
    <t>0,1*19 "asfaltobetonová plocha u rampy jídelny"</t>
  </si>
  <si>
    <t>0,1*3,5 "kruh vrh koulí"</t>
  </si>
  <si>
    <t>162211311</t>
  </si>
  <si>
    <t>Vodorovné přemístění výkopku z horniny třídy těžitelnosti I skupiny 1 až 3 stavebním kolečkem do 10 m</t>
  </si>
  <si>
    <t>392993369</t>
  </si>
  <si>
    <t>(27,5+7)*0,15*1,1 "násyp u schodistě"</t>
  </si>
  <si>
    <t>162211319</t>
  </si>
  <si>
    <t>Příplatek k vodorovnému přemístění výkopku z horniny třídy těžitelnosti I skupiny 1 až 3 stavebním kolečkem za každých dalších 10 m</t>
  </si>
  <si>
    <t>-971958822</t>
  </si>
  <si>
    <t>5,693*3 "zvětšený přesun"</t>
  </si>
  <si>
    <t>17,079*3 'Přepočtené koeficientem množství</t>
  </si>
  <si>
    <t>162751117</t>
  </si>
  <si>
    <t>Vodorovné přemístění přes 9 000 do 10000 m výkopku/sypaniny z horniny třídy těžitelnosti I skupiny 1 až 3</t>
  </si>
  <si>
    <t>-158211976</t>
  </si>
  <si>
    <t>13,75-5,693 "odvoz přebytečné zeminy"</t>
  </si>
  <si>
    <t>171201231</t>
  </si>
  <si>
    <t>Poplatek za uložení zeminy a kamení na recyklační skládce (skládkovné) kód odpadu 17 05 04</t>
  </si>
  <si>
    <t>1469405447</t>
  </si>
  <si>
    <t>8,057*1,8 'Přepočtené koeficientem množství</t>
  </si>
  <si>
    <t>181311103</t>
  </si>
  <si>
    <t>Rozprostření ornice tl vrstvy do 200 mm v rovině nebo ve svahu do 1:5 ručně</t>
  </si>
  <si>
    <t>1926788534</t>
  </si>
  <si>
    <t>Poznámka k položce:_x000d_
rozprostření zeminy z výkopu</t>
  </si>
  <si>
    <t>28+8 "zasypaný chodník"</t>
  </si>
  <si>
    <t>181311105</t>
  </si>
  <si>
    <t>Rozprostření ornice tl vrstvy přes 250 do 300 mm v rovině nebo ve svahu do 1:5 ručně</t>
  </si>
  <si>
    <t>-22693579</t>
  </si>
  <si>
    <t>Poznámka k položce:_x000d_
zpětný zához a úprava u obrubníku</t>
  </si>
  <si>
    <t>181411131</t>
  </si>
  <si>
    <t>Založení parkového trávníku výsevem pl do 1000 m2 v rovině a ve svahu do 1:5</t>
  </si>
  <si>
    <t>-2108330897</t>
  </si>
  <si>
    <t>00572410</t>
  </si>
  <si>
    <t>osivo směs travní parková</t>
  </si>
  <si>
    <t>-1615647806</t>
  </si>
  <si>
    <t>181951111</t>
  </si>
  <si>
    <t>Úprava pláně v hornině třídy těžitelnosti I skupiny 1 až 3 bez zhutnění strojně</t>
  </si>
  <si>
    <t>1924985013</t>
  </si>
  <si>
    <t>115 "plocha chodníku"</t>
  </si>
  <si>
    <t>564851011</t>
  </si>
  <si>
    <t>Podklad ze štěrkodrtě ŠD plochy do 100 m2 tl 150 mm</t>
  </si>
  <si>
    <t>1701139849</t>
  </si>
  <si>
    <t>115 "plocha nového chodníku"</t>
  </si>
  <si>
    <t>596211111</t>
  </si>
  <si>
    <t>Kladení zámkové dlažby komunikací pro pěší ručně tl 60 mm skupiny A pl přes 50 do 100 m2</t>
  </si>
  <si>
    <t>1353048763</t>
  </si>
  <si>
    <t>59245018</t>
  </si>
  <si>
    <t>dlažba skladebná betonová 200x100mm tl 60mm přírodní</t>
  </si>
  <si>
    <t>-1540646678</t>
  </si>
  <si>
    <t>115*1,03 'Přepočtené koeficientem množství</t>
  </si>
  <si>
    <t>593_R01</t>
  </si>
  <si>
    <t>Provedení sondy ke zjištění polohy a hloubky kabelu Cetin po vytyčení</t>
  </si>
  <si>
    <t>ks</t>
  </si>
  <si>
    <t>1958569152</t>
  </si>
  <si>
    <t>916231213</t>
  </si>
  <si>
    <t>Osazení chodníkového obrubníku betonového stojatého s boční opěrou do lože z betonu prostého</t>
  </si>
  <si>
    <t>-1891726949</t>
  </si>
  <si>
    <t>37+13+21+13+14+14 "obrubníky nové"</t>
  </si>
  <si>
    <t>59217001</t>
  </si>
  <si>
    <t>obrubník zahradní betonový 1000x50x250mm</t>
  </si>
  <si>
    <t>-1240437153</t>
  </si>
  <si>
    <t>Poznámka k položce:_x000d_
rohy obrubníků na straz se seříznutím do úhlu 45°</t>
  </si>
  <si>
    <t>919726122</t>
  </si>
  <si>
    <t>Geotextilie pro ochranu, separaci a filtraci netkaná měrná hm přes 200 do 300 g/m2</t>
  </si>
  <si>
    <t>-1355869412</t>
  </si>
  <si>
    <t>115*1,1 "plocha nového chodníku včetně prořezu"</t>
  </si>
  <si>
    <t>-1522566080</t>
  </si>
  <si>
    <t>0,15*3,5 "kruh vrh koulí"</t>
  </si>
  <si>
    <t>-299900936</t>
  </si>
  <si>
    <t>1141087033</t>
  </si>
  <si>
    <t>80,15*12 'Přepočtené koeficientem množství</t>
  </si>
  <si>
    <t>997013862</t>
  </si>
  <si>
    <t>Poplatek za uložení stavebního odpadu na recyklační skládce (skládkovné) z armovaného betonu kód odpadu 17 01 01</t>
  </si>
  <si>
    <t>1792372786</t>
  </si>
  <si>
    <t>998</t>
  </si>
  <si>
    <t>Přesun hmot</t>
  </si>
  <si>
    <t>998223011</t>
  </si>
  <si>
    <t>Přesun hmot pro pozemní komunikace s krytem dlážděným</t>
  </si>
  <si>
    <t>-293917109</t>
  </si>
  <si>
    <t>767531212</t>
  </si>
  <si>
    <t>Montáž vstupních kovových nebo plastových rohoží čisticích zón plochy přes 0,5 do 1 m2</t>
  </si>
  <si>
    <t>1836862625</t>
  </si>
  <si>
    <t>Poznámka k položce:_x000d_
Včetně lože z betonu</t>
  </si>
  <si>
    <t>ACO Vario rohožka, polymerbetonová vana s pozinkovaným roštem 100 x 50 cm, včetně KG DN 100 mm délky 300 mm, kačírkové drenáže objemu 0,045 m3 a geotextilie</t>
  </si>
  <si>
    <t>-1784993604</t>
  </si>
  <si>
    <t>1174290664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</si>
  <si>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</si>
  <si>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</si>
  <si>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</si>
  <si>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</si>
  <si>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>VRN1</t>
  </si>
  <si>
    <t>Průzkumné, zeměměřičské a projektové práce</t>
  </si>
  <si>
    <t>012164000</t>
  </si>
  <si>
    <t>Vytyčení a zaměření inženýrských sítí</t>
  </si>
  <si>
    <t>1024</t>
  </si>
  <si>
    <t>1184889295</t>
  </si>
  <si>
    <t>Poznámka k položce:_x000d_
Cetin</t>
  </si>
  <si>
    <t>012344000</t>
  </si>
  <si>
    <t>Vytyčovací práce</t>
  </si>
  <si>
    <t>1663859556</t>
  </si>
  <si>
    <t xml:space="preserve">Poznámka k položce:_x000d_
Nový chodník prováděn v půdorysu původních chodníků. _x000d_
Práce na vytýčení nových ploch a hran chodníku na staveništi před prováděním prací. Navržení sklonů, lomů, řešení odvodnění._x000d_
Vše s písemným odsouhlasením zadavatele a zástupců ZŠ. </t>
  </si>
  <si>
    <t>VRN3</t>
  </si>
  <si>
    <t>Zařízení staveniště</t>
  </si>
  <si>
    <t>030001000</t>
  </si>
  <si>
    <t>-275923990</t>
  </si>
  <si>
    <t>Poznámka k položce:_x000d_
Zázemí pracovníků včetně uzamykatelného mobilního WC</t>
  </si>
  <si>
    <t>033002001</t>
  </si>
  <si>
    <t>Připojení a spotřeba energií</t>
  </si>
  <si>
    <t>1347725483</t>
  </si>
  <si>
    <t>Poznámka k položce:_x000d_
Zdroj energií (el. energie, vodu případně dalších) si zajistí zhotovitel na své náklady</t>
  </si>
  <si>
    <t>034103000</t>
  </si>
  <si>
    <t>Oplocení staveniště</t>
  </si>
  <si>
    <t>-644554025</t>
  </si>
  <si>
    <t>Poznámka k položce:_x000d_
mobilní oplocení výšky 1,8 m, oplocení předpoklad 50m</t>
  </si>
  <si>
    <t>034503000</t>
  </si>
  <si>
    <t>Informační tabule na staveništi</t>
  </si>
  <si>
    <t>-528184567</t>
  </si>
  <si>
    <t>Poznámka k položce:_x000d_
Dle SOD</t>
  </si>
  <si>
    <t>VRN7</t>
  </si>
  <si>
    <t>Provozní vlivy</t>
  </si>
  <si>
    <t>070001000</t>
  </si>
  <si>
    <t>-1835361057</t>
  </si>
  <si>
    <t xml:space="preserve">Poznámka k položce:_x000d_
Uchazeč si ocení v soupisu jinde nespecifikované pracovní, provozní a logistické omezení prací při provozu 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</si>
</sst>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8</v>
      </c>
      <c r="BT3" s="16" t="s">
        <v>9</v>
      </c>
    </row>
    <row r="4" s="1" customFormat="1" ht="24.96" customHeight="1">
      <c r="B4" s="20"/>
      <c r="C4" s="21"/>
      <c r="D4" s="22" t="s">
        <v>10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11</v>
      </c>
      <c r="BE4" s="24" t="s">
        <v>12</v>
      </c>
      <c r="BS4" s="16" t="s">
        <v>13</v>
      </c>
    </row>
    <row r="5" s="1" customFormat="1" ht="12" customHeight="1">
      <c r="B5" s="20"/>
      <c r="C5" s="21"/>
      <c r="D5" s="25" t="s">
        <v>14</v>
      </c>
      <c r="E5" s="21"/>
      <c r="F5" s="21"/>
      <c r="G5" s="21"/>
      <c r="H5" s="21"/>
      <c r="I5" s="21"/>
      <c r="J5" s="21"/>
      <c r="K5" s="26" t="s">
        <v>15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16</v>
      </c>
      <c r="BS5" s="16" t="s">
        <v>6</v>
      </c>
    </row>
    <row r="6" s="1" customFormat="1" ht="36.96" customHeight="1">
      <c r="B6" s="20"/>
      <c r="C6" s="21"/>
      <c r="D6" s="28" t="s">
        <v>17</v>
      </c>
      <c r="E6" s="21"/>
      <c r="F6" s="21"/>
      <c r="G6" s="21"/>
      <c r="H6" s="21"/>
      <c r="I6" s="21"/>
      <c r="J6" s="21"/>
      <c r="K6" s="29" t="s">
        <v>18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19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22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34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35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36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37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38</v>
      </c>
      <c r="E29" s="46"/>
      <c r="F29" s="31" t="s">
        <v>39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40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41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42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43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44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45</v>
      </c>
      <c r="U35" s="53"/>
      <c r="V35" s="53"/>
      <c r="W35" s="53"/>
      <c r="X35" s="55" t="s">
        <v>46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47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48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49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50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49</v>
      </c>
      <c r="AI60" s="41"/>
      <c r="AJ60" s="41"/>
      <c r="AK60" s="41"/>
      <c r="AL60" s="41"/>
      <c r="AM60" s="63" t="s">
        <v>50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52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49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50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49</v>
      </c>
      <c r="AI75" s="41"/>
      <c r="AJ75" s="41"/>
      <c r="AK75" s="41"/>
      <c r="AL75" s="41"/>
      <c r="AM75" s="63" t="s">
        <v>50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53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14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20250425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17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ZŠ Nový Hradec - Oprava vstupního schodiště a části chodníku v areálu ZŠ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21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23</v>
      </c>
      <c r="AJ87" s="39"/>
      <c r="AK87" s="39"/>
      <c r="AL87" s="39"/>
      <c r="AM87" s="78" t="str">
        <f>IF(AN8= "","",AN8)</f>
        <v>25. 4. 2025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25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54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55</v>
      </c>
      <c r="D92" s="93"/>
      <c r="E92" s="93"/>
      <c r="F92" s="93"/>
      <c r="G92" s="93"/>
      <c r="H92" s="94"/>
      <c r="I92" s="95" t="s">
        <v>56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57</v>
      </c>
      <c r="AH92" s="93"/>
      <c r="AI92" s="93"/>
      <c r="AJ92" s="93"/>
      <c r="AK92" s="93"/>
      <c r="AL92" s="93"/>
      <c r="AM92" s="93"/>
      <c r="AN92" s="95" t="s">
        <v>58</v>
      </c>
      <c r="AO92" s="93"/>
      <c r="AP92" s="97"/>
      <c r="AQ92" s="98" t="s">
        <v>59</v>
      </c>
      <c r="AR92" s="43"/>
      <c r="AS92" s="99" t="s">
        <v>60</v>
      </c>
      <c r="AT92" s="100" t="s">
        <v>61</v>
      </c>
      <c r="AU92" s="100" t="s">
        <v>62</v>
      </c>
      <c r="AV92" s="100" t="s">
        <v>63</v>
      </c>
      <c r="AW92" s="100" t="s">
        <v>64</v>
      </c>
      <c r="AX92" s="100" t="s">
        <v>65</v>
      </c>
      <c r="AY92" s="100" t="s">
        <v>66</v>
      </c>
      <c r="AZ92" s="100" t="s">
        <v>67</v>
      </c>
      <c r="BA92" s="100" t="s">
        <v>68</v>
      </c>
      <c r="BB92" s="100" t="s">
        <v>69</v>
      </c>
      <c r="BC92" s="100" t="s">
        <v>70</v>
      </c>
      <c r="BD92" s="101" t="s">
        <v>71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72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ROUND(SUM(AG95:AG97),2)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ROUND(SUM(AS95:AS97),2)</f>
        <v>0</v>
      </c>
      <c r="AT94" s="113">
        <f>ROUND(SUM(AV94:AW94),2)</f>
        <v>0</v>
      </c>
      <c r="AU94" s="114">
        <f>ROUND(SUM(AU95:AU97),5)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ROUND(SUM(AZ95:AZ97),2)</f>
        <v>0</v>
      </c>
      <c r="BA94" s="113">
        <f>ROUND(SUM(BA95:BA97),2)</f>
        <v>0</v>
      </c>
      <c r="BB94" s="113">
        <f>ROUND(SUM(BB95:BB97),2)</f>
        <v>0</v>
      </c>
      <c r="BC94" s="113">
        <f>ROUND(SUM(BC95:BC97),2)</f>
        <v>0</v>
      </c>
      <c r="BD94" s="115">
        <f>ROUND(SUM(BD95:BD97),2)</f>
        <v>0</v>
      </c>
      <c r="BE94" s="6"/>
      <c r="BS94" s="116" t="s">
        <v>73</v>
      </c>
      <c r="BT94" s="116" t="s">
        <v>74</v>
      </c>
      <c r="BU94" s="117" t="s">
        <v>75</v>
      </c>
      <c r="BV94" s="116" t="s">
        <v>76</v>
      </c>
      <c r="BW94" s="116" t="s">
        <v>5</v>
      </c>
      <c r="BX94" s="116" t="s">
        <v>77</v>
      </c>
      <c r="CL94" s="116" t="s">
        <v>1</v>
      </c>
    </row>
    <row r="95" s="7" customFormat="1" ht="16.5" customHeight="1">
      <c r="A95" s="118" t="s">
        <v>78</v>
      </c>
      <c r="B95" s="119"/>
      <c r="C95" s="120"/>
      <c r="D95" s="121" t="s">
        <v>79</v>
      </c>
      <c r="E95" s="121"/>
      <c r="F95" s="121"/>
      <c r="G95" s="121"/>
      <c r="H95" s="121"/>
      <c r="I95" s="122"/>
      <c r="J95" s="121" t="s">
        <v>80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 01 - Oprava vstupního 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81</v>
      </c>
      <c r="AR95" s="125"/>
      <c r="AS95" s="126">
        <v>0</v>
      </c>
      <c r="AT95" s="127">
        <f>ROUND(SUM(AV95:AW95),2)</f>
        <v>0</v>
      </c>
      <c r="AU95" s="128">
        <f>'SO 01 - Oprava vstupního ...'!P130</f>
        <v>0</v>
      </c>
      <c r="AV95" s="127">
        <f>'SO 01 - Oprava vstupního ...'!J33</f>
        <v>0</v>
      </c>
      <c r="AW95" s="127">
        <f>'SO 01 - Oprava vstupního ...'!J34</f>
        <v>0</v>
      </c>
      <c r="AX95" s="127">
        <f>'SO 01 - Oprava vstupního ...'!J35</f>
        <v>0</v>
      </c>
      <c r="AY95" s="127">
        <f>'SO 01 - Oprava vstupního ...'!J36</f>
        <v>0</v>
      </c>
      <c r="AZ95" s="127">
        <f>'SO 01 - Oprava vstupního ...'!F33</f>
        <v>0</v>
      </c>
      <c r="BA95" s="127">
        <f>'SO 01 - Oprava vstupního ...'!F34</f>
        <v>0</v>
      </c>
      <c r="BB95" s="127">
        <f>'SO 01 - Oprava vstupního ...'!F35</f>
        <v>0</v>
      </c>
      <c r="BC95" s="127">
        <f>'SO 01 - Oprava vstupního ...'!F36</f>
        <v>0</v>
      </c>
      <c r="BD95" s="129">
        <f>'SO 01 - Oprava vstupního ...'!F37</f>
        <v>0</v>
      </c>
      <c r="BE95" s="7"/>
      <c r="BT95" s="130" t="s">
        <v>8</v>
      </c>
      <c r="BV95" s="130" t="s">
        <v>76</v>
      </c>
      <c r="BW95" s="130" t="s">
        <v>82</v>
      </c>
      <c r="BX95" s="130" t="s">
        <v>5</v>
      </c>
      <c r="CL95" s="130" t="s">
        <v>1</v>
      </c>
      <c r="CM95" s="130" t="s">
        <v>83</v>
      </c>
    </row>
    <row r="96" s="7" customFormat="1" ht="16.5" customHeight="1">
      <c r="A96" s="118" t="s">
        <v>78</v>
      </c>
      <c r="B96" s="119"/>
      <c r="C96" s="120"/>
      <c r="D96" s="121" t="s">
        <v>84</v>
      </c>
      <c r="E96" s="121"/>
      <c r="F96" s="121"/>
      <c r="G96" s="121"/>
      <c r="H96" s="121"/>
      <c r="I96" s="122"/>
      <c r="J96" s="121" t="s">
        <v>85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 02 - Oprava dlažby v a...'!J30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81</v>
      </c>
      <c r="AR96" s="125"/>
      <c r="AS96" s="126">
        <v>0</v>
      </c>
      <c r="AT96" s="127">
        <f>ROUND(SUM(AV96:AW96),2)</f>
        <v>0</v>
      </c>
      <c r="AU96" s="128">
        <f>'SO 02 - Oprava dlažby v a...'!P124</f>
        <v>0</v>
      </c>
      <c r="AV96" s="127">
        <f>'SO 02 - Oprava dlažby v a...'!J33</f>
        <v>0</v>
      </c>
      <c r="AW96" s="127">
        <f>'SO 02 - Oprava dlažby v a...'!J34</f>
        <v>0</v>
      </c>
      <c r="AX96" s="127">
        <f>'SO 02 - Oprava dlažby v a...'!J35</f>
        <v>0</v>
      </c>
      <c r="AY96" s="127">
        <f>'SO 02 - Oprava dlažby v a...'!J36</f>
        <v>0</v>
      </c>
      <c r="AZ96" s="127">
        <f>'SO 02 - Oprava dlažby v a...'!F33</f>
        <v>0</v>
      </c>
      <c r="BA96" s="127">
        <f>'SO 02 - Oprava dlažby v a...'!F34</f>
        <v>0</v>
      </c>
      <c r="BB96" s="127">
        <f>'SO 02 - Oprava dlažby v a...'!F35</f>
        <v>0</v>
      </c>
      <c r="BC96" s="127">
        <f>'SO 02 - Oprava dlažby v a...'!F36</f>
        <v>0</v>
      </c>
      <c r="BD96" s="129">
        <f>'SO 02 - Oprava dlažby v a...'!F37</f>
        <v>0</v>
      </c>
      <c r="BE96" s="7"/>
      <c r="BT96" s="130" t="s">
        <v>8</v>
      </c>
      <c r="BV96" s="130" t="s">
        <v>76</v>
      </c>
      <c r="BW96" s="130" t="s">
        <v>86</v>
      </c>
      <c r="BX96" s="130" t="s">
        <v>5</v>
      </c>
      <c r="CL96" s="130" t="s">
        <v>1</v>
      </c>
      <c r="CM96" s="130" t="s">
        <v>83</v>
      </c>
    </row>
    <row r="97" s="7" customFormat="1" ht="16.5" customHeight="1">
      <c r="A97" s="118" t="s">
        <v>78</v>
      </c>
      <c r="B97" s="119"/>
      <c r="C97" s="120"/>
      <c r="D97" s="121" t="s">
        <v>87</v>
      </c>
      <c r="E97" s="121"/>
      <c r="F97" s="121"/>
      <c r="G97" s="121"/>
      <c r="H97" s="121"/>
      <c r="I97" s="122"/>
      <c r="J97" s="121" t="s">
        <v>88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'VRN - Vedlejší rozpočtové...'!J30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81</v>
      </c>
      <c r="AR97" s="125"/>
      <c r="AS97" s="131">
        <v>0</v>
      </c>
      <c r="AT97" s="132">
        <f>ROUND(SUM(AV97:AW97),2)</f>
        <v>0</v>
      </c>
      <c r="AU97" s="133">
        <f>'VRN - Vedlejší rozpočtové...'!P120</f>
        <v>0</v>
      </c>
      <c r="AV97" s="132">
        <f>'VRN - Vedlejší rozpočtové...'!J33</f>
        <v>0</v>
      </c>
      <c r="AW97" s="132">
        <f>'VRN - Vedlejší rozpočtové...'!J34</f>
        <v>0</v>
      </c>
      <c r="AX97" s="132">
        <f>'VRN - Vedlejší rozpočtové...'!J35</f>
        <v>0</v>
      </c>
      <c r="AY97" s="132">
        <f>'VRN - Vedlejší rozpočtové...'!J36</f>
        <v>0</v>
      </c>
      <c r="AZ97" s="132">
        <f>'VRN - Vedlejší rozpočtové...'!F33</f>
        <v>0</v>
      </c>
      <c r="BA97" s="132">
        <f>'VRN - Vedlejší rozpočtové...'!F34</f>
        <v>0</v>
      </c>
      <c r="BB97" s="132">
        <f>'VRN - Vedlejší rozpočtové...'!F35</f>
        <v>0</v>
      </c>
      <c r="BC97" s="132">
        <f>'VRN - Vedlejší rozpočtové...'!F36</f>
        <v>0</v>
      </c>
      <c r="BD97" s="134">
        <f>'VRN - Vedlejší rozpočtové...'!F37</f>
        <v>0</v>
      </c>
      <c r="BE97" s="7"/>
      <c r="BT97" s="130" t="s">
        <v>8</v>
      </c>
      <c r="BV97" s="130" t="s">
        <v>76</v>
      </c>
      <c r="BW97" s="130" t="s">
        <v>89</v>
      </c>
      <c r="BX97" s="130" t="s">
        <v>5</v>
      </c>
      <c r="CL97" s="130" t="s">
        <v>1</v>
      </c>
      <c r="CM97" s="130" t="s">
        <v>83</v>
      </c>
    </row>
    <row r="98" s="2" customFormat="1" ht="30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</sheetData>
  <sheetProtection sheet="1" formatColumns="0" formatRows="0" objects="1" scenarios="1" spinCount="100000" saltValue="6FpStJaJ22HsJ7TO17ecjrmtnl9JVH4jqgU6o2XQ7/g/sJ5SIAdJ4vP4a1Yp3+7soOEj+Ufdr+xT4Ls03INOqw==" hashValue="0VrG/03iuyU532z0UlogvWSoaJZlQ7ShELSTH38tt2ylWgkgfEkUeODXMtJ2FprNSgZcqRvvvdhctfpABf+YyQ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 01 - Oprava vstupního ...'!C2" display="/"/>
    <hyperlink ref="A96" location="'SO 02 - Oprava dlažby v a...'!C2" display="/"/>
    <hyperlink ref="A97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82</v>
      </c>
    </row>
    <row r="3" hidden="1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hidden="1" s="1" customFormat="1" ht="24.96" customHeight="1">
      <c r="B4" s="19"/>
      <c r="D4" s="137" t="s">
        <v>90</v>
      </c>
      <c r="L4" s="19"/>
      <c r="M4" s="138" t="s">
        <v>11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39" t="s">
        <v>17</v>
      </c>
      <c r="L6" s="19"/>
    </row>
    <row r="7" hidden="1" s="1" customFormat="1" ht="26.25" customHeight="1">
      <c r="B7" s="19"/>
      <c r="E7" s="140" t="str">
        <f>'Rekapitulace stavby'!K6</f>
        <v>ZŠ Nový Hradec - Oprava vstupního schodiště a části chodníku v areálu ZŠ</v>
      </c>
      <c r="F7" s="139"/>
      <c r="G7" s="139"/>
      <c r="H7" s="139"/>
      <c r="L7" s="19"/>
    </row>
    <row r="8" hidden="1" s="2" customFormat="1" ht="12" customHeight="1">
      <c r="A8" s="37"/>
      <c r="B8" s="43"/>
      <c r="C8" s="37"/>
      <c r="D8" s="139" t="s">
        <v>91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41" t="s">
        <v>92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39" t="s">
        <v>19</v>
      </c>
      <c r="E11" s="37"/>
      <c r="F11" s="142" t="s">
        <v>1</v>
      </c>
      <c r="G11" s="37"/>
      <c r="H11" s="37"/>
      <c r="I11" s="139" t="s">
        <v>20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9" t="s">
        <v>21</v>
      </c>
      <c r="E12" s="37"/>
      <c r="F12" s="142" t="s">
        <v>22</v>
      </c>
      <c r="G12" s="37"/>
      <c r="H12" s="37"/>
      <c r="I12" s="139" t="s">
        <v>23</v>
      </c>
      <c r="J12" s="143" t="str">
        <f>'Rekapitulace stavby'!AN8</f>
        <v>25. 4. 2025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39" t="s">
        <v>25</v>
      </c>
      <c r="E14" s="37"/>
      <c r="F14" s="37"/>
      <c r="G14" s="37"/>
      <c r="H14" s="37"/>
      <c r="I14" s="139" t="s">
        <v>26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26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26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26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49" t="s">
        <v>34</v>
      </c>
      <c r="E30" s="37"/>
      <c r="F30" s="37"/>
      <c r="G30" s="37"/>
      <c r="H30" s="37"/>
      <c r="I30" s="37"/>
      <c r="J30" s="150">
        <f>ROUND(J130,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51" t="s">
        <v>36</v>
      </c>
      <c r="G32" s="37"/>
      <c r="H32" s="37"/>
      <c r="I32" s="151" t="s">
        <v>35</v>
      </c>
      <c r="J32" s="151" t="s">
        <v>37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52" t="s">
        <v>38</v>
      </c>
      <c r="E33" s="139" t="s">
        <v>39</v>
      </c>
      <c r="F33" s="153">
        <f>ROUND((SUM(BE130:BE265)),  2)</f>
        <v>0</v>
      </c>
      <c r="G33" s="37"/>
      <c r="H33" s="37"/>
      <c r="I33" s="154">
        <v>0.20999999999999999</v>
      </c>
      <c r="J33" s="153">
        <f>ROUND(((SUM(BE130:BE265))*I33),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9" t="s">
        <v>40</v>
      </c>
      <c r="F34" s="153">
        <f>ROUND((SUM(BF130:BF265)),  2)</f>
        <v>0</v>
      </c>
      <c r="G34" s="37"/>
      <c r="H34" s="37"/>
      <c r="I34" s="154">
        <v>0.12</v>
      </c>
      <c r="J34" s="153">
        <f>ROUND(((SUM(BF130:BF265))*I34),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41</v>
      </c>
      <c r="F35" s="153">
        <f>ROUND((SUM(BG130:BG265)),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42</v>
      </c>
      <c r="F36" s="153">
        <f>ROUND((SUM(BH130:BH265)),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43</v>
      </c>
      <c r="F37" s="153">
        <f>ROUND((SUM(BI130:BI265)),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5"/>
      <c r="D39" s="156" t="s">
        <v>44</v>
      </c>
      <c r="E39" s="157"/>
      <c r="F39" s="157"/>
      <c r="G39" s="158" t="s">
        <v>45</v>
      </c>
      <c r="H39" s="159" t="s">
        <v>46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62" t="s">
        <v>47</v>
      </c>
      <c r="E50" s="163"/>
      <c r="F50" s="163"/>
      <c r="G50" s="162" t="s">
        <v>48</v>
      </c>
      <c r="H50" s="163"/>
      <c r="I50" s="163"/>
      <c r="J50" s="163"/>
      <c r="K50" s="163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4" t="s">
        <v>49</v>
      </c>
      <c r="E61" s="165"/>
      <c r="F61" s="166" t="s">
        <v>50</v>
      </c>
      <c r="G61" s="164" t="s">
        <v>49</v>
      </c>
      <c r="H61" s="165"/>
      <c r="I61" s="165"/>
      <c r="J61" s="167" t="s">
        <v>50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2" t="s">
        <v>51</v>
      </c>
      <c r="E65" s="168"/>
      <c r="F65" s="168"/>
      <c r="G65" s="162" t="s">
        <v>52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4" t="s">
        <v>49</v>
      </c>
      <c r="E76" s="165"/>
      <c r="F76" s="166" t="s">
        <v>50</v>
      </c>
      <c r="G76" s="164" t="s">
        <v>49</v>
      </c>
      <c r="H76" s="165"/>
      <c r="I76" s="165"/>
      <c r="J76" s="167" t="s">
        <v>50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26.25" customHeight="1">
      <c r="A85" s="37"/>
      <c r="B85" s="38"/>
      <c r="C85" s="39"/>
      <c r="D85" s="39"/>
      <c r="E85" s="173" t="str">
        <f>E7</f>
        <v>ZŠ Nový Hradec - Oprava vstupního schodiště a části chodníku v areálu ZŠ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 xml:space="preserve">SO 01 - Oprava vstupního schodiště 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21</v>
      </c>
      <c r="D89" s="39"/>
      <c r="E89" s="39"/>
      <c r="F89" s="26" t="str">
        <f>F12</f>
        <v xml:space="preserve"> </v>
      </c>
      <c r="G89" s="39"/>
      <c r="H89" s="39"/>
      <c r="I89" s="31" t="s">
        <v>23</v>
      </c>
      <c r="J89" s="78" t="str">
        <f>IF(J12="","",J12)</f>
        <v>25. 4. 2025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25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94</v>
      </c>
      <c r="D94" s="175"/>
      <c r="E94" s="175"/>
      <c r="F94" s="175"/>
      <c r="G94" s="175"/>
      <c r="H94" s="175"/>
      <c r="I94" s="175"/>
      <c r="J94" s="176" t="s">
        <v>95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96</v>
      </c>
      <c r="D96" s="39"/>
      <c r="E96" s="39"/>
      <c r="F96" s="39"/>
      <c r="G96" s="39"/>
      <c r="H96" s="39"/>
      <c r="I96" s="39"/>
      <c r="J96" s="109">
        <f>J130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97</v>
      </c>
    </row>
    <row r="97" hidden="1" s="9" customFormat="1" ht="24.96" customHeight="1">
      <c r="A97" s="9"/>
      <c r="B97" s="178"/>
      <c r="C97" s="179"/>
      <c r="D97" s="180" t="s">
        <v>98</v>
      </c>
      <c r="E97" s="181"/>
      <c r="F97" s="181"/>
      <c r="G97" s="181"/>
      <c r="H97" s="181"/>
      <c r="I97" s="181"/>
      <c r="J97" s="182">
        <f>J131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99</v>
      </c>
      <c r="E98" s="187"/>
      <c r="F98" s="187"/>
      <c r="G98" s="187"/>
      <c r="H98" s="187"/>
      <c r="I98" s="187"/>
      <c r="J98" s="188">
        <f>J132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100</v>
      </c>
      <c r="E99" s="187"/>
      <c r="F99" s="187"/>
      <c r="G99" s="187"/>
      <c r="H99" s="187"/>
      <c r="I99" s="187"/>
      <c r="J99" s="188">
        <f>J135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101</v>
      </c>
      <c r="E100" s="187"/>
      <c r="F100" s="187"/>
      <c r="G100" s="187"/>
      <c r="H100" s="187"/>
      <c r="I100" s="187"/>
      <c r="J100" s="188">
        <f>J141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102</v>
      </c>
      <c r="E101" s="187"/>
      <c r="F101" s="187"/>
      <c r="G101" s="187"/>
      <c r="H101" s="187"/>
      <c r="I101" s="187"/>
      <c r="J101" s="188">
        <f>J154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103</v>
      </c>
      <c r="E102" s="187"/>
      <c r="F102" s="187"/>
      <c r="G102" s="187"/>
      <c r="H102" s="187"/>
      <c r="I102" s="187"/>
      <c r="J102" s="188">
        <f>J183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8"/>
      <c r="C103" s="179"/>
      <c r="D103" s="180" t="s">
        <v>104</v>
      </c>
      <c r="E103" s="181"/>
      <c r="F103" s="181"/>
      <c r="G103" s="181"/>
      <c r="H103" s="181"/>
      <c r="I103" s="181"/>
      <c r="J103" s="182">
        <f>J189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84"/>
      <c r="C104" s="185"/>
      <c r="D104" s="186" t="s">
        <v>105</v>
      </c>
      <c r="E104" s="187"/>
      <c r="F104" s="187"/>
      <c r="G104" s="187"/>
      <c r="H104" s="187"/>
      <c r="I104" s="187"/>
      <c r="J104" s="188">
        <f>J190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4"/>
      <c r="C105" s="185"/>
      <c r="D105" s="186" t="s">
        <v>106</v>
      </c>
      <c r="E105" s="187"/>
      <c r="F105" s="187"/>
      <c r="G105" s="187"/>
      <c r="H105" s="187"/>
      <c r="I105" s="187"/>
      <c r="J105" s="188">
        <f>J205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4"/>
      <c r="C106" s="185"/>
      <c r="D106" s="186" t="s">
        <v>107</v>
      </c>
      <c r="E106" s="187"/>
      <c r="F106" s="187"/>
      <c r="G106" s="187"/>
      <c r="H106" s="187"/>
      <c r="I106" s="187"/>
      <c r="J106" s="188">
        <f>J209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4"/>
      <c r="C107" s="185"/>
      <c r="D107" s="186" t="s">
        <v>108</v>
      </c>
      <c r="E107" s="187"/>
      <c r="F107" s="187"/>
      <c r="G107" s="187"/>
      <c r="H107" s="187"/>
      <c r="I107" s="187"/>
      <c r="J107" s="188">
        <f>J220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4"/>
      <c r="C108" s="185"/>
      <c r="D108" s="186" t="s">
        <v>109</v>
      </c>
      <c r="E108" s="187"/>
      <c r="F108" s="187"/>
      <c r="G108" s="187"/>
      <c r="H108" s="187"/>
      <c r="I108" s="187"/>
      <c r="J108" s="188">
        <f>J228</f>
        <v>0</v>
      </c>
      <c r="K108" s="185"/>
      <c r="L108" s="18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4"/>
      <c r="C109" s="185"/>
      <c r="D109" s="186" t="s">
        <v>110</v>
      </c>
      <c r="E109" s="187"/>
      <c r="F109" s="187"/>
      <c r="G109" s="187"/>
      <c r="H109" s="187"/>
      <c r="I109" s="187"/>
      <c r="J109" s="188">
        <f>J242</f>
        <v>0</v>
      </c>
      <c r="K109" s="185"/>
      <c r="L109" s="18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84"/>
      <c r="C110" s="185"/>
      <c r="D110" s="186" t="s">
        <v>111</v>
      </c>
      <c r="E110" s="187"/>
      <c r="F110" s="187"/>
      <c r="G110" s="187"/>
      <c r="H110" s="187"/>
      <c r="I110" s="187"/>
      <c r="J110" s="188">
        <f>J246</f>
        <v>0</v>
      </c>
      <c r="K110" s="185"/>
      <c r="L110" s="18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2" customFormat="1" ht="21.84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hidden="1" s="2" customFormat="1" ht="6.96" customHeight="1">
      <c r="A112" s="37"/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hidden="1"/>
    <row r="114" hidden="1"/>
    <row r="115" hidden="1"/>
    <row r="116" s="2" customFormat="1" ht="6.96" customHeight="1">
      <c r="A116" s="37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112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17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6.25" customHeight="1">
      <c r="A120" s="37"/>
      <c r="B120" s="38"/>
      <c r="C120" s="39"/>
      <c r="D120" s="39"/>
      <c r="E120" s="173" t="str">
        <f>E7</f>
        <v>ZŠ Nový Hradec - Oprava vstupního schodiště a části chodníku v areálu ZŠ</v>
      </c>
      <c r="F120" s="31"/>
      <c r="G120" s="31"/>
      <c r="H120" s="31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91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9"/>
      <c r="D122" s="39"/>
      <c r="E122" s="75" t="str">
        <f>E9</f>
        <v xml:space="preserve">SO 01 - Oprava vstupního schodiště </v>
      </c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21</v>
      </c>
      <c r="D124" s="39"/>
      <c r="E124" s="39"/>
      <c r="F124" s="26" t="str">
        <f>F12</f>
        <v xml:space="preserve"> </v>
      </c>
      <c r="G124" s="39"/>
      <c r="H124" s="39"/>
      <c r="I124" s="31" t="s">
        <v>23</v>
      </c>
      <c r="J124" s="78" t="str">
        <f>IF(J12="","",J12)</f>
        <v>25. 4. 2025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25</v>
      </c>
      <c r="D126" s="39"/>
      <c r="E126" s="39"/>
      <c r="F126" s="26" t="str">
        <f>E15</f>
        <v xml:space="preserve"> </v>
      </c>
      <c r="G126" s="39"/>
      <c r="H126" s="39"/>
      <c r="I126" s="31" t="s">
        <v>30</v>
      </c>
      <c r="J126" s="35" t="str">
        <f>E21</f>
        <v xml:space="preserve"> 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28</v>
      </c>
      <c r="D127" s="39"/>
      <c r="E127" s="39"/>
      <c r="F127" s="26" t="str">
        <f>IF(E18="","",E18)</f>
        <v>Vyplň údaj</v>
      </c>
      <c r="G127" s="39"/>
      <c r="H127" s="39"/>
      <c r="I127" s="31" t="s">
        <v>32</v>
      </c>
      <c r="J127" s="35" t="str">
        <f>E24</f>
        <v xml:space="preserve"> 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190"/>
      <c r="B129" s="191"/>
      <c r="C129" s="192" t="s">
        <v>113</v>
      </c>
      <c r="D129" s="193" t="s">
        <v>59</v>
      </c>
      <c r="E129" s="193" t="s">
        <v>55</v>
      </c>
      <c r="F129" s="193" t="s">
        <v>56</v>
      </c>
      <c r="G129" s="193" t="s">
        <v>114</v>
      </c>
      <c r="H129" s="193" t="s">
        <v>115</v>
      </c>
      <c r="I129" s="193" t="s">
        <v>116</v>
      </c>
      <c r="J129" s="193" t="s">
        <v>95</v>
      </c>
      <c r="K129" s="194" t="s">
        <v>117</v>
      </c>
      <c r="L129" s="195"/>
      <c r="M129" s="99" t="s">
        <v>1</v>
      </c>
      <c r="N129" s="100" t="s">
        <v>38</v>
      </c>
      <c r="O129" s="100" t="s">
        <v>118</v>
      </c>
      <c r="P129" s="100" t="s">
        <v>119</v>
      </c>
      <c r="Q129" s="100" t="s">
        <v>120</v>
      </c>
      <c r="R129" s="100" t="s">
        <v>121</v>
      </c>
      <c r="S129" s="100" t="s">
        <v>122</v>
      </c>
      <c r="T129" s="101" t="s">
        <v>123</v>
      </c>
      <c r="U129" s="190"/>
      <c r="V129" s="190"/>
      <c r="W129" s="190"/>
      <c r="X129" s="190"/>
      <c r="Y129" s="190"/>
      <c r="Z129" s="190"/>
      <c r="AA129" s="190"/>
      <c r="AB129" s="190"/>
      <c r="AC129" s="190"/>
      <c r="AD129" s="190"/>
      <c r="AE129" s="190"/>
    </row>
    <row r="130" s="2" customFormat="1" ht="22.8" customHeight="1">
      <c r="A130" s="37"/>
      <c r="B130" s="38"/>
      <c r="C130" s="106" t="s">
        <v>124</v>
      </c>
      <c r="D130" s="39"/>
      <c r="E130" s="39"/>
      <c r="F130" s="39"/>
      <c r="G130" s="39"/>
      <c r="H130" s="39"/>
      <c r="I130" s="39"/>
      <c r="J130" s="196">
        <f>BK130</f>
        <v>0</v>
      </c>
      <c r="K130" s="39"/>
      <c r="L130" s="43"/>
      <c r="M130" s="102"/>
      <c r="N130" s="197"/>
      <c r="O130" s="103"/>
      <c r="P130" s="198">
        <f>P131+P189</f>
        <v>0</v>
      </c>
      <c r="Q130" s="103"/>
      <c r="R130" s="198">
        <f>R131+R189</f>
        <v>2.0605834999999999</v>
      </c>
      <c r="S130" s="103"/>
      <c r="T130" s="199">
        <f>T131+T189</f>
        <v>4.6916099999999998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73</v>
      </c>
      <c r="AU130" s="16" t="s">
        <v>97</v>
      </c>
      <c r="BK130" s="200">
        <f>BK131+BK189</f>
        <v>0</v>
      </c>
    </row>
    <row r="131" s="12" customFormat="1" ht="25.92" customHeight="1">
      <c r="A131" s="12"/>
      <c r="B131" s="201"/>
      <c r="C131" s="202"/>
      <c r="D131" s="203" t="s">
        <v>73</v>
      </c>
      <c r="E131" s="204" t="s">
        <v>125</v>
      </c>
      <c r="F131" s="204" t="s">
        <v>126</v>
      </c>
      <c r="G131" s="202"/>
      <c r="H131" s="202"/>
      <c r="I131" s="205"/>
      <c r="J131" s="206">
        <f>BK131</f>
        <v>0</v>
      </c>
      <c r="K131" s="202"/>
      <c r="L131" s="207"/>
      <c r="M131" s="208"/>
      <c r="N131" s="209"/>
      <c r="O131" s="209"/>
      <c r="P131" s="210">
        <f>P132+P135+P141+P154+P183</f>
        <v>0</v>
      </c>
      <c r="Q131" s="209"/>
      <c r="R131" s="210">
        <f>R132+R135+R141+R154+R183</f>
        <v>1.1664724999999998</v>
      </c>
      <c r="S131" s="209"/>
      <c r="T131" s="211">
        <f>T132+T135+T141+T154+T183</f>
        <v>2.9677499999999997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2" t="s">
        <v>8</v>
      </c>
      <c r="AT131" s="213" t="s">
        <v>73</v>
      </c>
      <c r="AU131" s="213" t="s">
        <v>74</v>
      </c>
      <c r="AY131" s="212" t="s">
        <v>127</v>
      </c>
      <c r="BK131" s="214">
        <f>BK132+BK135+BK141+BK154+BK183</f>
        <v>0</v>
      </c>
    </row>
    <row r="132" s="12" customFormat="1" ht="22.8" customHeight="1">
      <c r="A132" s="12"/>
      <c r="B132" s="201"/>
      <c r="C132" s="202"/>
      <c r="D132" s="203" t="s">
        <v>73</v>
      </c>
      <c r="E132" s="215" t="s">
        <v>8</v>
      </c>
      <c r="F132" s="215" t="s">
        <v>128</v>
      </c>
      <c r="G132" s="202"/>
      <c r="H132" s="202"/>
      <c r="I132" s="205"/>
      <c r="J132" s="216">
        <f>BK132</f>
        <v>0</v>
      </c>
      <c r="K132" s="202"/>
      <c r="L132" s="207"/>
      <c r="M132" s="208"/>
      <c r="N132" s="209"/>
      <c r="O132" s="209"/>
      <c r="P132" s="210">
        <f>SUM(P133:P134)</f>
        <v>0</v>
      </c>
      <c r="Q132" s="209"/>
      <c r="R132" s="210">
        <f>SUM(R133:R134)</f>
        <v>0</v>
      </c>
      <c r="S132" s="209"/>
      <c r="T132" s="211">
        <f>SUM(T133:T134)</f>
        <v>1.4279999999999999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2" t="s">
        <v>8</v>
      </c>
      <c r="AT132" s="213" t="s">
        <v>73</v>
      </c>
      <c r="AU132" s="213" t="s">
        <v>8</v>
      </c>
      <c r="AY132" s="212" t="s">
        <v>127</v>
      </c>
      <c r="BK132" s="214">
        <f>SUM(BK133:BK134)</f>
        <v>0</v>
      </c>
    </row>
    <row r="133" s="2" customFormat="1" ht="24.15" customHeight="1">
      <c r="A133" s="37"/>
      <c r="B133" s="38"/>
      <c r="C133" s="217" t="s">
        <v>8</v>
      </c>
      <c r="D133" s="217" t="s">
        <v>129</v>
      </c>
      <c r="E133" s="218" t="s">
        <v>130</v>
      </c>
      <c r="F133" s="219" t="s">
        <v>131</v>
      </c>
      <c r="G133" s="220" t="s">
        <v>132</v>
      </c>
      <c r="H133" s="221">
        <v>5.5999999999999996</v>
      </c>
      <c r="I133" s="222"/>
      <c r="J133" s="223">
        <f>ROUND(I133*H133,0)</f>
        <v>0</v>
      </c>
      <c r="K133" s="219" t="s">
        <v>133</v>
      </c>
      <c r="L133" s="43"/>
      <c r="M133" s="224" t="s">
        <v>1</v>
      </c>
      <c r="N133" s="225" t="s">
        <v>39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0.255</v>
      </c>
      <c r="T133" s="227">
        <f>S133*H133</f>
        <v>1.4279999999999999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134</v>
      </c>
      <c r="AT133" s="228" t="s">
        <v>129</v>
      </c>
      <c r="AU133" s="228" t="s">
        <v>83</v>
      </c>
      <c r="AY133" s="16" t="s">
        <v>127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</v>
      </c>
      <c r="BK133" s="229">
        <f>ROUND(I133*H133,0)</f>
        <v>0</v>
      </c>
      <c r="BL133" s="16" t="s">
        <v>134</v>
      </c>
      <c r="BM133" s="228" t="s">
        <v>135</v>
      </c>
    </row>
    <row r="134" s="13" customFormat="1">
      <c r="A134" s="13"/>
      <c r="B134" s="230"/>
      <c r="C134" s="231"/>
      <c r="D134" s="232" t="s">
        <v>136</v>
      </c>
      <c r="E134" s="233" t="s">
        <v>1</v>
      </c>
      <c r="F134" s="234" t="s">
        <v>137</v>
      </c>
      <c r="G134" s="231"/>
      <c r="H134" s="235">
        <v>5.5999999999999996</v>
      </c>
      <c r="I134" s="236"/>
      <c r="J134" s="231"/>
      <c r="K134" s="231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136</v>
      </c>
      <c r="AU134" s="241" t="s">
        <v>83</v>
      </c>
      <c r="AV134" s="13" t="s">
        <v>83</v>
      </c>
      <c r="AW134" s="13" t="s">
        <v>31</v>
      </c>
      <c r="AX134" s="13" t="s">
        <v>8</v>
      </c>
      <c r="AY134" s="241" t="s">
        <v>127</v>
      </c>
    </row>
    <row r="135" s="12" customFormat="1" ht="22.8" customHeight="1">
      <c r="A135" s="12"/>
      <c r="B135" s="201"/>
      <c r="C135" s="202"/>
      <c r="D135" s="203" t="s">
        <v>73</v>
      </c>
      <c r="E135" s="215" t="s">
        <v>138</v>
      </c>
      <c r="F135" s="215" t="s">
        <v>139</v>
      </c>
      <c r="G135" s="202"/>
      <c r="H135" s="202"/>
      <c r="I135" s="205"/>
      <c r="J135" s="216">
        <f>BK135</f>
        <v>0</v>
      </c>
      <c r="K135" s="202"/>
      <c r="L135" s="207"/>
      <c r="M135" s="208"/>
      <c r="N135" s="209"/>
      <c r="O135" s="209"/>
      <c r="P135" s="210">
        <f>SUM(P136:P140)</f>
        <v>0</v>
      </c>
      <c r="Q135" s="209"/>
      <c r="R135" s="210">
        <f>SUM(R136:R140)</f>
        <v>0.56559999999999999</v>
      </c>
      <c r="S135" s="209"/>
      <c r="T135" s="211">
        <f>SUM(T136:T140)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2" t="s">
        <v>8</v>
      </c>
      <c r="AT135" s="213" t="s">
        <v>73</v>
      </c>
      <c r="AU135" s="213" t="s">
        <v>8</v>
      </c>
      <c r="AY135" s="212" t="s">
        <v>127</v>
      </c>
      <c r="BK135" s="214">
        <f>SUM(BK136:BK140)</f>
        <v>0</v>
      </c>
    </row>
    <row r="136" s="2" customFormat="1" ht="24.15" customHeight="1">
      <c r="A136" s="37"/>
      <c r="B136" s="38"/>
      <c r="C136" s="217" t="s">
        <v>83</v>
      </c>
      <c r="D136" s="217" t="s">
        <v>129</v>
      </c>
      <c r="E136" s="218" t="s">
        <v>140</v>
      </c>
      <c r="F136" s="219" t="s">
        <v>141</v>
      </c>
      <c r="G136" s="220" t="s">
        <v>132</v>
      </c>
      <c r="H136" s="221">
        <v>5.5999999999999996</v>
      </c>
      <c r="I136" s="222"/>
      <c r="J136" s="223">
        <f>ROUND(I136*H136,0)</f>
        <v>0</v>
      </c>
      <c r="K136" s="219" t="s">
        <v>133</v>
      </c>
      <c r="L136" s="43"/>
      <c r="M136" s="224" t="s">
        <v>1</v>
      </c>
      <c r="N136" s="225" t="s">
        <v>39</v>
      </c>
      <c r="O136" s="90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134</v>
      </c>
      <c r="AT136" s="228" t="s">
        <v>129</v>
      </c>
      <c r="AU136" s="228" t="s">
        <v>83</v>
      </c>
      <c r="AY136" s="16" t="s">
        <v>127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</v>
      </c>
      <c r="BK136" s="229">
        <f>ROUND(I136*H136,0)</f>
        <v>0</v>
      </c>
      <c r="BL136" s="16" t="s">
        <v>134</v>
      </c>
      <c r="BM136" s="228" t="s">
        <v>142</v>
      </c>
    </row>
    <row r="137" s="13" customFormat="1">
      <c r="A137" s="13"/>
      <c r="B137" s="230"/>
      <c r="C137" s="231"/>
      <c r="D137" s="232" t="s">
        <v>136</v>
      </c>
      <c r="E137" s="233" t="s">
        <v>1</v>
      </c>
      <c r="F137" s="234" t="s">
        <v>137</v>
      </c>
      <c r="G137" s="231"/>
      <c r="H137" s="235">
        <v>5.5999999999999996</v>
      </c>
      <c r="I137" s="236"/>
      <c r="J137" s="231"/>
      <c r="K137" s="231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136</v>
      </c>
      <c r="AU137" s="241" t="s">
        <v>83</v>
      </c>
      <c r="AV137" s="13" t="s">
        <v>83</v>
      </c>
      <c r="AW137" s="13" t="s">
        <v>31</v>
      </c>
      <c r="AX137" s="13" t="s">
        <v>8</v>
      </c>
      <c r="AY137" s="241" t="s">
        <v>127</v>
      </c>
    </row>
    <row r="138" s="2" customFormat="1" ht="33" customHeight="1">
      <c r="A138" s="37"/>
      <c r="B138" s="38"/>
      <c r="C138" s="217" t="s">
        <v>143</v>
      </c>
      <c r="D138" s="217" t="s">
        <v>129</v>
      </c>
      <c r="E138" s="218" t="s">
        <v>144</v>
      </c>
      <c r="F138" s="219" t="s">
        <v>145</v>
      </c>
      <c r="G138" s="220" t="s">
        <v>132</v>
      </c>
      <c r="H138" s="221">
        <v>5.5999999999999996</v>
      </c>
      <c r="I138" s="222"/>
      <c r="J138" s="223">
        <f>ROUND(I138*H138,0)</f>
        <v>0</v>
      </c>
      <c r="K138" s="219" t="s">
        <v>133</v>
      </c>
      <c r="L138" s="43"/>
      <c r="M138" s="224" t="s">
        <v>1</v>
      </c>
      <c r="N138" s="225" t="s">
        <v>39</v>
      </c>
      <c r="O138" s="90"/>
      <c r="P138" s="226">
        <f>O138*H138</f>
        <v>0</v>
      </c>
      <c r="Q138" s="226">
        <v>0.10100000000000001</v>
      </c>
      <c r="R138" s="226">
        <f>Q138*H138</f>
        <v>0.56559999999999999</v>
      </c>
      <c r="S138" s="226">
        <v>0</v>
      </c>
      <c r="T138" s="22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8" t="s">
        <v>134</v>
      </c>
      <c r="AT138" s="228" t="s">
        <v>129</v>
      </c>
      <c r="AU138" s="228" t="s">
        <v>83</v>
      </c>
      <c r="AY138" s="16" t="s">
        <v>127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6" t="s">
        <v>8</v>
      </c>
      <c r="BK138" s="229">
        <f>ROUND(I138*H138,0)</f>
        <v>0</v>
      </c>
      <c r="BL138" s="16" t="s">
        <v>134</v>
      </c>
      <c r="BM138" s="228" t="s">
        <v>146</v>
      </c>
    </row>
    <row r="139" s="2" customFormat="1">
      <c r="A139" s="37"/>
      <c r="B139" s="38"/>
      <c r="C139" s="39"/>
      <c r="D139" s="232" t="s">
        <v>147</v>
      </c>
      <c r="E139" s="39"/>
      <c r="F139" s="242" t="s">
        <v>148</v>
      </c>
      <c r="G139" s="39"/>
      <c r="H139" s="39"/>
      <c r="I139" s="243"/>
      <c r="J139" s="39"/>
      <c r="K139" s="39"/>
      <c r="L139" s="43"/>
      <c r="M139" s="244"/>
      <c r="N139" s="245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147</v>
      </c>
      <c r="AU139" s="16" t="s">
        <v>83</v>
      </c>
    </row>
    <row r="140" s="13" customFormat="1">
      <c r="A140" s="13"/>
      <c r="B140" s="230"/>
      <c r="C140" s="231"/>
      <c r="D140" s="232" t="s">
        <v>136</v>
      </c>
      <c r="E140" s="233" t="s">
        <v>1</v>
      </c>
      <c r="F140" s="234" t="s">
        <v>137</v>
      </c>
      <c r="G140" s="231"/>
      <c r="H140" s="235">
        <v>5.5999999999999996</v>
      </c>
      <c r="I140" s="236"/>
      <c r="J140" s="231"/>
      <c r="K140" s="231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136</v>
      </c>
      <c r="AU140" s="241" t="s">
        <v>83</v>
      </c>
      <c r="AV140" s="13" t="s">
        <v>83</v>
      </c>
      <c r="AW140" s="13" t="s">
        <v>31</v>
      </c>
      <c r="AX140" s="13" t="s">
        <v>8</v>
      </c>
      <c r="AY140" s="241" t="s">
        <v>127</v>
      </c>
    </row>
    <row r="141" s="12" customFormat="1" ht="22.8" customHeight="1">
      <c r="A141" s="12"/>
      <c r="B141" s="201"/>
      <c r="C141" s="202"/>
      <c r="D141" s="203" t="s">
        <v>73</v>
      </c>
      <c r="E141" s="215" t="s">
        <v>149</v>
      </c>
      <c r="F141" s="215" t="s">
        <v>150</v>
      </c>
      <c r="G141" s="202"/>
      <c r="H141" s="202"/>
      <c r="I141" s="205"/>
      <c r="J141" s="216">
        <f>BK141</f>
        <v>0</v>
      </c>
      <c r="K141" s="202"/>
      <c r="L141" s="207"/>
      <c r="M141" s="208"/>
      <c r="N141" s="209"/>
      <c r="O141" s="209"/>
      <c r="P141" s="210">
        <f>SUM(P142:P153)</f>
        <v>0</v>
      </c>
      <c r="Q141" s="209"/>
      <c r="R141" s="210">
        <f>SUM(R142:R153)</f>
        <v>0.31087999999999999</v>
      </c>
      <c r="S141" s="209"/>
      <c r="T141" s="211">
        <f>SUM(T142:T153)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2" t="s">
        <v>8</v>
      </c>
      <c r="AT141" s="213" t="s">
        <v>73</v>
      </c>
      <c r="AU141" s="213" t="s">
        <v>8</v>
      </c>
      <c r="AY141" s="212" t="s">
        <v>127</v>
      </c>
      <c r="BK141" s="214">
        <f>SUM(BK142:BK153)</f>
        <v>0</v>
      </c>
    </row>
    <row r="142" s="2" customFormat="1" ht="24.15" customHeight="1">
      <c r="A142" s="37"/>
      <c r="B142" s="38"/>
      <c r="C142" s="217" t="s">
        <v>134</v>
      </c>
      <c r="D142" s="217" t="s">
        <v>129</v>
      </c>
      <c r="E142" s="218" t="s">
        <v>151</v>
      </c>
      <c r="F142" s="219" t="s">
        <v>152</v>
      </c>
      <c r="G142" s="220" t="s">
        <v>153</v>
      </c>
      <c r="H142" s="221">
        <v>10.800000000000001</v>
      </c>
      <c r="I142" s="222"/>
      <c r="J142" s="223">
        <f>ROUND(I142*H142,0)</f>
        <v>0</v>
      </c>
      <c r="K142" s="219" t="s">
        <v>133</v>
      </c>
      <c r="L142" s="43"/>
      <c r="M142" s="224" t="s">
        <v>1</v>
      </c>
      <c r="N142" s="225" t="s">
        <v>39</v>
      </c>
      <c r="O142" s="90"/>
      <c r="P142" s="226">
        <f>O142*H142</f>
        <v>0</v>
      </c>
      <c r="Q142" s="226">
        <v>0.0015</v>
      </c>
      <c r="R142" s="226">
        <f>Q142*H142</f>
        <v>0.016200000000000003</v>
      </c>
      <c r="S142" s="226">
        <v>0</v>
      </c>
      <c r="T142" s="227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8" t="s">
        <v>134</v>
      </c>
      <c r="AT142" s="228" t="s">
        <v>129</v>
      </c>
      <c r="AU142" s="228" t="s">
        <v>83</v>
      </c>
      <c r="AY142" s="16" t="s">
        <v>127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6" t="s">
        <v>8</v>
      </c>
      <c r="BK142" s="229">
        <f>ROUND(I142*H142,0)</f>
        <v>0</v>
      </c>
      <c r="BL142" s="16" t="s">
        <v>134</v>
      </c>
      <c r="BM142" s="228" t="s">
        <v>154</v>
      </c>
    </row>
    <row r="143" s="13" customFormat="1">
      <c r="A143" s="13"/>
      <c r="B143" s="230"/>
      <c r="C143" s="231"/>
      <c r="D143" s="232" t="s">
        <v>136</v>
      </c>
      <c r="E143" s="233" t="s">
        <v>1</v>
      </c>
      <c r="F143" s="234" t="s">
        <v>155</v>
      </c>
      <c r="G143" s="231"/>
      <c r="H143" s="235">
        <v>6</v>
      </c>
      <c r="I143" s="236"/>
      <c r="J143" s="231"/>
      <c r="K143" s="231"/>
      <c r="L143" s="237"/>
      <c r="M143" s="238"/>
      <c r="N143" s="239"/>
      <c r="O143" s="239"/>
      <c r="P143" s="239"/>
      <c r="Q143" s="239"/>
      <c r="R143" s="239"/>
      <c r="S143" s="239"/>
      <c r="T143" s="24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1" t="s">
        <v>136</v>
      </c>
      <c r="AU143" s="241" t="s">
        <v>83</v>
      </c>
      <c r="AV143" s="13" t="s">
        <v>83</v>
      </c>
      <c r="AW143" s="13" t="s">
        <v>31</v>
      </c>
      <c r="AX143" s="13" t="s">
        <v>74</v>
      </c>
      <c r="AY143" s="241" t="s">
        <v>127</v>
      </c>
    </row>
    <row r="144" s="13" customFormat="1">
      <c r="A144" s="13"/>
      <c r="B144" s="230"/>
      <c r="C144" s="231"/>
      <c r="D144" s="232" t="s">
        <v>136</v>
      </c>
      <c r="E144" s="233" t="s">
        <v>1</v>
      </c>
      <c r="F144" s="234" t="s">
        <v>156</v>
      </c>
      <c r="G144" s="231"/>
      <c r="H144" s="235">
        <v>4.7999999999999998</v>
      </c>
      <c r="I144" s="236"/>
      <c r="J144" s="231"/>
      <c r="K144" s="231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136</v>
      </c>
      <c r="AU144" s="241" t="s">
        <v>83</v>
      </c>
      <c r="AV144" s="13" t="s">
        <v>83</v>
      </c>
      <c r="AW144" s="13" t="s">
        <v>31</v>
      </c>
      <c r="AX144" s="13" t="s">
        <v>74</v>
      </c>
      <c r="AY144" s="241" t="s">
        <v>127</v>
      </c>
    </row>
    <row r="145" s="14" customFormat="1">
      <c r="A145" s="14"/>
      <c r="B145" s="246"/>
      <c r="C145" s="247"/>
      <c r="D145" s="232" t="s">
        <v>136</v>
      </c>
      <c r="E145" s="248" t="s">
        <v>1</v>
      </c>
      <c r="F145" s="249" t="s">
        <v>157</v>
      </c>
      <c r="G145" s="247"/>
      <c r="H145" s="250">
        <v>10.800000000000001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6" t="s">
        <v>136</v>
      </c>
      <c r="AU145" s="256" t="s">
        <v>83</v>
      </c>
      <c r="AV145" s="14" t="s">
        <v>134</v>
      </c>
      <c r="AW145" s="14" t="s">
        <v>31</v>
      </c>
      <c r="AX145" s="14" t="s">
        <v>8</v>
      </c>
      <c r="AY145" s="256" t="s">
        <v>127</v>
      </c>
    </row>
    <row r="146" s="2" customFormat="1" ht="24.15" customHeight="1">
      <c r="A146" s="37"/>
      <c r="B146" s="38"/>
      <c r="C146" s="217" t="s">
        <v>138</v>
      </c>
      <c r="D146" s="217" t="s">
        <v>129</v>
      </c>
      <c r="E146" s="218" t="s">
        <v>158</v>
      </c>
      <c r="F146" s="219" t="s">
        <v>159</v>
      </c>
      <c r="G146" s="220" t="s">
        <v>132</v>
      </c>
      <c r="H146" s="221">
        <v>4</v>
      </c>
      <c r="I146" s="222"/>
      <c r="J146" s="223">
        <f>ROUND(I146*H146,0)</f>
        <v>0</v>
      </c>
      <c r="K146" s="219" t="s">
        <v>160</v>
      </c>
      <c r="L146" s="43"/>
      <c r="M146" s="224" t="s">
        <v>1</v>
      </c>
      <c r="N146" s="225" t="s">
        <v>39</v>
      </c>
      <c r="O146" s="90"/>
      <c r="P146" s="226">
        <f>O146*H146</f>
        <v>0</v>
      </c>
      <c r="Q146" s="226">
        <v>0.0073499999999999998</v>
      </c>
      <c r="R146" s="226">
        <f>Q146*H146</f>
        <v>0.029399999999999999</v>
      </c>
      <c r="S146" s="226">
        <v>0</v>
      </c>
      <c r="T146" s="22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8" t="s">
        <v>134</v>
      </c>
      <c r="AT146" s="228" t="s">
        <v>129</v>
      </c>
      <c r="AU146" s="228" t="s">
        <v>83</v>
      </c>
      <c r="AY146" s="16" t="s">
        <v>127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6" t="s">
        <v>8</v>
      </c>
      <c r="BK146" s="229">
        <f>ROUND(I146*H146,0)</f>
        <v>0</v>
      </c>
      <c r="BL146" s="16" t="s">
        <v>134</v>
      </c>
      <c r="BM146" s="228" t="s">
        <v>161</v>
      </c>
    </row>
    <row r="147" s="13" customFormat="1">
      <c r="A147" s="13"/>
      <c r="B147" s="230"/>
      <c r="C147" s="231"/>
      <c r="D147" s="232" t="s">
        <v>136</v>
      </c>
      <c r="E147" s="233" t="s">
        <v>1</v>
      </c>
      <c r="F147" s="234" t="s">
        <v>162</v>
      </c>
      <c r="G147" s="231"/>
      <c r="H147" s="235">
        <v>4</v>
      </c>
      <c r="I147" s="236"/>
      <c r="J147" s="231"/>
      <c r="K147" s="231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136</v>
      </c>
      <c r="AU147" s="241" t="s">
        <v>83</v>
      </c>
      <c r="AV147" s="13" t="s">
        <v>83</v>
      </c>
      <c r="AW147" s="13" t="s">
        <v>31</v>
      </c>
      <c r="AX147" s="13" t="s">
        <v>8</v>
      </c>
      <c r="AY147" s="241" t="s">
        <v>127</v>
      </c>
    </row>
    <row r="148" s="2" customFormat="1" ht="24.15" customHeight="1">
      <c r="A148" s="37"/>
      <c r="B148" s="38"/>
      <c r="C148" s="217" t="s">
        <v>149</v>
      </c>
      <c r="D148" s="217" t="s">
        <v>129</v>
      </c>
      <c r="E148" s="218" t="s">
        <v>163</v>
      </c>
      <c r="F148" s="219" t="s">
        <v>164</v>
      </c>
      <c r="G148" s="220" t="s">
        <v>132</v>
      </c>
      <c r="H148" s="221">
        <v>4</v>
      </c>
      <c r="I148" s="222"/>
      <c r="J148" s="223">
        <f>ROUND(I148*H148,0)</f>
        <v>0</v>
      </c>
      <c r="K148" s="219" t="s">
        <v>133</v>
      </c>
      <c r="L148" s="43"/>
      <c r="M148" s="224" t="s">
        <v>1</v>
      </c>
      <c r="N148" s="225" t="s">
        <v>39</v>
      </c>
      <c r="O148" s="90"/>
      <c r="P148" s="226">
        <f>O148*H148</f>
        <v>0</v>
      </c>
      <c r="Q148" s="226">
        <v>0.023099999999999999</v>
      </c>
      <c r="R148" s="226">
        <f>Q148*H148</f>
        <v>0.092399999999999996</v>
      </c>
      <c r="S148" s="226">
        <v>0</v>
      </c>
      <c r="T148" s="227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8" t="s">
        <v>134</v>
      </c>
      <c r="AT148" s="228" t="s">
        <v>129</v>
      </c>
      <c r="AU148" s="228" t="s">
        <v>83</v>
      </c>
      <c r="AY148" s="16" t="s">
        <v>127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6" t="s">
        <v>8</v>
      </c>
      <c r="BK148" s="229">
        <f>ROUND(I148*H148,0)</f>
        <v>0</v>
      </c>
      <c r="BL148" s="16" t="s">
        <v>134</v>
      </c>
      <c r="BM148" s="228" t="s">
        <v>165</v>
      </c>
    </row>
    <row r="149" s="13" customFormat="1">
      <c r="A149" s="13"/>
      <c r="B149" s="230"/>
      <c r="C149" s="231"/>
      <c r="D149" s="232" t="s">
        <v>136</v>
      </c>
      <c r="E149" s="233" t="s">
        <v>1</v>
      </c>
      <c r="F149" s="234" t="s">
        <v>162</v>
      </c>
      <c r="G149" s="231"/>
      <c r="H149" s="235">
        <v>4</v>
      </c>
      <c r="I149" s="236"/>
      <c r="J149" s="231"/>
      <c r="K149" s="231"/>
      <c r="L149" s="237"/>
      <c r="M149" s="238"/>
      <c r="N149" s="239"/>
      <c r="O149" s="239"/>
      <c r="P149" s="239"/>
      <c r="Q149" s="239"/>
      <c r="R149" s="239"/>
      <c r="S149" s="239"/>
      <c r="T149" s="24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1" t="s">
        <v>136</v>
      </c>
      <c r="AU149" s="241" t="s">
        <v>83</v>
      </c>
      <c r="AV149" s="13" t="s">
        <v>83</v>
      </c>
      <c r="AW149" s="13" t="s">
        <v>31</v>
      </c>
      <c r="AX149" s="13" t="s">
        <v>8</v>
      </c>
      <c r="AY149" s="241" t="s">
        <v>127</v>
      </c>
    </row>
    <row r="150" s="2" customFormat="1" ht="24.15" customHeight="1">
      <c r="A150" s="37"/>
      <c r="B150" s="38"/>
      <c r="C150" s="217" t="s">
        <v>166</v>
      </c>
      <c r="D150" s="217" t="s">
        <v>129</v>
      </c>
      <c r="E150" s="218" t="s">
        <v>167</v>
      </c>
      <c r="F150" s="219" t="s">
        <v>168</v>
      </c>
      <c r="G150" s="220" t="s">
        <v>132</v>
      </c>
      <c r="H150" s="221">
        <v>4.0800000000000001</v>
      </c>
      <c r="I150" s="222"/>
      <c r="J150" s="223">
        <f>ROUND(I150*H150,0)</f>
        <v>0</v>
      </c>
      <c r="K150" s="219" t="s">
        <v>133</v>
      </c>
      <c r="L150" s="43"/>
      <c r="M150" s="224" t="s">
        <v>1</v>
      </c>
      <c r="N150" s="225" t="s">
        <v>39</v>
      </c>
      <c r="O150" s="90"/>
      <c r="P150" s="226">
        <f>O150*H150</f>
        <v>0</v>
      </c>
      <c r="Q150" s="226">
        <v>0.042000000000000003</v>
      </c>
      <c r="R150" s="226">
        <f>Q150*H150</f>
        <v>0.17136000000000001</v>
      </c>
      <c r="S150" s="226">
        <v>0</v>
      </c>
      <c r="T150" s="22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8" t="s">
        <v>169</v>
      </c>
      <c r="AT150" s="228" t="s">
        <v>129</v>
      </c>
      <c r="AU150" s="228" t="s">
        <v>83</v>
      </c>
      <c r="AY150" s="16" t="s">
        <v>127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6" t="s">
        <v>8</v>
      </c>
      <c r="BK150" s="229">
        <f>ROUND(I150*H150,0)</f>
        <v>0</v>
      </c>
      <c r="BL150" s="16" t="s">
        <v>169</v>
      </c>
      <c r="BM150" s="228" t="s">
        <v>170</v>
      </c>
    </row>
    <row r="151" s="13" customFormat="1">
      <c r="A151" s="13"/>
      <c r="B151" s="230"/>
      <c r="C151" s="231"/>
      <c r="D151" s="232" t="s">
        <v>136</v>
      </c>
      <c r="E151" s="233" t="s">
        <v>1</v>
      </c>
      <c r="F151" s="234" t="s">
        <v>171</v>
      </c>
      <c r="G151" s="231"/>
      <c r="H151" s="235">
        <v>4.0800000000000001</v>
      </c>
      <c r="I151" s="236"/>
      <c r="J151" s="231"/>
      <c r="K151" s="231"/>
      <c r="L151" s="237"/>
      <c r="M151" s="238"/>
      <c r="N151" s="239"/>
      <c r="O151" s="239"/>
      <c r="P151" s="239"/>
      <c r="Q151" s="239"/>
      <c r="R151" s="239"/>
      <c r="S151" s="239"/>
      <c r="T151" s="24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1" t="s">
        <v>136</v>
      </c>
      <c r="AU151" s="241" t="s">
        <v>83</v>
      </c>
      <c r="AV151" s="13" t="s">
        <v>83</v>
      </c>
      <c r="AW151" s="13" t="s">
        <v>31</v>
      </c>
      <c r="AX151" s="13" t="s">
        <v>8</v>
      </c>
      <c r="AY151" s="241" t="s">
        <v>127</v>
      </c>
    </row>
    <row r="152" s="2" customFormat="1" ht="24.15" customHeight="1">
      <c r="A152" s="37"/>
      <c r="B152" s="38"/>
      <c r="C152" s="217" t="s">
        <v>172</v>
      </c>
      <c r="D152" s="217" t="s">
        <v>129</v>
      </c>
      <c r="E152" s="218" t="s">
        <v>173</v>
      </c>
      <c r="F152" s="219" t="s">
        <v>174</v>
      </c>
      <c r="G152" s="220" t="s">
        <v>175</v>
      </c>
      <c r="H152" s="221">
        <v>4</v>
      </c>
      <c r="I152" s="222"/>
      <c r="J152" s="223">
        <f>ROUND(I152*H152,0)</f>
        <v>0</v>
      </c>
      <c r="K152" s="219" t="s">
        <v>133</v>
      </c>
      <c r="L152" s="43"/>
      <c r="M152" s="224" t="s">
        <v>1</v>
      </c>
      <c r="N152" s="225" t="s">
        <v>39</v>
      </c>
      <c r="O152" s="90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8" t="s">
        <v>134</v>
      </c>
      <c r="AT152" s="228" t="s">
        <v>129</v>
      </c>
      <c r="AU152" s="228" t="s">
        <v>83</v>
      </c>
      <c r="AY152" s="16" t="s">
        <v>127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6" t="s">
        <v>8</v>
      </c>
      <c r="BK152" s="229">
        <f>ROUND(I152*H152,0)</f>
        <v>0</v>
      </c>
      <c r="BL152" s="16" t="s">
        <v>134</v>
      </c>
      <c r="BM152" s="228" t="s">
        <v>176</v>
      </c>
    </row>
    <row r="153" s="2" customFormat="1" ht="21.75" customHeight="1">
      <c r="A153" s="37"/>
      <c r="B153" s="38"/>
      <c r="C153" s="257" t="s">
        <v>177</v>
      </c>
      <c r="D153" s="257" t="s">
        <v>178</v>
      </c>
      <c r="E153" s="258" t="s">
        <v>179</v>
      </c>
      <c r="F153" s="259" t="s">
        <v>180</v>
      </c>
      <c r="G153" s="260" t="s">
        <v>175</v>
      </c>
      <c r="H153" s="261">
        <v>4</v>
      </c>
      <c r="I153" s="262"/>
      <c r="J153" s="263">
        <f>ROUND(I153*H153,0)</f>
        <v>0</v>
      </c>
      <c r="K153" s="259" t="s">
        <v>133</v>
      </c>
      <c r="L153" s="264"/>
      <c r="M153" s="265" t="s">
        <v>1</v>
      </c>
      <c r="N153" s="266" t="s">
        <v>39</v>
      </c>
      <c r="O153" s="90"/>
      <c r="P153" s="226">
        <f>O153*H153</f>
        <v>0</v>
      </c>
      <c r="Q153" s="226">
        <v>0.00038000000000000002</v>
      </c>
      <c r="R153" s="226">
        <f>Q153*H153</f>
        <v>0.0015200000000000001</v>
      </c>
      <c r="S153" s="226">
        <v>0</v>
      </c>
      <c r="T153" s="22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8" t="s">
        <v>172</v>
      </c>
      <c r="AT153" s="228" t="s">
        <v>178</v>
      </c>
      <c r="AU153" s="228" t="s">
        <v>83</v>
      </c>
      <c r="AY153" s="16" t="s">
        <v>127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6" t="s">
        <v>8</v>
      </c>
      <c r="BK153" s="229">
        <f>ROUND(I153*H153,0)</f>
        <v>0</v>
      </c>
      <c r="BL153" s="16" t="s">
        <v>134</v>
      </c>
      <c r="BM153" s="228" t="s">
        <v>181</v>
      </c>
    </row>
    <row r="154" s="12" customFormat="1" ht="22.8" customHeight="1">
      <c r="A154" s="12"/>
      <c r="B154" s="201"/>
      <c r="C154" s="202"/>
      <c r="D154" s="203" t="s">
        <v>73</v>
      </c>
      <c r="E154" s="215" t="s">
        <v>177</v>
      </c>
      <c r="F154" s="215" t="s">
        <v>182</v>
      </c>
      <c r="G154" s="202"/>
      <c r="H154" s="202"/>
      <c r="I154" s="205"/>
      <c r="J154" s="216">
        <f>BK154</f>
        <v>0</v>
      </c>
      <c r="K154" s="202"/>
      <c r="L154" s="207"/>
      <c r="M154" s="208"/>
      <c r="N154" s="209"/>
      <c r="O154" s="209"/>
      <c r="P154" s="210">
        <f>SUM(P155:P182)</f>
        <v>0</v>
      </c>
      <c r="Q154" s="209"/>
      <c r="R154" s="210">
        <f>SUM(R155:R182)</f>
        <v>0.28999249999999999</v>
      </c>
      <c r="S154" s="209"/>
      <c r="T154" s="211">
        <f>SUM(T155:T182)</f>
        <v>1.53975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2" t="s">
        <v>8</v>
      </c>
      <c r="AT154" s="213" t="s">
        <v>73</v>
      </c>
      <c r="AU154" s="213" t="s">
        <v>8</v>
      </c>
      <c r="AY154" s="212" t="s">
        <v>127</v>
      </c>
      <c r="BK154" s="214">
        <f>SUM(BK155:BK182)</f>
        <v>0</v>
      </c>
    </row>
    <row r="155" s="2" customFormat="1" ht="16.5" customHeight="1">
      <c r="A155" s="37"/>
      <c r="B155" s="38"/>
      <c r="C155" s="217" t="s">
        <v>183</v>
      </c>
      <c r="D155" s="217" t="s">
        <v>129</v>
      </c>
      <c r="E155" s="218" t="s">
        <v>184</v>
      </c>
      <c r="F155" s="219" t="s">
        <v>185</v>
      </c>
      <c r="G155" s="220" t="s">
        <v>186</v>
      </c>
      <c r="H155" s="221">
        <v>0.28000000000000003</v>
      </c>
      <c r="I155" s="222"/>
      <c r="J155" s="223">
        <f>ROUND(I155*H155,0)</f>
        <v>0</v>
      </c>
      <c r="K155" s="219" t="s">
        <v>133</v>
      </c>
      <c r="L155" s="43"/>
      <c r="M155" s="224" t="s">
        <v>1</v>
      </c>
      <c r="N155" s="225" t="s">
        <v>39</v>
      </c>
      <c r="O155" s="90"/>
      <c r="P155" s="226">
        <f>O155*H155</f>
        <v>0</v>
      </c>
      <c r="Q155" s="226">
        <v>0</v>
      </c>
      <c r="R155" s="226">
        <f>Q155*H155</f>
        <v>0</v>
      </c>
      <c r="S155" s="226">
        <v>2</v>
      </c>
      <c r="T155" s="227">
        <f>S155*H155</f>
        <v>0.56000000000000005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8" t="s">
        <v>134</v>
      </c>
      <c r="AT155" s="228" t="s">
        <v>129</v>
      </c>
      <c r="AU155" s="228" t="s">
        <v>83</v>
      </c>
      <c r="AY155" s="16" t="s">
        <v>127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6" t="s">
        <v>8</v>
      </c>
      <c r="BK155" s="229">
        <f>ROUND(I155*H155,0)</f>
        <v>0</v>
      </c>
      <c r="BL155" s="16" t="s">
        <v>134</v>
      </c>
      <c r="BM155" s="228" t="s">
        <v>187</v>
      </c>
    </row>
    <row r="156" s="13" customFormat="1">
      <c r="A156" s="13"/>
      <c r="B156" s="230"/>
      <c r="C156" s="231"/>
      <c r="D156" s="232" t="s">
        <v>136</v>
      </c>
      <c r="E156" s="233" t="s">
        <v>1</v>
      </c>
      <c r="F156" s="234" t="s">
        <v>188</v>
      </c>
      <c r="G156" s="231"/>
      <c r="H156" s="235">
        <v>0.28000000000000003</v>
      </c>
      <c r="I156" s="236"/>
      <c r="J156" s="231"/>
      <c r="K156" s="231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136</v>
      </c>
      <c r="AU156" s="241" t="s">
        <v>83</v>
      </c>
      <c r="AV156" s="13" t="s">
        <v>83</v>
      </c>
      <c r="AW156" s="13" t="s">
        <v>31</v>
      </c>
      <c r="AX156" s="13" t="s">
        <v>8</v>
      </c>
      <c r="AY156" s="241" t="s">
        <v>127</v>
      </c>
    </row>
    <row r="157" s="2" customFormat="1" ht="24.15" customHeight="1">
      <c r="A157" s="37"/>
      <c r="B157" s="38"/>
      <c r="C157" s="217" t="s">
        <v>189</v>
      </c>
      <c r="D157" s="217" t="s">
        <v>129</v>
      </c>
      <c r="E157" s="218" t="s">
        <v>190</v>
      </c>
      <c r="F157" s="219" t="s">
        <v>191</v>
      </c>
      <c r="G157" s="220" t="s">
        <v>132</v>
      </c>
      <c r="H157" s="221">
        <v>6.0999999999999996</v>
      </c>
      <c r="I157" s="222"/>
      <c r="J157" s="223">
        <f>ROUND(I157*H157,0)</f>
        <v>0</v>
      </c>
      <c r="K157" s="219" t="s">
        <v>133</v>
      </c>
      <c r="L157" s="43"/>
      <c r="M157" s="224" t="s">
        <v>1</v>
      </c>
      <c r="N157" s="225" t="s">
        <v>39</v>
      </c>
      <c r="O157" s="90"/>
      <c r="P157" s="226">
        <f>O157*H157</f>
        <v>0</v>
      </c>
      <c r="Q157" s="226">
        <v>0</v>
      </c>
      <c r="R157" s="226">
        <f>Q157*H157</f>
        <v>0</v>
      </c>
      <c r="S157" s="226">
        <v>0.089999999999999997</v>
      </c>
      <c r="T157" s="227">
        <f>S157*H157</f>
        <v>0.54899999999999993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8" t="s">
        <v>169</v>
      </c>
      <c r="AT157" s="228" t="s">
        <v>129</v>
      </c>
      <c r="AU157" s="228" t="s">
        <v>83</v>
      </c>
      <c r="AY157" s="16" t="s">
        <v>127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6" t="s">
        <v>8</v>
      </c>
      <c r="BK157" s="229">
        <f>ROUND(I157*H157,0)</f>
        <v>0</v>
      </c>
      <c r="BL157" s="16" t="s">
        <v>169</v>
      </c>
      <c r="BM157" s="228" t="s">
        <v>192</v>
      </c>
    </row>
    <row r="158" s="13" customFormat="1">
      <c r="A158" s="13"/>
      <c r="B158" s="230"/>
      <c r="C158" s="231"/>
      <c r="D158" s="232" t="s">
        <v>136</v>
      </c>
      <c r="E158" s="233" t="s">
        <v>1</v>
      </c>
      <c r="F158" s="234" t="s">
        <v>193</v>
      </c>
      <c r="G158" s="231"/>
      <c r="H158" s="235">
        <v>6.0999999999999996</v>
      </c>
      <c r="I158" s="236"/>
      <c r="J158" s="231"/>
      <c r="K158" s="231"/>
      <c r="L158" s="237"/>
      <c r="M158" s="238"/>
      <c r="N158" s="239"/>
      <c r="O158" s="239"/>
      <c r="P158" s="239"/>
      <c r="Q158" s="239"/>
      <c r="R158" s="239"/>
      <c r="S158" s="239"/>
      <c r="T158" s="24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1" t="s">
        <v>136</v>
      </c>
      <c r="AU158" s="241" t="s">
        <v>83</v>
      </c>
      <c r="AV158" s="13" t="s">
        <v>83</v>
      </c>
      <c r="AW158" s="13" t="s">
        <v>31</v>
      </c>
      <c r="AX158" s="13" t="s">
        <v>8</v>
      </c>
      <c r="AY158" s="241" t="s">
        <v>127</v>
      </c>
    </row>
    <row r="159" s="2" customFormat="1" ht="24.15" customHeight="1">
      <c r="A159" s="37"/>
      <c r="B159" s="38"/>
      <c r="C159" s="217" t="s">
        <v>9</v>
      </c>
      <c r="D159" s="217" t="s">
        <v>129</v>
      </c>
      <c r="E159" s="218" t="s">
        <v>194</v>
      </c>
      <c r="F159" s="219" t="s">
        <v>195</v>
      </c>
      <c r="G159" s="220" t="s">
        <v>153</v>
      </c>
      <c r="H159" s="221">
        <v>0.25</v>
      </c>
      <c r="I159" s="222"/>
      <c r="J159" s="223">
        <f>ROUND(I159*H159,0)</f>
        <v>0</v>
      </c>
      <c r="K159" s="219" t="s">
        <v>133</v>
      </c>
      <c r="L159" s="43"/>
      <c r="M159" s="224" t="s">
        <v>1</v>
      </c>
      <c r="N159" s="225" t="s">
        <v>39</v>
      </c>
      <c r="O159" s="90"/>
      <c r="P159" s="226">
        <f>O159*H159</f>
        <v>0</v>
      </c>
      <c r="Q159" s="226">
        <v>0.0011299999999999999</v>
      </c>
      <c r="R159" s="226">
        <f>Q159*H159</f>
        <v>0.00028249999999999998</v>
      </c>
      <c r="S159" s="226">
        <v>0.010999999999999999</v>
      </c>
      <c r="T159" s="227">
        <f>S159*H159</f>
        <v>0.0027499999999999998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8" t="s">
        <v>134</v>
      </c>
      <c r="AT159" s="228" t="s">
        <v>129</v>
      </c>
      <c r="AU159" s="228" t="s">
        <v>83</v>
      </c>
      <c r="AY159" s="16" t="s">
        <v>127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6" t="s">
        <v>8</v>
      </c>
      <c r="BK159" s="229">
        <f>ROUND(I159*H159,0)</f>
        <v>0</v>
      </c>
      <c r="BL159" s="16" t="s">
        <v>134</v>
      </c>
      <c r="BM159" s="228" t="s">
        <v>196</v>
      </c>
    </row>
    <row r="160" s="13" customFormat="1">
      <c r="A160" s="13"/>
      <c r="B160" s="230"/>
      <c r="C160" s="231"/>
      <c r="D160" s="232" t="s">
        <v>136</v>
      </c>
      <c r="E160" s="233" t="s">
        <v>1</v>
      </c>
      <c r="F160" s="234" t="s">
        <v>197</v>
      </c>
      <c r="G160" s="231"/>
      <c r="H160" s="235">
        <v>0.25</v>
      </c>
      <c r="I160" s="236"/>
      <c r="J160" s="231"/>
      <c r="K160" s="231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136</v>
      </c>
      <c r="AU160" s="241" t="s">
        <v>83</v>
      </c>
      <c r="AV160" s="13" t="s">
        <v>83</v>
      </c>
      <c r="AW160" s="13" t="s">
        <v>31</v>
      </c>
      <c r="AX160" s="13" t="s">
        <v>8</v>
      </c>
      <c r="AY160" s="241" t="s">
        <v>127</v>
      </c>
    </row>
    <row r="161" s="2" customFormat="1" ht="24.15" customHeight="1">
      <c r="A161" s="37"/>
      <c r="B161" s="38"/>
      <c r="C161" s="217" t="s">
        <v>198</v>
      </c>
      <c r="D161" s="217" t="s">
        <v>129</v>
      </c>
      <c r="E161" s="218" t="s">
        <v>199</v>
      </c>
      <c r="F161" s="219" t="s">
        <v>200</v>
      </c>
      <c r="G161" s="220" t="s">
        <v>153</v>
      </c>
      <c r="H161" s="221">
        <v>1.2</v>
      </c>
      <c r="I161" s="222"/>
      <c r="J161" s="223">
        <f>ROUND(I161*H161,0)</f>
        <v>0</v>
      </c>
      <c r="K161" s="219" t="s">
        <v>133</v>
      </c>
      <c r="L161" s="43"/>
      <c r="M161" s="224" t="s">
        <v>1</v>
      </c>
      <c r="N161" s="225" t="s">
        <v>39</v>
      </c>
      <c r="O161" s="90"/>
      <c r="P161" s="226">
        <f>O161*H161</f>
        <v>0</v>
      </c>
      <c r="Q161" s="226">
        <v>0.0035999999999999999</v>
      </c>
      <c r="R161" s="226">
        <f>Q161*H161</f>
        <v>0.0043200000000000001</v>
      </c>
      <c r="S161" s="226">
        <v>0.16</v>
      </c>
      <c r="T161" s="227">
        <f>S161*H161</f>
        <v>0.192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8" t="s">
        <v>134</v>
      </c>
      <c r="AT161" s="228" t="s">
        <v>129</v>
      </c>
      <c r="AU161" s="228" t="s">
        <v>83</v>
      </c>
      <c r="AY161" s="16" t="s">
        <v>127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6" t="s">
        <v>8</v>
      </c>
      <c r="BK161" s="229">
        <f>ROUND(I161*H161,0)</f>
        <v>0</v>
      </c>
      <c r="BL161" s="16" t="s">
        <v>134</v>
      </c>
      <c r="BM161" s="228" t="s">
        <v>201</v>
      </c>
    </row>
    <row r="162" s="13" customFormat="1">
      <c r="A162" s="13"/>
      <c r="B162" s="230"/>
      <c r="C162" s="231"/>
      <c r="D162" s="232" t="s">
        <v>136</v>
      </c>
      <c r="E162" s="233" t="s">
        <v>1</v>
      </c>
      <c r="F162" s="234" t="s">
        <v>202</v>
      </c>
      <c r="G162" s="231"/>
      <c r="H162" s="235">
        <v>1.2</v>
      </c>
      <c r="I162" s="236"/>
      <c r="J162" s="231"/>
      <c r="K162" s="231"/>
      <c r="L162" s="237"/>
      <c r="M162" s="238"/>
      <c r="N162" s="239"/>
      <c r="O162" s="239"/>
      <c r="P162" s="239"/>
      <c r="Q162" s="239"/>
      <c r="R162" s="239"/>
      <c r="S162" s="239"/>
      <c r="T162" s="24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1" t="s">
        <v>136</v>
      </c>
      <c r="AU162" s="241" t="s">
        <v>83</v>
      </c>
      <c r="AV162" s="13" t="s">
        <v>83</v>
      </c>
      <c r="AW162" s="13" t="s">
        <v>31</v>
      </c>
      <c r="AX162" s="13" t="s">
        <v>8</v>
      </c>
      <c r="AY162" s="241" t="s">
        <v>127</v>
      </c>
    </row>
    <row r="163" s="2" customFormat="1" ht="37.8" customHeight="1">
      <c r="A163" s="37"/>
      <c r="B163" s="38"/>
      <c r="C163" s="217" t="s">
        <v>203</v>
      </c>
      <c r="D163" s="217" t="s">
        <v>129</v>
      </c>
      <c r="E163" s="218" t="s">
        <v>204</v>
      </c>
      <c r="F163" s="219" t="s">
        <v>205</v>
      </c>
      <c r="G163" s="220" t="s">
        <v>132</v>
      </c>
      <c r="H163" s="221">
        <v>4</v>
      </c>
      <c r="I163" s="222"/>
      <c r="J163" s="223">
        <f>ROUND(I163*H163,0)</f>
        <v>0</v>
      </c>
      <c r="K163" s="219" t="s">
        <v>133</v>
      </c>
      <c r="L163" s="43"/>
      <c r="M163" s="224" t="s">
        <v>1</v>
      </c>
      <c r="N163" s="225" t="s">
        <v>39</v>
      </c>
      <c r="O163" s="90"/>
      <c r="P163" s="226">
        <f>O163*H163</f>
        <v>0</v>
      </c>
      <c r="Q163" s="226">
        <v>0</v>
      </c>
      <c r="R163" s="226">
        <f>Q163*H163</f>
        <v>0</v>
      </c>
      <c r="S163" s="226">
        <v>0.058999999999999997</v>
      </c>
      <c r="T163" s="227">
        <f>S163*H163</f>
        <v>0.23599999999999999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8" t="s">
        <v>134</v>
      </c>
      <c r="AT163" s="228" t="s">
        <v>129</v>
      </c>
      <c r="AU163" s="228" t="s">
        <v>83</v>
      </c>
      <c r="AY163" s="16" t="s">
        <v>127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6" t="s">
        <v>8</v>
      </c>
      <c r="BK163" s="229">
        <f>ROUND(I163*H163,0)</f>
        <v>0</v>
      </c>
      <c r="BL163" s="16" t="s">
        <v>134</v>
      </c>
      <c r="BM163" s="228" t="s">
        <v>206</v>
      </c>
    </row>
    <row r="164" s="13" customFormat="1">
      <c r="A164" s="13"/>
      <c r="B164" s="230"/>
      <c r="C164" s="231"/>
      <c r="D164" s="232" t="s">
        <v>136</v>
      </c>
      <c r="E164" s="233" t="s">
        <v>1</v>
      </c>
      <c r="F164" s="234" t="s">
        <v>162</v>
      </c>
      <c r="G164" s="231"/>
      <c r="H164" s="235">
        <v>4</v>
      </c>
      <c r="I164" s="236"/>
      <c r="J164" s="231"/>
      <c r="K164" s="231"/>
      <c r="L164" s="237"/>
      <c r="M164" s="238"/>
      <c r="N164" s="239"/>
      <c r="O164" s="239"/>
      <c r="P164" s="239"/>
      <c r="Q164" s="239"/>
      <c r="R164" s="239"/>
      <c r="S164" s="239"/>
      <c r="T164" s="24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1" t="s">
        <v>136</v>
      </c>
      <c r="AU164" s="241" t="s">
        <v>83</v>
      </c>
      <c r="AV164" s="13" t="s">
        <v>83</v>
      </c>
      <c r="AW164" s="13" t="s">
        <v>31</v>
      </c>
      <c r="AX164" s="13" t="s">
        <v>8</v>
      </c>
      <c r="AY164" s="241" t="s">
        <v>127</v>
      </c>
    </row>
    <row r="165" s="2" customFormat="1" ht="24.15" customHeight="1">
      <c r="A165" s="37"/>
      <c r="B165" s="38"/>
      <c r="C165" s="217" t="s">
        <v>207</v>
      </c>
      <c r="D165" s="217" t="s">
        <v>129</v>
      </c>
      <c r="E165" s="218" t="s">
        <v>208</v>
      </c>
      <c r="F165" s="219" t="s">
        <v>209</v>
      </c>
      <c r="G165" s="220" t="s">
        <v>132</v>
      </c>
      <c r="H165" s="221">
        <v>22.265000000000001</v>
      </c>
      <c r="I165" s="222"/>
      <c r="J165" s="223">
        <f>ROUND(I165*H165,0)</f>
        <v>0</v>
      </c>
      <c r="K165" s="219" t="s">
        <v>133</v>
      </c>
      <c r="L165" s="43"/>
      <c r="M165" s="224" t="s">
        <v>1</v>
      </c>
      <c r="N165" s="225" t="s">
        <v>39</v>
      </c>
      <c r="O165" s="90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8" t="s">
        <v>134</v>
      </c>
      <c r="AT165" s="228" t="s">
        <v>129</v>
      </c>
      <c r="AU165" s="228" t="s">
        <v>83</v>
      </c>
      <c r="AY165" s="16" t="s">
        <v>127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6" t="s">
        <v>8</v>
      </c>
      <c r="BK165" s="229">
        <f>ROUND(I165*H165,0)</f>
        <v>0</v>
      </c>
      <c r="BL165" s="16" t="s">
        <v>134</v>
      </c>
      <c r="BM165" s="228" t="s">
        <v>210</v>
      </c>
    </row>
    <row r="166" s="13" customFormat="1">
      <c r="A166" s="13"/>
      <c r="B166" s="230"/>
      <c r="C166" s="231"/>
      <c r="D166" s="232" t="s">
        <v>136</v>
      </c>
      <c r="E166" s="233" t="s">
        <v>1</v>
      </c>
      <c r="F166" s="234" t="s">
        <v>193</v>
      </c>
      <c r="G166" s="231"/>
      <c r="H166" s="235">
        <v>6.0999999999999996</v>
      </c>
      <c r="I166" s="236"/>
      <c r="J166" s="231"/>
      <c r="K166" s="231"/>
      <c r="L166" s="237"/>
      <c r="M166" s="238"/>
      <c r="N166" s="239"/>
      <c r="O166" s="239"/>
      <c r="P166" s="239"/>
      <c r="Q166" s="239"/>
      <c r="R166" s="239"/>
      <c r="S166" s="239"/>
      <c r="T166" s="24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1" t="s">
        <v>136</v>
      </c>
      <c r="AU166" s="241" t="s">
        <v>83</v>
      </c>
      <c r="AV166" s="13" t="s">
        <v>83</v>
      </c>
      <c r="AW166" s="13" t="s">
        <v>31</v>
      </c>
      <c r="AX166" s="13" t="s">
        <v>74</v>
      </c>
      <c r="AY166" s="241" t="s">
        <v>127</v>
      </c>
    </row>
    <row r="167" s="13" customFormat="1">
      <c r="A167" s="13"/>
      <c r="B167" s="230"/>
      <c r="C167" s="231"/>
      <c r="D167" s="232" t="s">
        <v>136</v>
      </c>
      <c r="E167" s="233" t="s">
        <v>1</v>
      </c>
      <c r="F167" s="234" t="s">
        <v>211</v>
      </c>
      <c r="G167" s="231"/>
      <c r="H167" s="235">
        <v>10.98</v>
      </c>
      <c r="I167" s="236"/>
      <c r="J167" s="231"/>
      <c r="K167" s="231"/>
      <c r="L167" s="237"/>
      <c r="M167" s="238"/>
      <c r="N167" s="239"/>
      <c r="O167" s="239"/>
      <c r="P167" s="239"/>
      <c r="Q167" s="239"/>
      <c r="R167" s="239"/>
      <c r="S167" s="239"/>
      <c r="T167" s="24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1" t="s">
        <v>136</v>
      </c>
      <c r="AU167" s="241" t="s">
        <v>83</v>
      </c>
      <c r="AV167" s="13" t="s">
        <v>83</v>
      </c>
      <c r="AW167" s="13" t="s">
        <v>31</v>
      </c>
      <c r="AX167" s="13" t="s">
        <v>74</v>
      </c>
      <c r="AY167" s="241" t="s">
        <v>127</v>
      </c>
    </row>
    <row r="168" s="13" customFormat="1">
      <c r="A168" s="13"/>
      <c r="B168" s="230"/>
      <c r="C168" s="231"/>
      <c r="D168" s="232" t="s">
        <v>136</v>
      </c>
      <c r="E168" s="233" t="s">
        <v>1</v>
      </c>
      <c r="F168" s="234" t="s">
        <v>212</v>
      </c>
      <c r="G168" s="231"/>
      <c r="H168" s="235">
        <v>5.1849999999999996</v>
      </c>
      <c r="I168" s="236"/>
      <c r="J168" s="231"/>
      <c r="K168" s="231"/>
      <c r="L168" s="237"/>
      <c r="M168" s="238"/>
      <c r="N168" s="239"/>
      <c r="O168" s="239"/>
      <c r="P168" s="239"/>
      <c r="Q168" s="239"/>
      <c r="R168" s="239"/>
      <c r="S168" s="239"/>
      <c r="T168" s="24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1" t="s">
        <v>136</v>
      </c>
      <c r="AU168" s="241" t="s">
        <v>83</v>
      </c>
      <c r="AV168" s="13" t="s">
        <v>83</v>
      </c>
      <c r="AW168" s="13" t="s">
        <v>31</v>
      </c>
      <c r="AX168" s="13" t="s">
        <v>74</v>
      </c>
      <c r="AY168" s="241" t="s">
        <v>127</v>
      </c>
    </row>
    <row r="169" s="14" customFormat="1">
      <c r="A169" s="14"/>
      <c r="B169" s="246"/>
      <c r="C169" s="247"/>
      <c r="D169" s="232" t="s">
        <v>136</v>
      </c>
      <c r="E169" s="248" t="s">
        <v>1</v>
      </c>
      <c r="F169" s="249" t="s">
        <v>157</v>
      </c>
      <c r="G169" s="247"/>
      <c r="H169" s="250">
        <v>22.264999999999997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136</v>
      </c>
      <c r="AU169" s="256" t="s">
        <v>83</v>
      </c>
      <c r="AV169" s="14" t="s">
        <v>134</v>
      </c>
      <c r="AW169" s="14" t="s">
        <v>31</v>
      </c>
      <c r="AX169" s="14" t="s">
        <v>8</v>
      </c>
      <c r="AY169" s="256" t="s">
        <v>127</v>
      </c>
    </row>
    <row r="170" s="2" customFormat="1" ht="24.15" customHeight="1">
      <c r="A170" s="37"/>
      <c r="B170" s="38"/>
      <c r="C170" s="217" t="s">
        <v>169</v>
      </c>
      <c r="D170" s="217" t="s">
        <v>129</v>
      </c>
      <c r="E170" s="218" t="s">
        <v>213</v>
      </c>
      <c r="F170" s="219" t="s">
        <v>214</v>
      </c>
      <c r="G170" s="220" t="s">
        <v>132</v>
      </c>
      <c r="H170" s="221">
        <v>22.265000000000001</v>
      </c>
      <c r="I170" s="222"/>
      <c r="J170" s="223">
        <f>ROUND(I170*H170,0)</f>
        <v>0</v>
      </c>
      <c r="K170" s="219" t="s">
        <v>133</v>
      </c>
      <c r="L170" s="43"/>
      <c r="M170" s="224" t="s">
        <v>1</v>
      </c>
      <c r="N170" s="225" t="s">
        <v>39</v>
      </c>
      <c r="O170" s="90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8" t="s">
        <v>134</v>
      </c>
      <c r="AT170" s="228" t="s">
        <v>129</v>
      </c>
      <c r="AU170" s="228" t="s">
        <v>83</v>
      </c>
      <c r="AY170" s="16" t="s">
        <v>127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6" t="s">
        <v>8</v>
      </c>
      <c r="BK170" s="229">
        <f>ROUND(I170*H170,0)</f>
        <v>0</v>
      </c>
      <c r="BL170" s="16" t="s">
        <v>134</v>
      </c>
      <c r="BM170" s="228" t="s">
        <v>215</v>
      </c>
    </row>
    <row r="171" s="13" customFormat="1">
      <c r="A171" s="13"/>
      <c r="B171" s="230"/>
      <c r="C171" s="231"/>
      <c r="D171" s="232" t="s">
        <v>136</v>
      </c>
      <c r="E171" s="233" t="s">
        <v>1</v>
      </c>
      <c r="F171" s="234" t="s">
        <v>193</v>
      </c>
      <c r="G171" s="231"/>
      <c r="H171" s="235">
        <v>6.0999999999999996</v>
      </c>
      <c r="I171" s="236"/>
      <c r="J171" s="231"/>
      <c r="K171" s="231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136</v>
      </c>
      <c r="AU171" s="241" t="s">
        <v>83</v>
      </c>
      <c r="AV171" s="13" t="s">
        <v>83</v>
      </c>
      <c r="AW171" s="13" t="s">
        <v>31</v>
      </c>
      <c r="AX171" s="13" t="s">
        <v>74</v>
      </c>
      <c r="AY171" s="241" t="s">
        <v>127</v>
      </c>
    </row>
    <row r="172" s="13" customFormat="1">
      <c r="A172" s="13"/>
      <c r="B172" s="230"/>
      <c r="C172" s="231"/>
      <c r="D172" s="232" t="s">
        <v>136</v>
      </c>
      <c r="E172" s="233" t="s">
        <v>1</v>
      </c>
      <c r="F172" s="234" t="s">
        <v>211</v>
      </c>
      <c r="G172" s="231"/>
      <c r="H172" s="235">
        <v>10.98</v>
      </c>
      <c r="I172" s="236"/>
      <c r="J172" s="231"/>
      <c r="K172" s="231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136</v>
      </c>
      <c r="AU172" s="241" t="s">
        <v>83</v>
      </c>
      <c r="AV172" s="13" t="s">
        <v>83</v>
      </c>
      <c r="AW172" s="13" t="s">
        <v>31</v>
      </c>
      <c r="AX172" s="13" t="s">
        <v>74</v>
      </c>
      <c r="AY172" s="241" t="s">
        <v>127</v>
      </c>
    </row>
    <row r="173" s="13" customFormat="1">
      <c r="A173" s="13"/>
      <c r="B173" s="230"/>
      <c r="C173" s="231"/>
      <c r="D173" s="232" t="s">
        <v>136</v>
      </c>
      <c r="E173" s="233" t="s">
        <v>1</v>
      </c>
      <c r="F173" s="234" t="s">
        <v>212</v>
      </c>
      <c r="G173" s="231"/>
      <c r="H173" s="235">
        <v>5.1849999999999996</v>
      </c>
      <c r="I173" s="236"/>
      <c r="J173" s="231"/>
      <c r="K173" s="231"/>
      <c r="L173" s="237"/>
      <c r="M173" s="238"/>
      <c r="N173" s="239"/>
      <c r="O173" s="239"/>
      <c r="P173" s="239"/>
      <c r="Q173" s="239"/>
      <c r="R173" s="239"/>
      <c r="S173" s="239"/>
      <c r="T173" s="24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1" t="s">
        <v>136</v>
      </c>
      <c r="AU173" s="241" t="s">
        <v>83</v>
      </c>
      <c r="AV173" s="13" t="s">
        <v>83</v>
      </c>
      <c r="AW173" s="13" t="s">
        <v>31</v>
      </c>
      <c r="AX173" s="13" t="s">
        <v>74</v>
      </c>
      <c r="AY173" s="241" t="s">
        <v>127</v>
      </c>
    </row>
    <row r="174" s="14" customFormat="1">
      <c r="A174" s="14"/>
      <c r="B174" s="246"/>
      <c r="C174" s="247"/>
      <c r="D174" s="232" t="s">
        <v>136</v>
      </c>
      <c r="E174" s="248" t="s">
        <v>1</v>
      </c>
      <c r="F174" s="249" t="s">
        <v>157</v>
      </c>
      <c r="G174" s="247"/>
      <c r="H174" s="250">
        <v>22.265000000000001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6" t="s">
        <v>136</v>
      </c>
      <c r="AU174" s="256" t="s">
        <v>83</v>
      </c>
      <c r="AV174" s="14" t="s">
        <v>134</v>
      </c>
      <c r="AW174" s="14" t="s">
        <v>31</v>
      </c>
      <c r="AX174" s="14" t="s">
        <v>8</v>
      </c>
      <c r="AY174" s="256" t="s">
        <v>127</v>
      </c>
    </row>
    <row r="175" s="2" customFormat="1" ht="24.15" customHeight="1">
      <c r="A175" s="37"/>
      <c r="B175" s="38"/>
      <c r="C175" s="217" t="s">
        <v>216</v>
      </c>
      <c r="D175" s="217" t="s">
        <v>129</v>
      </c>
      <c r="E175" s="218" t="s">
        <v>217</v>
      </c>
      <c r="F175" s="219" t="s">
        <v>218</v>
      </c>
      <c r="G175" s="220" t="s">
        <v>132</v>
      </c>
      <c r="H175" s="221">
        <v>2</v>
      </c>
      <c r="I175" s="222"/>
      <c r="J175" s="223">
        <f>ROUND(I175*H175,0)</f>
        <v>0</v>
      </c>
      <c r="K175" s="219" t="s">
        <v>133</v>
      </c>
      <c r="L175" s="43"/>
      <c r="M175" s="224" t="s">
        <v>1</v>
      </c>
      <c r="N175" s="225" t="s">
        <v>39</v>
      </c>
      <c r="O175" s="90"/>
      <c r="P175" s="226">
        <f>O175*H175</f>
        <v>0</v>
      </c>
      <c r="Q175" s="226">
        <v>0.060429999999999998</v>
      </c>
      <c r="R175" s="226">
        <f>Q175*H175</f>
        <v>0.12086</v>
      </c>
      <c r="S175" s="226">
        <v>0</v>
      </c>
      <c r="T175" s="22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134</v>
      </c>
      <c r="AT175" s="228" t="s">
        <v>129</v>
      </c>
      <c r="AU175" s="228" t="s">
        <v>83</v>
      </c>
      <c r="AY175" s="16" t="s">
        <v>127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6" t="s">
        <v>8</v>
      </c>
      <c r="BK175" s="229">
        <f>ROUND(I175*H175,0)</f>
        <v>0</v>
      </c>
      <c r="BL175" s="16" t="s">
        <v>134</v>
      </c>
      <c r="BM175" s="228" t="s">
        <v>219</v>
      </c>
    </row>
    <row r="176" s="13" customFormat="1">
      <c r="A176" s="13"/>
      <c r="B176" s="230"/>
      <c r="C176" s="231"/>
      <c r="D176" s="232" t="s">
        <v>136</v>
      </c>
      <c r="E176" s="233" t="s">
        <v>1</v>
      </c>
      <c r="F176" s="234" t="s">
        <v>220</v>
      </c>
      <c r="G176" s="231"/>
      <c r="H176" s="235">
        <v>2</v>
      </c>
      <c r="I176" s="236"/>
      <c r="J176" s="231"/>
      <c r="K176" s="231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136</v>
      </c>
      <c r="AU176" s="241" t="s">
        <v>83</v>
      </c>
      <c r="AV176" s="13" t="s">
        <v>83</v>
      </c>
      <c r="AW176" s="13" t="s">
        <v>31</v>
      </c>
      <c r="AX176" s="13" t="s">
        <v>8</v>
      </c>
      <c r="AY176" s="241" t="s">
        <v>127</v>
      </c>
    </row>
    <row r="177" s="2" customFormat="1" ht="24.15" customHeight="1">
      <c r="A177" s="37"/>
      <c r="B177" s="38"/>
      <c r="C177" s="217" t="s">
        <v>221</v>
      </c>
      <c r="D177" s="217" t="s">
        <v>129</v>
      </c>
      <c r="E177" s="218" t="s">
        <v>222</v>
      </c>
      <c r="F177" s="219" t="s">
        <v>223</v>
      </c>
      <c r="G177" s="220" t="s">
        <v>132</v>
      </c>
      <c r="H177" s="221">
        <v>2</v>
      </c>
      <c r="I177" s="222"/>
      <c r="J177" s="223">
        <f>ROUND(I177*H177,0)</f>
        <v>0</v>
      </c>
      <c r="K177" s="219" t="s">
        <v>133</v>
      </c>
      <c r="L177" s="43"/>
      <c r="M177" s="224" t="s">
        <v>1</v>
      </c>
      <c r="N177" s="225" t="s">
        <v>39</v>
      </c>
      <c r="O177" s="90"/>
      <c r="P177" s="226">
        <f>O177*H177</f>
        <v>0</v>
      </c>
      <c r="Q177" s="226">
        <v>0.073300000000000004</v>
      </c>
      <c r="R177" s="226">
        <f>Q177*H177</f>
        <v>0.14660000000000001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134</v>
      </c>
      <c r="AT177" s="228" t="s">
        <v>129</v>
      </c>
      <c r="AU177" s="228" t="s">
        <v>83</v>
      </c>
      <c r="AY177" s="16" t="s">
        <v>127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</v>
      </c>
      <c r="BK177" s="229">
        <f>ROUND(I177*H177,0)</f>
        <v>0</v>
      </c>
      <c r="BL177" s="16" t="s">
        <v>134</v>
      </c>
      <c r="BM177" s="228" t="s">
        <v>224</v>
      </c>
    </row>
    <row r="178" s="13" customFormat="1">
      <c r="A178" s="13"/>
      <c r="B178" s="230"/>
      <c r="C178" s="231"/>
      <c r="D178" s="232" t="s">
        <v>136</v>
      </c>
      <c r="E178" s="233" t="s">
        <v>1</v>
      </c>
      <c r="F178" s="234" t="s">
        <v>220</v>
      </c>
      <c r="G178" s="231"/>
      <c r="H178" s="235">
        <v>2</v>
      </c>
      <c r="I178" s="236"/>
      <c r="J178" s="231"/>
      <c r="K178" s="231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136</v>
      </c>
      <c r="AU178" s="241" t="s">
        <v>83</v>
      </c>
      <c r="AV178" s="13" t="s">
        <v>83</v>
      </c>
      <c r="AW178" s="13" t="s">
        <v>31</v>
      </c>
      <c r="AX178" s="13" t="s">
        <v>8</v>
      </c>
      <c r="AY178" s="241" t="s">
        <v>127</v>
      </c>
    </row>
    <row r="179" s="2" customFormat="1" ht="24.15" customHeight="1">
      <c r="A179" s="37"/>
      <c r="B179" s="38"/>
      <c r="C179" s="217" t="s">
        <v>225</v>
      </c>
      <c r="D179" s="217" t="s">
        <v>129</v>
      </c>
      <c r="E179" s="218" t="s">
        <v>226</v>
      </c>
      <c r="F179" s="219" t="s">
        <v>227</v>
      </c>
      <c r="G179" s="220" t="s">
        <v>132</v>
      </c>
      <c r="H179" s="221">
        <v>1</v>
      </c>
      <c r="I179" s="222"/>
      <c r="J179" s="223">
        <f>ROUND(I179*H179,0)</f>
        <v>0</v>
      </c>
      <c r="K179" s="219" t="s">
        <v>133</v>
      </c>
      <c r="L179" s="43"/>
      <c r="M179" s="224" t="s">
        <v>1</v>
      </c>
      <c r="N179" s="225" t="s">
        <v>39</v>
      </c>
      <c r="O179" s="90"/>
      <c r="P179" s="226">
        <f>O179*H179</f>
        <v>0</v>
      </c>
      <c r="Q179" s="226">
        <v>0.0015299999999999999</v>
      </c>
      <c r="R179" s="226">
        <f>Q179*H179</f>
        <v>0.0015299999999999999</v>
      </c>
      <c r="S179" s="226">
        <v>0</v>
      </c>
      <c r="T179" s="22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8" t="s">
        <v>134</v>
      </c>
      <c r="AT179" s="228" t="s">
        <v>129</v>
      </c>
      <c r="AU179" s="228" t="s">
        <v>83</v>
      </c>
      <c r="AY179" s="16" t="s">
        <v>127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6" t="s">
        <v>8</v>
      </c>
      <c r="BK179" s="229">
        <f>ROUND(I179*H179,0)</f>
        <v>0</v>
      </c>
      <c r="BL179" s="16" t="s">
        <v>134</v>
      </c>
      <c r="BM179" s="228" t="s">
        <v>228</v>
      </c>
    </row>
    <row r="180" s="13" customFormat="1">
      <c r="A180" s="13"/>
      <c r="B180" s="230"/>
      <c r="C180" s="231"/>
      <c r="D180" s="232" t="s">
        <v>136</v>
      </c>
      <c r="E180" s="233" t="s">
        <v>1</v>
      </c>
      <c r="F180" s="234" t="s">
        <v>229</v>
      </c>
      <c r="G180" s="231"/>
      <c r="H180" s="235">
        <v>1</v>
      </c>
      <c r="I180" s="236"/>
      <c r="J180" s="231"/>
      <c r="K180" s="231"/>
      <c r="L180" s="237"/>
      <c r="M180" s="238"/>
      <c r="N180" s="239"/>
      <c r="O180" s="239"/>
      <c r="P180" s="239"/>
      <c r="Q180" s="239"/>
      <c r="R180" s="239"/>
      <c r="S180" s="239"/>
      <c r="T180" s="24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1" t="s">
        <v>136</v>
      </c>
      <c r="AU180" s="241" t="s">
        <v>83</v>
      </c>
      <c r="AV180" s="13" t="s">
        <v>83</v>
      </c>
      <c r="AW180" s="13" t="s">
        <v>31</v>
      </c>
      <c r="AX180" s="13" t="s">
        <v>8</v>
      </c>
      <c r="AY180" s="241" t="s">
        <v>127</v>
      </c>
    </row>
    <row r="181" s="2" customFormat="1" ht="24.15" customHeight="1">
      <c r="A181" s="37"/>
      <c r="B181" s="38"/>
      <c r="C181" s="217" t="s">
        <v>230</v>
      </c>
      <c r="D181" s="217" t="s">
        <v>129</v>
      </c>
      <c r="E181" s="218" t="s">
        <v>231</v>
      </c>
      <c r="F181" s="219" t="s">
        <v>232</v>
      </c>
      <c r="G181" s="220" t="s">
        <v>132</v>
      </c>
      <c r="H181" s="221">
        <v>4</v>
      </c>
      <c r="I181" s="222"/>
      <c r="J181" s="223">
        <f>ROUND(I181*H181,0)</f>
        <v>0</v>
      </c>
      <c r="K181" s="219" t="s">
        <v>133</v>
      </c>
      <c r="L181" s="43"/>
      <c r="M181" s="224" t="s">
        <v>1</v>
      </c>
      <c r="N181" s="225" t="s">
        <v>39</v>
      </c>
      <c r="O181" s="90"/>
      <c r="P181" s="226">
        <f>O181*H181</f>
        <v>0</v>
      </c>
      <c r="Q181" s="226">
        <v>0.0041000000000000003</v>
      </c>
      <c r="R181" s="226">
        <f>Q181*H181</f>
        <v>0.016400000000000001</v>
      </c>
      <c r="S181" s="226">
        <v>0</v>
      </c>
      <c r="T181" s="22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8" t="s">
        <v>134</v>
      </c>
      <c r="AT181" s="228" t="s">
        <v>129</v>
      </c>
      <c r="AU181" s="228" t="s">
        <v>83</v>
      </c>
      <c r="AY181" s="16" t="s">
        <v>127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6" t="s">
        <v>8</v>
      </c>
      <c r="BK181" s="229">
        <f>ROUND(I181*H181,0)</f>
        <v>0</v>
      </c>
      <c r="BL181" s="16" t="s">
        <v>134</v>
      </c>
      <c r="BM181" s="228" t="s">
        <v>233</v>
      </c>
    </row>
    <row r="182" s="13" customFormat="1">
      <c r="A182" s="13"/>
      <c r="B182" s="230"/>
      <c r="C182" s="231"/>
      <c r="D182" s="232" t="s">
        <v>136</v>
      </c>
      <c r="E182" s="233" t="s">
        <v>1</v>
      </c>
      <c r="F182" s="234" t="s">
        <v>234</v>
      </c>
      <c r="G182" s="231"/>
      <c r="H182" s="235">
        <v>4</v>
      </c>
      <c r="I182" s="236"/>
      <c r="J182" s="231"/>
      <c r="K182" s="231"/>
      <c r="L182" s="237"/>
      <c r="M182" s="238"/>
      <c r="N182" s="239"/>
      <c r="O182" s="239"/>
      <c r="P182" s="239"/>
      <c r="Q182" s="239"/>
      <c r="R182" s="239"/>
      <c r="S182" s="239"/>
      <c r="T182" s="24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1" t="s">
        <v>136</v>
      </c>
      <c r="AU182" s="241" t="s">
        <v>83</v>
      </c>
      <c r="AV182" s="13" t="s">
        <v>83</v>
      </c>
      <c r="AW182" s="13" t="s">
        <v>31</v>
      </c>
      <c r="AX182" s="13" t="s">
        <v>8</v>
      </c>
      <c r="AY182" s="241" t="s">
        <v>127</v>
      </c>
    </row>
    <row r="183" s="12" customFormat="1" ht="22.8" customHeight="1">
      <c r="A183" s="12"/>
      <c r="B183" s="201"/>
      <c r="C183" s="202"/>
      <c r="D183" s="203" t="s">
        <v>73</v>
      </c>
      <c r="E183" s="215" t="s">
        <v>235</v>
      </c>
      <c r="F183" s="215" t="s">
        <v>236</v>
      </c>
      <c r="G183" s="202"/>
      <c r="H183" s="202"/>
      <c r="I183" s="205"/>
      <c r="J183" s="216">
        <f>BK183</f>
        <v>0</v>
      </c>
      <c r="K183" s="202"/>
      <c r="L183" s="207"/>
      <c r="M183" s="208"/>
      <c r="N183" s="209"/>
      <c r="O183" s="209"/>
      <c r="P183" s="210">
        <f>SUM(P184:P188)</f>
        <v>0</v>
      </c>
      <c r="Q183" s="209"/>
      <c r="R183" s="210">
        <f>SUM(R184:R188)</f>
        <v>0</v>
      </c>
      <c r="S183" s="209"/>
      <c r="T183" s="211">
        <f>SUM(T184:T188)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2" t="s">
        <v>8</v>
      </c>
      <c r="AT183" s="213" t="s">
        <v>73</v>
      </c>
      <c r="AU183" s="213" t="s">
        <v>8</v>
      </c>
      <c r="AY183" s="212" t="s">
        <v>127</v>
      </c>
      <c r="BK183" s="214">
        <f>SUM(BK184:BK188)</f>
        <v>0</v>
      </c>
    </row>
    <row r="184" s="2" customFormat="1" ht="24.15" customHeight="1">
      <c r="A184" s="37"/>
      <c r="B184" s="38"/>
      <c r="C184" s="217" t="s">
        <v>7</v>
      </c>
      <c r="D184" s="217" t="s">
        <v>129</v>
      </c>
      <c r="E184" s="218" t="s">
        <v>237</v>
      </c>
      <c r="F184" s="219" t="s">
        <v>238</v>
      </c>
      <c r="G184" s="220" t="s">
        <v>239</v>
      </c>
      <c r="H184" s="221">
        <v>4.6920000000000002</v>
      </c>
      <c r="I184" s="222"/>
      <c r="J184" s="223">
        <f>ROUND(I184*H184,0)</f>
        <v>0</v>
      </c>
      <c r="K184" s="219" t="s">
        <v>133</v>
      </c>
      <c r="L184" s="43"/>
      <c r="M184" s="224" t="s">
        <v>1</v>
      </c>
      <c r="N184" s="225" t="s">
        <v>39</v>
      </c>
      <c r="O184" s="90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8" t="s">
        <v>134</v>
      </c>
      <c r="AT184" s="228" t="s">
        <v>129</v>
      </c>
      <c r="AU184" s="228" t="s">
        <v>83</v>
      </c>
      <c r="AY184" s="16" t="s">
        <v>127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6" t="s">
        <v>8</v>
      </c>
      <c r="BK184" s="229">
        <f>ROUND(I184*H184,0)</f>
        <v>0</v>
      </c>
      <c r="BL184" s="16" t="s">
        <v>134</v>
      </c>
      <c r="BM184" s="228" t="s">
        <v>240</v>
      </c>
    </row>
    <row r="185" s="2" customFormat="1" ht="24.15" customHeight="1">
      <c r="A185" s="37"/>
      <c r="B185" s="38"/>
      <c r="C185" s="217" t="s">
        <v>241</v>
      </c>
      <c r="D185" s="217" t="s">
        <v>129</v>
      </c>
      <c r="E185" s="218" t="s">
        <v>242</v>
      </c>
      <c r="F185" s="219" t="s">
        <v>243</v>
      </c>
      <c r="G185" s="220" t="s">
        <v>239</v>
      </c>
      <c r="H185" s="221">
        <v>4.6920000000000002</v>
      </c>
      <c r="I185" s="222"/>
      <c r="J185" s="223">
        <f>ROUND(I185*H185,0)</f>
        <v>0</v>
      </c>
      <c r="K185" s="219" t="s">
        <v>133</v>
      </c>
      <c r="L185" s="43"/>
      <c r="M185" s="224" t="s">
        <v>1</v>
      </c>
      <c r="N185" s="225" t="s">
        <v>39</v>
      </c>
      <c r="O185" s="90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8" t="s">
        <v>134</v>
      </c>
      <c r="AT185" s="228" t="s">
        <v>129</v>
      </c>
      <c r="AU185" s="228" t="s">
        <v>83</v>
      </c>
      <c r="AY185" s="16" t="s">
        <v>127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6" t="s">
        <v>8</v>
      </c>
      <c r="BK185" s="229">
        <f>ROUND(I185*H185,0)</f>
        <v>0</v>
      </c>
      <c r="BL185" s="16" t="s">
        <v>134</v>
      </c>
      <c r="BM185" s="228" t="s">
        <v>244</v>
      </c>
    </row>
    <row r="186" s="2" customFormat="1" ht="24.15" customHeight="1">
      <c r="A186" s="37"/>
      <c r="B186" s="38"/>
      <c r="C186" s="217" t="s">
        <v>245</v>
      </c>
      <c r="D186" s="217" t="s">
        <v>129</v>
      </c>
      <c r="E186" s="218" t="s">
        <v>246</v>
      </c>
      <c r="F186" s="219" t="s">
        <v>247</v>
      </c>
      <c r="G186" s="220" t="s">
        <v>239</v>
      </c>
      <c r="H186" s="221">
        <v>46.920000000000002</v>
      </c>
      <c r="I186" s="222"/>
      <c r="J186" s="223">
        <f>ROUND(I186*H186,0)</f>
        <v>0</v>
      </c>
      <c r="K186" s="219" t="s">
        <v>133</v>
      </c>
      <c r="L186" s="43"/>
      <c r="M186" s="224" t="s">
        <v>1</v>
      </c>
      <c r="N186" s="225" t="s">
        <v>39</v>
      </c>
      <c r="O186" s="90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134</v>
      </c>
      <c r="AT186" s="228" t="s">
        <v>129</v>
      </c>
      <c r="AU186" s="228" t="s">
        <v>83</v>
      </c>
      <c r="AY186" s="16" t="s">
        <v>127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6" t="s">
        <v>8</v>
      </c>
      <c r="BK186" s="229">
        <f>ROUND(I186*H186,0)</f>
        <v>0</v>
      </c>
      <c r="BL186" s="16" t="s">
        <v>134</v>
      </c>
      <c r="BM186" s="228" t="s">
        <v>248</v>
      </c>
    </row>
    <row r="187" s="13" customFormat="1">
      <c r="A187" s="13"/>
      <c r="B187" s="230"/>
      <c r="C187" s="231"/>
      <c r="D187" s="232" t="s">
        <v>136</v>
      </c>
      <c r="E187" s="231"/>
      <c r="F187" s="234" t="s">
        <v>249</v>
      </c>
      <c r="G187" s="231"/>
      <c r="H187" s="235">
        <v>46.920000000000002</v>
      </c>
      <c r="I187" s="236"/>
      <c r="J187" s="231"/>
      <c r="K187" s="231"/>
      <c r="L187" s="237"/>
      <c r="M187" s="238"/>
      <c r="N187" s="239"/>
      <c r="O187" s="239"/>
      <c r="P187" s="239"/>
      <c r="Q187" s="239"/>
      <c r="R187" s="239"/>
      <c r="S187" s="239"/>
      <c r="T187" s="24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1" t="s">
        <v>136</v>
      </c>
      <c r="AU187" s="241" t="s">
        <v>83</v>
      </c>
      <c r="AV187" s="13" t="s">
        <v>83</v>
      </c>
      <c r="AW187" s="13" t="s">
        <v>4</v>
      </c>
      <c r="AX187" s="13" t="s">
        <v>8</v>
      </c>
      <c r="AY187" s="241" t="s">
        <v>127</v>
      </c>
    </row>
    <row r="188" s="2" customFormat="1" ht="49.05" customHeight="1">
      <c r="A188" s="37"/>
      <c r="B188" s="38"/>
      <c r="C188" s="217" t="s">
        <v>250</v>
      </c>
      <c r="D188" s="217" t="s">
        <v>129</v>
      </c>
      <c r="E188" s="218" t="s">
        <v>251</v>
      </c>
      <c r="F188" s="219" t="s">
        <v>252</v>
      </c>
      <c r="G188" s="220" t="s">
        <v>239</v>
      </c>
      <c r="H188" s="221">
        <v>4.6920000000000002</v>
      </c>
      <c r="I188" s="222"/>
      <c r="J188" s="223">
        <f>ROUND(I188*H188,0)</f>
        <v>0</v>
      </c>
      <c r="K188" s="219" t="s">
        <v>133</v>
      </c>
      <c r="L188" s="43"/>
      <c r="M188" s="224" t="s">
        <v>1</v>
      </c>
      <c r="N188" s="225" t="s">
        <v>39</v>
      </c>
      <c r="O188" s="90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8" t="s">
        <v>134</v>
      </c>
      <c r="AT188" s="228" t="s">
        <v>129</v>
      </c>
      <c r="AU188" s="228" t="s">
        <v>83</v>
      </c>
      <c r="AY188" s="16" t="s">
        <v>127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6" t="s">
        <v>8</v>
      </c>
      <c r="BK188" s="229">
        <f>ROUND(I188*H188,0)</f>
        <v>0</v>
      </c>
      <c r="BL188" s="16" t="s">
        <v>134</v>
      </c>
      <c r="BM188" s="228" t="s">
        <v>253</v>
      </c>
    </row>
    <row r="189" s="12" customFormat="1" ht="25.92" customHeight="1">
      <c r="A189" s="12"/>
      <c r="B189" s="201"/>
      <c r="C189" s="202"/>
      <c r="D189" s="203" t="s">
        <v>73</v>
      </c>
      <c r="E189" s="204" t="s">
        <v>254</v>
      </c>
      <c r="F189" s="204" t="s">
        <v>255</v>
      </c>
      <c r="G189" s="202"/>
      <c r="H189" s="202"/>
      <c r="I189" s="205"/>
      <c r="J189" s="206">
        <f>BK189</f>
        <v>0</v>
      </c>
      <c r="K189" s="202"/>
      <c r="L189" s="207"/>
      <c r="M189" s="208"/>
      <c r="N189" s="209"/>
      <c r="O189" s="209"/>
      <c r="P189" s="210">
        <f>P190+P205+P209+P220+P228+P242+P246</f>
        <v>0</v>
      </c>
      <c r="Q189" s="209"/>
      <c r="R189" s="210">
        <f>R190+R205+R209+R220+R228+R242+R246</f>
        <v>0.89411099999999999</v>
      </c>
      <c r="S189" s="209"/>
      <c r="T189" s="211">
        <f>T190+T205+T209+T220+T228+T242+T246</f>
        <v>1.7238600000000002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2" t="s">
        <v>83</v>
      </c>
      <c r="AT189" s="213" t="s">
        <v>73</v>
      </c>
      <c r="AU189" s="213" t="s">
        <v>74</v>
      </c>
      <c r="AY189" s="212" t="s">
        <v>127</v>
      </c>
      <c r="BK189" s="214">
        <f>BK190+BK205+BK209+BK220+BK228+BK242+BK246</f>
        <v>0</v>
      </c>
    </row>
    <row r="190" s="12" customFormat="1" ht="22.8" customHeight="1">
      <c r="A190" s="12"/>
      <c r="B190" s="201"/>
      <c r="C190" s="202"/>
      <c r="D190" s="203" t="s">
        <v>73</v>
      </c>
      <c r="E190" s="215" t="s">
        <v>256</v>
      </c>
      <c r="F190" s="215" t="s">
        <v>257</v>
      </c>
      <c r="G190" s="202"/>
      <c r="H190" s="202"/>
      <c r="I190" s="205"/>
      <c r="J190" s="216">
        <f>BK190</f>
        <v>0</v>
      </c>
      <c r="K190" s="202"/>
      <c r="L190" s="207"/>
      <c r="M190" s="208"/>
      <c r="N190" s="209"/>
      <c r="O190" s="209"/>
      <c r="P190" s="210">
        <f>SUM(P191:P204)</f>
        <v>0</v>
      </c>
      <c r="Q190" s="209"/>
      <c r="R190" s="210">
        <f>SUM(R191:R204)</f>
        <v>0.047918000000000002</v>
      </c>
      <c r="S190" s="209"/>
      <c r="T190" s="211">
        <f>SUM(T191:T204)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2" t="s">
        <v>83</v>
      </c>
      <c r="AT190" s="213" t="s">
        <v>73</v>
      </c>
      <c r="AU190" s="213" t="s">
        <v>8</v>
      </c>
      <c r="AY190" s="212" t="s">
        <v>127</v>
      </c>
      <c r="BK190" s="214">
        <f>SUM(BK191:BK204)</f>
        <v>0</v>
      </c>
    </row>
    <row r="191" s="2" customFormat="1" ht="33" customHeight="1">
      <c r="A191" s="37"/>
      <c r="B191" s="38"/>
      <c r="C191" s="217" t="s">
        <v>258</v>
      </c>
      <c r="D191" s="217" t="s">
        <v>129</v>
      </c>
      <c r="E191" s="218" t="s">
        <v>259</v>
      </c>
      <c r="F191" s="219" t="s">
        <v>260</v>
      </c>
      <c r="G191" s="220" t="s">
        <v>132</v>
      </c>
      <c r="H191" s="221">
        <v>21.16</v>
      </c>
      <c r="I191" s="222"/>
      <c r="J191" s="223">
        <f>ROUND(I191*H191,0)</f>
        <v>0</v>
      </c>
      <c r="K191" s="219" t="s">
        <v>133</v>
      </c>
      <c r="L191" s="43"/>
      <c r="M191" s="224" t="s">
        <v>1</v>
      </c>
      <c r="N191" s="225" t="s">
        <v>39</v>
      </c>
      <c r="O191" s="90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8" t="s">
        <v>169</v>
      </c>
      <c r="AT191" s="228" t="s">
        <v>129</v>
      </c>
      <c r="AU191" s="228" t="s">
        <v>83</v>
      </c>
      <c r="AY191" s="16" t="s">
        <v>127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6" t="s">
        <v>8</v>
      </c>
      <c r="BK191" s="229">
        <f>ROUND(I191*H191,0)</f>
        <v>0</v>
      </c>
      <c r="BL191" s="16" t="s">
        <v>169</v>
      </c>
      <c r="BM191" s="228" t="s">
        <v>261</v>
      </c>
    </row>
    <row r="192" s="13" customFormat="1">
      <c r="A192" s="13"/>
      <c r="B192" s="230"/>
      <c r="C192" s="231"/>
      <c r="D192" s="232" t="s">
        <v>136</v>
      </c>
      <c r="E192" s="233" t="s">
        <v>1</v>
      </c>
      <c r="F192" s="234" t="s">
        <v>193</v>
      </c>
      <c r="G192" s="231"/>
      <c r="H192" s="235">
        <v>6.0999999999999996</v>
      </c>
      <c r="I192" s="236"/>
      <c r="J192" s="231"/>
      <c r="K192" s="231"/>
      <c r="L192" s="237"/>
      <c r="M192" s="238"/>
      <c r="N192" s="239"/>
      <c r="O192" s="239"/>
      <c r="P192" s="239"/>
      <c r="Q192" s="239"/>
      <c r="R192" s="239"/>
      <c r="S192" s="239"/>
      <c r="T192" s="24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1" t="s">
        <v>136</v>
      </c>
      <c r="AU192" s="241" t="s">
        <v>83</v>
      </c>
      <c r="AV192" s="13" t="s">
        <v>83</v>
      </c>
      <c r="AW192" s="13" t="s">
        <v>31</v>
      </c>
      <c r="AX192" s="13" t="s">
        <v>74</v>
      </c>
      <c r="AY192" s="241" t="s">
        <v>127</v>
      </c>
    </row>
    <row r="193" s="13" customFormat="1">
      <c r="A193" s="13"/>
      <c r="B193" s="230"/>
      <c r="C193" s="231"/>
      <c r="D193" s="232" t="s">
        <v>136</v>
      </c>
      <c r="E193" s="233" t="s">
        <v>1</v>
      </c>
      <c r="F193" s="234" t="s">
        <v>171</v>
      </c>
      <c r="G193" s="231"/>
      <c r="H193" s="235">
        <v>4.0800000000000001</v>
      </c>
      <c r="I193" s="236"/>
      <c r="J193" s="231"/>
      <c r="K193" s="231"/>
      <c r="L193" s="237"/>
      <c r="M193" s="238"/>
      <c r="N193" s="239"/>
      <c r="O193" s="239"/>
      <c r="P193" s="239"/>
      <c r="Q193" s="239"/>
      <c r="R193" s="239"/>
      <c r="S193" s="239"/>
      <c r="T193" s="24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1" t="s">
        <v>136</v>
      </c>
      <c r="AU193" s="241" t="s">
        <v>83</v>
      </c>
      <c r="AV193" s="13" t="s">
        <v>83</v>
      </c>
      <c r="AW193" s="13" t="s">
        <v>31</v>
      </c>
      <c r="AX193" s="13" t="s">
        <v>74</v>
      </c>
      <c r="AY193" s="241" t="s">
        <v>127</v>
      </c>
    </row>
    <row r="194" s="13" customFormat="1">
      <c r="A194" s="13"/>
      <c r="B194" s="230"/>
      <c r="C194" s="231"/>
      <c r="D194" s="232" t="s">
        <v>136</v>
      </c>
      <c r="E194" s="233" t="s">
        <v>1</v>
      </c>
      <c r="F194" s="234" t="s">
        <v>211</v>
      </c>
      <c r="G194" s="231"/>
      <c r="H194" s="235">
        <v>10.98</v>
      </c>
      <c r="I194" s="236"/>
      <c r="J194" s="231"/>
      <c r="K194" s="231"/>
      <c r="L194" s="237"/>
      <c r="M194" s="238"/>
      <c r="N194" s="239"/>
      <c r="O194" s="239"/>
      <c r="P194" s="239"/>
      <c r="Q194" s="239"/>
      <c r="R194" s="239"/>
      <c r="S194" s="239"/>
      <c r="T194" s="24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1" t="s">
        <v>136</v>
      </c>
      <c r="AU194" s="241" t="s">
        <v>83</v>
      </c>
      <c r="AV194" s="13" t="s">
        <v>83</v>
      </c>
      <c r="AW194" s="13" t="s">
        <v>31</v>
      </c>
      <c r="AX194" s="13" t="s">
        <v>74</v>
      </c>
      <c r="AY194" s="241" t="s">
        <v>127</v>
      </c>
    </row>
    <row r="195" s="14" customFormat="1">
      <c r="A195" s="14"/>
      <c r="B195" s="246"/>
      <c r="C195" s="247"/>
      <c r="D195" s="232" t="s">
        <v>136</v>
      </c>
      <c r="E195" s="248" t="s">
        <v>1</v>
      </c>
      <c r="F195" s="249" t="s">
        <v>157</v>
      </c>
      <c r="G195" s="247"/>
      <c r="H195" s="250">
        <v>21.16</v>
      </c>
      <c r="I195" s="251"/>
      <c r="J195" s="247"/>
      <c r="K195" s="247"/>
      <c r="L195" s="252"/>
      <c r="M195" s="253"/>
      <c r="N195" s="254"/>
      <c r="O195" s="254"/>
      <c r="P195" s="254"/>
      <c r="Q195" s="254"/>
      <c r="R195" s="254"/>
      <c r="S195" s="254"/>
      <c r="T195" s="25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6" t="s">
        <v>136</v>
      </c>
      <c r="AU195" s="256" t="s">
        <v>83</v>
      </c>
      <c r="AV195" s="14" t="s">
        <v>134</v>
      </c>
      <c r="AW195" s="14" t="s">
        <v>31</v>
      </c>
      <c r="AX195" s="14" t="s">
        <v>8</v>
      </c>
      <c r="AY195" s="256" t="s">
        <v>127</v>
      </c>
    </row>
    <row r="196" s="2" customFormat="1" ht="24.15" customHeight="1">
      <c r="A196" s="37"/>
      <c r="B196" s="38"/>
      <c r="C196" s="257" t="s">
        <v>262</v>
      </c>
      <c r="D196" s="257" t="s">
        <v>178</v>
      </c>
      <c r="E196" s="258" t="s">
        <v>263</v>
      </c>
      <c r="F196" s="259" t="s">
        <v>264</v>
      </c>
      <c r="G196" s="260" t="s">
        <v>265</v>
      </c>
      <c r="H196" s="261">
        <v>31.739999999999998</v>
      </c>
      <c r="I196" s="262"/>
      <c r="J196" s="263">
        <f>ROUND(I196*H196,0)</f>
        <v>0</v>
      </c>
      <c r="K196" s="259" t="s">
        <v>133</v>
      </c>
      <c r="L196" s="264"/>
      <c r="M196" s="265" t="s">
        <v>1</v>
      </c>
      <c r="N196" s="266" t="s">
        <v>39</v>
      </c>
      <c r="O196" s="90"/>
      <c r="P196" s="226">
        <f>O196*H196</f>
        <v>0</v>
      </c>
      <c r="Q196" s="226">
        <v>0.001</v>
      </c>
      <c r="R196" s="226">
        <f>Q196*H196</f>
        <v>0.031739999999999997</v>
      </c>
      <c r="S196" s="226">
        <v>0</v>
      </c>
      <c r="T196" s="227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8" t="s">
        <v>266</v>
      </c>
      <c r="AT196" s="228" t="s">
        <v>178</v>
      </c>
      <c r="AU196" s="228" t="s">
        <v>83</v>
      </c>
      <c r="AY196" s="16" t="s">
        <v>127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6" t="s">
        <v>8</v>
      </c>
      <c r="BK196" s="229">
        <f>ROUND(I196*H196,0)</f>
        <v>0</v>
      </c>
      <c r="BL196" s="16" t="s">
        <v>169</v>
      </c>
      <c r="BM196" s="228" t="s">
        <v>267</v>
      </c>
    </row>
    <row r="197" s="13" customFormat="1">
      <c r="A197" s="13"/>
      <c r="B197" s="230"/>
      <c r="C197" s="231"/>
      <c r="D197" s="232" t="s">
        <v>136</v>
      </c>
      <c r="E197" s="231"/>
      <c r="F197" s="234" t="s">
        <v>268</v>
      </c>
      <c r="G197" s="231"/>
      <c r="H197" s="235">
        <v>31.739999999999998</v>
      </c>
      <c r="I197" s="236"/>
      <c r="J197" s="231"/>
      <c r="K197" s="231"/>
      <c r="L197" s="237"/>
      <c r="M197" s="238"/>
      <c r="N197" s="239"/>
      <c r="O197" s="239"/>
      <c r="P197" s="239"/>
      <c r="Q197" s="239"/>
      <c r="R197" s="239"/>
      <c r="S197" s="239"/>
      <c r="T197" s="24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1" t="s">
        <v>136</v>
      </c>
      <c r="AU197" s="241" t="s">
        <v>83</v>
      </c>
      <c r="AV197" s="13" t="s">
        <v>83</v>
      </c>
      <c r="AW197" s="13" t="s">
        <v>4</v>
      </c>
      <c r="AX197" s="13" t="s">
        <v>8</v>
      </c>
      <c r="AY197" s="241" t="s">
        <v>127</v>
      </c>
    </row>
    <row r="198" s="2" customFormat="1" ht="24.15" customHeight="1">
      <c r="A198" s="37"/>
      <c r="B198" s="38"/>
      <c r="C198" s="217" t="s">
        <v>269</v>
      </c>
      <c r="D198" s="217" t="s">
        <v>129</v>
      </c>
      <c r="E198" s="218" t="s">
        <v>270</v>
      </c>
      <c r="F198" s="219" t="s">
        <v>271</v>
      </c>
      <c r="G198" s="220" t="s">
        <v>132</v>
      </c>
      <c r="H198" s="221">
        <v>10.785</v>
      </c>
      <c r="I198" s="222"/>
      <c r="J198" s="223">
        <f>ROUND(I198*H198,0)</f>
        <v>0</v>
      </c>
      <c r="K198" s="219" t="s">
        <v>133</v>
      </c>
      <c r="L198" s="43"/>
      <c r="M198" s="224" t="s">
        <v>1</v>
      </c>
      <c r="N198" s="225" t="s">
        <v>39</v>
      </c>
      <c r="O198" s="90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8" t="s">
        <v>169</v>
      </c>
      <c r="AT198" s="228" t="s">
        <v>129</v>
      </c>
      <c r="AU198" s="228" t="s">
        <v>83</v>
      </c>
      <c r="AY198" s="16" t="s">
        <v>127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6" t="s">
        <v>8</v>
      </c>
      <c r="BK198" s="229">
        <f>ROUND(I198*H198,0)</f>
        <v>0</v>
      </c>
      <c r="BL198" s="16" t="s">
        <v>169</v>
      </c>
      <c r="BM198" s="228" t="s">
        <v>272</v>
      </c>
    </row>
    <row r="199" s="13" customFormat="1">
      <c r="A199" s="13"/>
      <c r="B199" s="230"/>
      <c r="C199" s="231"/>
      <c r="D199" s="232" t="s">
        <v>136</v>
      </c>
      <c r="E199" s="233" t="s">
        <v>1</v>
      </c>
      <c r="F199" s="234" t="s">
        <v>212</v>
      </c>
      <c r="G199" s="231"/>
      <c r="H199" s="235">
        <v>5.1849999999999996</v>
      </c>
      <c r="I199" s="236"/>
      <c r="J199" s="231"/>
      <c r="K199" s="231"/>
      <c r="L199" s="237"/>
      <c r="M199" s="238"/>
      <c r="N199" s="239"/>
      <c r="O199" s="239"/>
      <c r="P199" s="239"/>
      <c r="Q199" s="239"/>
      <c r="R199" s="239"/>
      <c r="S199" s="239"/>
      <c r="T199" s="24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1" t="s">
        <v>136</v>
      </c>
      <c r="AU199" s="241" t="s">
        <v>83</v>
      </c>
      <c r="AV199" s="13" t="s">
        <v>83</v>
      </c>
      <c r="AW199" s="13" t="s">
        <v>31</v>
      </c>
      <c r="AX199" s="13" t="s">
        <v>74</v>
      </c>
      <c r="AY199" s="241" t="s">
        <v>127</v>
      </c>
    </row>
    <row r="200" s="13" customFormat="1">
      <c r="A200" s="13"/>
      <c r="B200" s="230"/>
      <c r="C200" s="231"/>
      <c r="D200" s="232" t="s">
        <v>136</v>
      </c>
      <c r="E200" s="233" t="s">
        <v>1</v>
      </c>
      <c r="F200" s="234" t="s">
        <v>273</v>
      </c>
      <c r="G200" s="231"/>
      <c r="H200" s="235">
        <v>5.5999999999999996</v>
      </c>
      <c r="I200" s="236"/>
      <c r="J200" s="231"/>
      <c r="K200" s="231"/>
      <c r="L200" s="237"/>
      <c r="M200" s="238"/>
      <c r="N200" s="239"/>
      <c r="O200" s="239"/>
      <c r="P200" s="239"/>
      <c r="Q200" s="239"/>
      <c r="R200" s="239"/>
      <c r="S200" s="239"/>
      <c r="T200" s="24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1" t="s">
        <v>136</v>
      </c>
      <c r="AU200" s="241" t="s">
        <v>83</v>
      </c>
      <c r="AV200" s="13" t="s">
        <v>83</v>
      </c>
      <c r="AW200" s="13" t="s">
        <v>31</v>
      </c>
      <c r="AX200" s="13" t="s">
        <v>74</v>
      </c>
      <c r="AY200" s="241" t="s">
        <v>127</v>
      </c>
    </row>
    <row r="201" s="14" customFormat="1">
      <c r="A201" s="14"/>
      <c r="B201" s="246"/>
      <c r="C201" s="247"/>
      <c r="D201" s="232" t="s">
        <v>136</v>
      </c>
      <c r="E201" s="248" t="s">
        <v>1</v>
      </c>
      <c r="F201" s="249" t="s">
        <v>157</v>
      </c>
      <c r="G201" s="247"/>
      <c r="H201" s="250">
        <v>10.785</v>
      </c>
      <c r="I201" s="251"/>
      <c r="J201" s="247"/>
      <c r="K201" s="247"/>
      <c r="L201" s="252"/>
      <c r="M201" s="253"/>
      <c r="N201" s="254"/>
      <c r="O201" s="254"/>
      <c r="P201" s="254"/>
      <c r="Q201" s="254"/>
      <c r="R201" s="254"/>
      <c r="S201" s="254"/>
      <c r="T201" s="25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6" t="s">
        <v>136</v>
      </c>
      <c r="AU201" s="256" t="s">
        <v>83</v>
      </c>
      <c r="AV201" s="14" t="s">
        <v>134</v>
      </c>
      <c r="AW201" s="14" t="s">
        <v>31</v>
      </c>
      <c r="AX201" s="14" t="s">
        <v>8</v>
      </c>
      <c r="AY201" s="256" t="s">
        <v>127</v>
      </c>
    </row>
    <row r="202" s="2" customFormat="1" ht="24.15" customHeight="1">
      <c r="A202" s="37"/>
      <c r="B202" s="38"/>
      <c r="C202" s="257" t="s">
        <v>274</v>
      </c>
      <c r="D202" s="257" t="s">
        <v>178</v>
      </c>
      <c r="E202" s="258" t="s">
        <v>263</v>
      </c>
      <c r="F202" s="259" t="s">
        <v>264</v>
      </c>
      <c r="G202" s="260" t="s">
        <v>265</v>
      </c>
      <c r="H202" s="261">
        <v>16.178000000000001</v>
      </c>
      <c r="I202" s="262"/>
      <c r="J202" s="263">
        <f>ROUND(I202*H202,0)</f>
        <v>0</v>
      </c>
      <c r="K202" s="259" t="s">
        <v>133</v>
      </c>
      <c r="L202" s="264"/>
      <c r="M202" s="265" t="s">
        <v>1</v>
      </c>
      <c r="N202" s="266" t="s">
        <v>39</v>
      </c>
      <c r="O202" s="90"/>
      <c r="P202" s="226">
        <f>O202*H202</f>
        <v>0</v>
      </c>
      <c r="Q202" s="226">
        <v>0.001</v>
      </c>
      <c r="R202" s="226">
        <f>Q202*H202</f>
        <v>0.016178000000000001</v>
      </c>
      <c r="S202" s="226">
        <v>0</v>
      </c>
      <c r="T202" s="227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8" t="s">
        <v>266</v>
      </c>
      <c r="AT202" s="228" t="s">
        <v>178</v>
      </c>
      <c r="AU202" s="228" t="s">
        <v>83</v>
      </c>
      <c r="AY202" s="16" t="s">
        <v>127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6" t="s">
        <v>8</v>
      </c>
      <c r="BK202" s="229">
        <f>ROUND(I202*H202,0)</f>
        <v>0</v>
      </c>
      <c r="BL202" s="16" t="s">
        <v>169</v>
      </c>
      <c r="BM202" s="228" t="s">
        <v>275</v>
      </c>
    </row>
    <row r="203" s="13" customFormat="1">
      <c r="A203" s="13"/>
      <c r="B203" s="230"/>
      <c r="C203" s="231"/>
      <c r="D203" s="232" t="s">
        <v>136</v>
      </c>
      <c r="E203" s="231"/>
      <c r="F203" s="234" t="s">
        <v>276</v>
      </c>
      <c r="G203" s="231"/>
      <c r="H203" s="235">
        <v>16.178000000000001</v>
      </c>
      <c r="I203" s="236"/>
      <c r="J203" s="231"/>
      <c r="K203" s="231"/>
      <c r="L203" s="237"/>
      <c r="M203" s="238"/>
      <c r="N203" s="239"/>
      <c r="O203" s="239"/>
      <c r="P203" s="239"/>
      <c r="Q203" s="239"/>
      <c r="R203" s="239"/>
      <c r="S203" s="239"/>
      <c r="T203" s="24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1" t="s">
        <v>136</v>
      </c>
      <c r="AU203" s="241" t="s">
        <v>83</v>
      </c>
      <c r="AV203" s="13" t="s">
        <v>83</v>
      </c>
      <c r="AW203" s="13" t="s">
        <v>4</v>
      </c>
      <c r="AX203" s="13" t="s">
        <v>8</v>
      </c>
      <c r="AY203" s="241" t="s">
        <v>127</v>
      </c>
    </row>
    <row r="204" s="2" customFormat="1" ht="24.15" customHeight="1">
      <c r="A204" s="37"/>
      <c r="B204" s="38"/>
      <c r="C204" s="217" t="s">
        <v>277</v>
      </c>
      <c r="D204" s="217" t="s">
        <v>129</v>
      </c>
      <c r="E204" s="218" t="s">
        <v>278</v>
      </c>
      <c r="F204" s="219" t="s">
        <v>279</v>
      </c>
      <c r="G204" s="220" t="s">
        <v>239</v>
      </c>
      <c r="H204" s="221">
        <v>0.048000000000000001</v>
      </c>
      <c r="I204" s="222"/>
      <c r="J204" s="223">
        <f>ROUND(I204*H204,0)</f>
        <v>0</v>
      </c>
      <c r="K204" s="219" t="s">
        <v>133</v>
      </c>
      <c r="L204" s="43"/>
      <c r="M204" s="224" t="s">
        <v>1</v>
      </c>
      <c r="N204" s="225" t="s">
        <v>39</v>
      </c>
      <c r="O204" s="90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8" t="s">
        <v>169</v>
      </c>
      <c r="AT204" s="228" t="s">
        <v>129</v>
      </c>
      <c r="AU204" s="228" t="s">
        <v>83</v>
      </c>
      <c r="AY204" s="16" t="s">
        <v>127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6" t="s">
        <v>8</v>
      </c>
      <c r="BK204" s="229">
        <f>ROUND(I204*H204,0)</f>
        <v>0</v>
      </c>
      <c r="BL204" s="16" t="s">
        <v>169</v>
      </c>
      <c r="BM204" s="228" t="s">
        <v>280</v>
      </c>
    </row>
    <row r="205" s="12" customFormat="1" ht="22.8" customHeight="1">
      <c r="A205" s="12"/>
      <c r="B205" s="201"/>
      <c r="C205" s="202"/>
      <c r="D205" s="203" t="s">
        <v>73</v>
      </c>
      <c r="E205" s="215" t="s">
        <v>281</v>
      </c>
      <c r="F205" s="215" t="s">
        <v>282</v>
      </c>
      <c r="G205" s="202"/>
      <c r="H205" s="202"/>
      <c r="I205" s="205"/>
      <c r="J205" s="216">
        <f>BK205</f>
        <v>0</v>
      </c>
      <c r="K205" s="202"/>
      <c r="L205" s="207"/>
      <c r="M205" s="208"/>
      <c r="N205" s="209"/>
      <c r="O205" s="209"/>
      <c r="P205" s="210">
        <f>SUM(P206:P208)</f>
        <v>0</v>
      </c>
      <c r="Q205" s="209"/>
      <c r="R205" s="210">
        <f>SUM(R206:R208)</f>
        <v>0.0034099999999999998</v>
      </c>
      <c r="S205" s="209"/>
      <c r="T205" s="211">
        <f>SUM(T206:T208)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2" t="s">
        <v>83</v>
      </c>
      <c r="AT205" s="213" t="s">
        <v>73</v>
      </c>
      <c r="AU205" s="213" t="s">
        <v>8</v>
      </c>
      <c r="AY205" s="212" t="s">
        <v>127</v>
      </c>
      <c r="BK205" s="214">
        <f>SUM(BK206:BK208)</f>
        <v>0</v>
      </c>
    </row>
    <row r="206" s="2" customFormat="1" ht="37.8" customHeight="1">
      <c r="A206" s="37"/>
      <c r="B206" s="38"/>
      <c r="C206" s="217" t="s">
        <v>283</v>
      </c>
      <c r="D206" s="217" t="s">
        <v>129</v>
      </c>
      <c r="E206" s="218" t="s">
        <v>284</v>
      </c>
      <c r="F206" s="219" t="s">
        <v>285</v>
      </c>
      <c r="G206" s="220" t="s">
        <v>175</v>
      </c>
      <c r="H206" s="221">
        <v>1</v>
      </c>
      <c r="I206" s="222"/>
      <c r="J206" s="223">
        <f>ROUND(I206*H206,0)</f>
        <v>0</v>
      </c>
      <c r="K206" s="219" t="s">
        <v>133</v>
      </c>
      <c r="L206" s="43"/>
      <c r="M206" s="224" t="s">
        <v>1</v>
      </c>
      <c r="N206" s="225" t="s">
        <v>39</v>
      </c>
      <c r="O206" s="90"/>
      <c r="P206" s="226">
        <f>O206*H206</f>
        <v>0</v>
      </c>
      <c r="Q206" s="226">
        <v>0.0034099999999999998</v>
      </c>
      <c r="R206" s="226">
        <f>Q206*H206</f>
        <v>0.0034099999999999998</v>
      </c>
      <c r="S206" s="226">
        <v>0</v>
      </c>
      <c r="T206" s="227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8" t="s">
        <v>169</v>
      </c>
      <c r="AT206" s="228" t="s">
        <v>129</v>
      </c>
      <c r="AU206" s="228" t="s">
        <v>83</v>
      </c>
      <c r="AY206" s="16" t="s">
        <v>127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6" t="s">
        <v>8</v>
      </c>
      <c r="BK206" s="229">
        <f>ROUND(I206*H206,0)</f>
        <v>0</v>
      </c>
      <c r="BL206" s="16" t="s">
        <v>169</v>
      </c>
      <c r="BM206" s="228" t="s">
        <v>286</v>
      </c>
    </row>
    <row r="207" s="2" customFormat="1">
      <c r="A207" s="37"/>
      <c r="B207" s="38"/>
      <c r="C207" s="39"/>
      <c r="D207" s="232" t="s">
        <v>147</v>
      </c>
      <c r="E207" s="39"/>
      <c r="F207" s="242" t="s">
        <v>287</v>
      </c>
      <c r="G207" s="39"/>
      <c r="H207" s="39"/>
      <c r="I207" s="243"/>
      <c r="J207" s="39"/>
      <c r="K207" s="39"/>
      <c r="L207" s="43"/>
      <c r="M207" s="244"/>
      <c r="N207" s="245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147</v>
      </c>
      <c r="AU207" s="16" t="s">
        <v>83</v>
      </c>
    </row>
    <row r="208" s="2" customFormat="1" ht="24.15" customHeight="1">
      <c r="A208" s="37"/>
      <c r="B208" s="38"/>
      <c r="C208" s="217" t="s">
        <v>288</v>
      </c>
      <c r="D208" s="217" t="s">
        <v>129</v>
      </c>
      <c r="E208" s="218" t="s">
        <v>289</v>
      </c>
      <c r="F208" s="219" t="s">
        <v>290</v>
      </c>
      <c r="G208" s="220" t="s">
        <v>239</v>
      </c>
      <c r="H208" s="221">
        <v>0.0030000000000000001</v>
      </c>
      <c r="I208" s="222"/>
      <c r="J208" s="223">
        <f>ROUND(I208*H208,0)</f>
        <v>0</v>
      </c>
      <c r="K208" s="219" t="s">
        <v>133</v>
      </c>
      <c r="L208" s="43"/>
      <c r="M208" s="224" t="s">
        <v>1</v>
      </c>
      <c r="N208" s="225" t="s">
        <v>39</v>
      </c>
      <c r="O208" s="90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7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8" t="s">
        <v>169</v>
      </c>
      <c r="AT208" s="228" t="s">
        <v>129</v>
      </c>
      <c r="AU208" s="228" t="s">
        <v>83</v>
      </c>
      <c r="AY208" s="16" t="s">
        <v>127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6" t="s">
        <v>8</v>
      </c>
      <c r="BK208" s="229">
        <f>ROUND(I208*H208,0)</f>
        <v>0</v>
      </c>
      <c r="BL208" s="16" t="s">
        <v>169</v>
      </c>
      <c r="BM208" s="228" t="s">
        <v>291</v>
      </c>
    </row>
    <row r="209" s="12" customFormat="1" ht="22.8" customHeight="1">
      <c r="A209" s="12"/>
      <c r="B209" s="201"/>
      <c r="C209" s="202"/>
      <c r="D209" s="203" t="s">
        <v>73</v>
      </c>
      <c r="E209" s="215" t="s">
        <v>292</v>
      </c>
      <c r="F209" s="215" t="s">
        <v>293</v>
      </c>
      <c r="G209" s="202"/>
      <c r="H209" s="202"/>
      <c r="I209" s="205"/>
      <c r="J209" s="216">
        <f>BK209</f>
        <v>0</v>
      </c>
      <c r="K209" s="202"/>
      <c r="L209" s="207"/>
      <c r="M209" s="208"/>
      <c r="N209" s="209"/>
      <c r="O209" s="209"/>
      <c r="P209" s="210">
        <f>SUM(P210:P219)</f>
        <v>0</v>
      </c>
      <c r="Q209" s="209"/>
      <c r="R209" s="210">
        <f>SUM(R210:R219)</f>
        <v>0.047154000000000001</v>
      </c>
      <c r="S209" s="209"/>
      <c r="T209" s="211">
        <f>SUM(T210:T219)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2" t="s">
        <v>83</v>
      </c>
      <c r="AT209" s="213" t="s">
        <v>73</v>
      </c>
      <c r="AU209" s="213" t="s">
        <v>8</v>
      </c>
      <c r="AY209" s="212" t="s">
        <v>127</v>
      </c>
      <c r="BK209" s="214">
        <f>SUM(BK210:BK219)</f>
        <v>0</v>
      </c>
    </row>
    <row r="210" s="2" customFormat="1" ht="24.15" customHeight="1">
      <c r="A210" s="37"/>
      <c r="B210" s="38"/>
      <c r="C210" s="217" t="s">
        <v>266</v>
      </c>
      <c r="D210" s="217" t="s">
        <v>129</v>
      </c>
      <c r="E210" s="218" t="s">
        <v>294</v>
      </c>
      <c r="F210" s="219" t="s">
        <v>295</v>
      </c>
      <c r="G210" s="220" t="s">
        <v>153</v>
      </c>
      <c r="H210" s="221">
        <v>8.1999999999999993</v>
      </c>
      <c r="I210" s="222"/>
      <c r="J210" s="223">
        <f>ROUND(I210*H210,0)</f>
        <v>0</v>
      </c>
      <c r="K210" s="219" t="s">
        <v>133</v>
      </c>
      <c r="L210" s="43"/>
      <c r="M210" s="224" t="s">
        <v>1</v>
      </c>
      <c r="N210" s="225" t="s">
        <v>39</v>
      </c>
      <c r="O210" s="90"/>
      <c r="P210" s="226">
        <f>O210*H210</f>
        <v>0</v>
      </c>
      <c r="Q210" s="226">
        <v>0</v>
      </c>
      <c r="R210" s="226">
        <f>Q210*H210</f>
        <v>0</v>
      </c>
      <c r="S210" s="226">
        <v>0</v>
      </c>
      <c r="T210" s="227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8" t="s">
        <v>169</v>
      </c>
      <c r="AT210" s="228" t="s">
        <v>129</v>
      </c>
      <c r="AU210" s="228" t="s">
        <v>83</v>
      </c>
      <c r="AY210" s="16" t="s">
        <v>127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6" t="s">
        <v>8</v>
      </c>
      <c r="BK210" s="229">
        <f>ROUND(I210*H210,0)</f>
        <v>0</v>
      </c>
      <c r="BL210" s="16" t="s">
        <v>169</v>
      </c>
      <c r="BM210" s="228" t="s">
        <v>296</v>
      </c>
    </row>
    <row r="211" s="13" customFormat="1">
      <c r="A211" s="13"/>
      <c r="B211" s="230"/>
      <c r="C211" s="231"/>
      <c r="D211" s="232" t="s">
        <v>136</v>
      </c>
      <c r="E211" s="233" t="s">
        <v>1</v>
      </c>
      <c r="F211" s="234" t="s">
        <v>297</v>
      </c>
      <c r="G211" s="231"/>
      <c r="H211" s="235">
        <v>8.1999999999999993</v>
      </c>
      <c r="I211" s="236"/>
      <c r="J211" s="231"/>
      <c r="K211" s="231"/>
      <c r="L211" s="237"/>
      <c r="M211" s="238"/>
      <c r="N211" s="239"/>
      <c r="O211" s="239"/>
      <c r="P211" s="239"/>
      <c r="Q211" s="239"/>
      <c r="R211" s="239"/>
      <c r="S211" s="239"/>
      <c r="T211" s="24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1" t="s">
        <v>136</v>
      </c>
      <c r="AU211" s="241" t="s">
        <v>83</v>
      </c>
      <c r="AV211" s="13" t="s">
        <v>83</v>
      </c>
      <c r="AW211" s="13" t="s">
        <v>31</v>
      </c>
      <c r="AX211" s="13" t="s">
        <v>8</v>
      </c>
      <c r="AY211" s="241" t="s">
        <v>127</v>
      </c>
    </row>
    <row r="212" s="2" customFormat="1" ht="21.75" customHeight="1">
      <c r="A212" s="37"/>
      <c r="B212" s="38"/>
      <c r="C212" s="257" t="s">
        <v>298</v>
      </c>
      <c r="D212" s="257" t="s">
        <v>178</v>
      </c>
      <c r="E212" s="258" t="s">
        <v>299</v>
      </c>
      <c r="F212" s="259" t="s">
        <v>300</v>
      </c>
      <c r="G212" s="260" t="s">
        <v>153</v>
      </c>
      <c r="H212" s="261">
        <v>9.0199999999999996</v>
      </c>
      <c r="I212" s="262"/>
      <c r="J212" s="263">
        <f>ROUND(I212*H212,0)</f>
        <v>0</v>
      </c>
      <c r="K212" s="259" t="s">
        <v>133</v>
      </c>
      <c r="L212" s="264"/>
      <c r="M212" s="265" t="s">
        <v>1</v>
      </c>
      <c r="N212" s="266" t="s">
        <v>39</v>
      </c>
      <c r="O212" s="90"/>
      <c r="P212" s="226">
        <f>O212*H212</f>
        <v>0</v>
      </c>
      <c r="Q212" s="226">
        <v>0.00020000000000000001</v>
      </c>
      <c r="R212" s="226">
        <f>Q212*H212</f>
        <v>0.0018040000000000001</v>
      </c>
      <c r="S212" s="226">
        <v>0</v>
      </c>
      <c r="T212" s="227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8" t="s">
        <v>266</v>
      </c>
      <c r="AT212" s="228" t="s">
        <v>178</v>
      </c>
      <c r="AU212" s="228" t="s">
        <v>83</v>
      </c>
      <c r="AY212" s="16" t="s">
        <v>127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6" t="s">
        <v>8</v>
      </c>
      <c r="BK212" s="229">
        <f>ROUND(I212*H212,0)</f>
        <v>0</v>
      </c>
      <c r="BL212" s="16" t="s">
        <v>169</v>
      </c>
      <c r="BM212" s="228" t="s">
        <v>301</v>
      </c>
    </row>
    <row r="213" s="13" customFormat="1">
      <c r="A213" s="13"/>
      <c r="B213" s="230"/>
      <c r="C213" s="231"/>
      <c r="D213" s="232" t="s">
        <v>136</v>
      </c>
      <c r="E213" s="231"/>
      <c r="F213" s="234" t="s">
        <v>302</v>
      </c>
      <c r="G213" s="231"/>
      <c r="H213" s="235">
        <v>9.0199999999999996</v>
      </c>
      <c r="I213" s="236"/>
      <c r="J213" s="231"/>
      <c r="K213" s="231"/>
      <c r="L213" s="237"/>
      <c r="M213" s="238"/>
      <c r="N213" s="239"/>
      <c r="O213" s="239"/>
      <c r="P213" s="239"/>
      <c r="Q213" s="239"/>
      <c r="R213" s="239"/>
      <c r="S213" s="239"/>
      <c r="T213" s="24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1" t="s">
        <v>136</v>
      </c>
      <c r="AU213" s="241" t="s">
        <v>83</v>
      </c>
      <c r="AV213" s="13" t="s">
        <v>83</v>
      </c>
      <c r="AW213" s="13" t="s">
        <v>4</v>
      </c>
      <c r="AX213" s="13" t="s">
        <v>8</v>
      </c>
      <c r="AY213" s="241" t="s">
        <v>127</v>
      </c>
    </row>
    <row r="214" s="2" customFormat="1" ht="24.15" customHeight="1">
      <c r="A214" s="37"/>
      <c r="B214" s="38"/>
      <c r="C214" s="217" t="s">
        <v>303</v>
      </c>
      <c r="D214" s="217" t="s">
        <v>129</v>
      </c>
      <c r="E214" s="218" t="s">
        <v>304</v>
      </c>
      <c r="F214" s="219" t="s">
        <v>305</v>
      </c>
      <c r="G214" s="220" t="s">
        <v>132</v>
      </c>
      <c r="H214" s="221">
        <v>4.0800000000000001</v>
      </c>
      <c r="I214" s="222"/>
      <c r="J214" s="223">
        <f>ROUND(I214*H214,0)</f>
        <v>0</v>
      </c>
      <c r="K214" s="219" t="s">
        <v>133</v>
      </c>
      <c r="L214" s="43"/>
      <c r="M214" s="224" t="s">
        <v>1</v>
      </c>
      <c r="N214" s="225" t="s">
        <v>39</v>
      </c>
      <c r="O214" s="90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8" t="s">
        <v>169</v>
      </c>
      <c r="AT214" s="228" t="s">
        <v>129</v>
      </c>
      <c r="AU214" s="228" t="s">
        <v>83</v>
      </c>
      <c r="AY214" s="16" t="s">
        <v>127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6" t="s">
        <v>8</v>
      </c>
      <c r="BK214" s="229">
        <f>ROUND(I214*H214,0)</f>
        <v>0</v>
      </c>
      <c r="BL214" s="16" t="s">
        <v>169</v>
      </c>
      <c r="BM214" s="228" t="s">
        <v>306</v>
      </c>
    </row>
    <row r="215" s="13" customFormat="1">
      <c r="A215" s="13"/>
      <c r="B215" s="230"/>
      <c r="C215" s="231"/>
      <c r="D215" s="232" t="s">
        <v>136</v>
      </c>
      <c r="E215" s="233" t="s">
        <v>1</v>
      </c>
      <c r="F215" s="234" t="s">
        <v>171</v>
      </c>
      <c r="G215" s="231"/>
      <c r="H215" s="235">
        <v>4.0800000000000001</v>
      </c>
      <c r="I215" s="236"/>
      <c r="J215" s="231"/>
      <c r="K215" s="231"/>
      <c r="L215" s="237"/>
      <c r="M215" s="238"/>
      <c r="N215" s="239"/>
      <c r="O215" s="239"/>
      <c r="P215" s="239"/>
      <c r="Q215" s="239"/>
      <c r="R215" s="239"/>
      <c r="S215" s="239"/>
      <c r="T215" s="24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1" t="s">
        <v>136</v>
      </c>
      <c r="AU215" s="241" t="s">
        <v>83</v>
      </c>
      <c r="AV215" s="13" t="s">
        <v>83</v>
      </c>
      <c r="AW215" s="13" t="s">
        <v>31</v>
      </c>
      <c r="AX215" s="13" t="s">
        <v>8</v>
      </c>
      <c r="AY215" s="241" t="s">
        <v>127</v>
      </c>
    </row>
    <row r="216" s="2" customFormat="1" ht="16.5" customHeight="1">
      <c r="A216" s="37"/>
      <c r="B216" s="38"/>
      <c r="C216" s="257" t="s">
        <v>307</v>
      </c>
      <c r="D216" s="257" t="s">
        <v>178</v>
      </c>
      <c r="E216" s="258" t="s">
        <v>308</v>
      </c>
      <c r="F216" s="259" t="s">
        <v>309</v>
      </c>
      <c r="G216" s="260" t="s">
        <v>132</v>
      </c>
      <c r="H216" s="261">
        <v>4.4880000000000004</v>
      </c>
      <c r="I216" s="262"/>
      <c r="J216" s="263">
        <f>ROUND(I216*H216,0)</f>
        <v>0</v>
      </c>
      <c r="K216" s="259" t="s">
        <v>1</v>
      </c>
      <c r="L216" s="264"/>
      <c r="M216" s="265" t="s">
        <v>1</v>
      </c>
      <c r="N216" s="266" t="s">
        <v>39</v>
      </c>
      <c r="O216" s="90"/>
      <c r="P216" s="226">
        <f>O216*H216</f>
        <v>0</v>
      </c>
      <c r="Q216" s="226">
        <v>0.01</v>
      </c>
      <c r="R216" s="226">
        <f>Q216*H216</f>
        <v>0.044880000000000003</v>
      </c>
      <c r="S216" s="226">
        <v>0</v>
      </c>
      <c r="T216" s="227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8" t="s">
        <v>266</v>
      </c>
      <c r="AT216" s="228" t="s">
        <v>178</v>
      </c>
      <c r="AU216" s="228" t="s">
        <v>83</v>
      </c>
      <c r="AY216" s="16" t="s">
        <v>127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6" t="s">
        <v>8</v>
      </c>
      <c r="BK216" s="229">
        <f>ROUND(I216*H216,0)</f>
        <v>0</v>
      </c>
      <c r="BL216" s="16" t="s">
        <v>169</v>
      </c>
      <c r="BM216" s="228" t="s">
        <v>310</v>
      </c>
    </row>
    <row r="217" s="13" customFormat="1">
      <c r="A217" s="13"/>
      <c r="B217" s="230"/>
      <c r="C217" s="231"/>
      <c r="D217" s="232" t="s">
        <v>136</v>
      </c>
      <c r="E217" s="231"/>
      <c r="F217" s="234" t="s">
        <v>311</v>
      </c>
      <c r="G217" s="231"/>
      <c r="H217" s="235">
        <v>4.4880000000000004</v>
      </c>
      <c r="I217" s="236"/>
      <c r="J217" s="231"/>
      <c r="K217" s="231"/>
      <c r="L217" s="237"/>
      <c r="M217" s="238"/>
      <c r="N217" s="239"/>
      <c r="O217" s="239"/>
      <c r="P217" s="239"/>
      <c r="Q217" s="239"/>
      <c r="R217" s="239"/>
      <c r="S217" s="239"/>
      <c r="T217" s="24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1" t="s">
        <v>136</v>
      </c>
      <c r="AU217" s="241" t="s">
        <v>83</v>
      </c>
      <c r="AV217" s="13" t="s">
        <v>83</v>
      </c>
      <c r="AW217" s="13" t="s">
        <v>4</v>
      </c>
      <c r="AX217" s="13" t="s">
        <v>8</v>
      </c>
      <c r="AY217" s="241" t="s">
        <v>127</v>
      </c>
    </row>
    <row r="218" s="2" customFormat="1" ht="37.8" customHeight="1">
      <c r="A218" s="37"/>
      <c r="B218" s="38"/>
      <c r="C218" s="217" t="s">
        <v>312</v>
      </c>
      <c r="D218" s="217" t="s">
        <v>129</v>
      </c>
      <c r="E218" s="218" t="s">
        <v>313</v>
      </c>
      <c r="F218" s="219" t="s">
        <v>314</v>
      </c>
      <c r="G218" s="220" t="s">
        <v>315</v>
      </c>
      <c r="H218" s="221">
        <v>1</v>
      </c>
      <c r="I218" s="222"/>
      <c r="J218" s="223">
        <f>ROUND(I218*H218,0)</f>
        <v>0</v>
      </c>
      <c r="K218" s="219" t="s">
        <v>1</v>
      </c>
      <c r="L218" s="43"/>
      <c r="M218" s="224" t="s">
        <v>1</v>
      </c>
      <c r="N218" s="225" t="s">
        <v>39</v>
      </c>
      <c r="O218" s="90"/>
      <c r="P218" s="226">
        <f>O218*H218</f>
        <v>0</v>
      </c>
      <c r="Q218" s="226">
        <v>0</v>
      </c>
      <c r="R218" s="226">
        <f>Q218*H218</f>
        <v>0</v>
      </c>
      <c r="S218" s="226">
        <v>0</v>
      </c>
      <c r="T218" s="227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8" t="s">
        <v>169</v>
      </c>
      <c r="AT218" s="228" t="s">
        <v>129</v>
      </c>
      <c r="AU218" s="228" t="s">
        <v>83</v>
      </c>
      <c r="AY218" s="16" t="s">
        <v>127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6" t="s">
        <v>8</v>
      </c>
      <c r="BK218" s="229">
        <f>ROUND(I218*H218,0)</f>
        <v>0</v>
      </c>
      <c r="BL218" s="16" t="s">
        <v>169</v>
      </c>
      <c r="BM218" s="228" t="s">
        <v>316</v>
      </c>
    </row>
    <row r="219" s="2" customFormat="1" ht="24.15" customHeight="1">
      <c r="A219" s="37"/>
      <c r="B219" s="38"/>
      <c r="C219" s="217" t="s">
        <v>317</v>
      </c>
      <c r="D219" s="217" t="s">
        <v>129</v>
      </c>
      <c r="E219" s="218" t="s">
        <v>318</v>
      </c>
      <c r="F219" s="219" t="s">
        <v>319</v>
      </c>
      <c r="G219" s="220" t="s">
        <v>239</v>
      </c>
      <c r="H219" s="221">
        <v>0.047</v>
      </c>
      <c r="I219" s="222"/>
      <c r="J219" s="223">
        <f>ROUND(I219*H219,0)</f>
        <v>0</v>
      </c>
      <c r="K219" s="219" t="s">
        <v>133</v>
      </c>
      <c r="L219" s="43"/>
      <c r="M219" s="224" t="s">
        <v>1</v>
      </c>
      <c r="N219" s="225" t="s">
        <v>39</v>
      </c>
      <c r="O219" s="90"/>
      <c r="P219" s="226">
        <f>O219*H219</f>
        <v>0</v>
      </c>
      <c r="Q219" s="226">
        <v>0.01</v>
      </c>
      <c r="R219" s="226">
        <f>Q219*H219</f>
        <v>0.00046999999999999999</v>
      </c>
      <c r="S219" s="226">
        <v>0</v>
      </c>
      <c r="T219" s="227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8" t="s">
        <v>169</v>
      </c>
      <c r="AT219" s="228" t="s">
        <v>129</v>
      </c>
      <c r="AU219" s="228" t="s">
        <v>83</v>
      </c>
      <c r="AY219" s="16" t="s">
        <v>127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6" t="s">
        <v>8</v>
      </c>
      <c r="BK219" s="229">
        <f>ROUND(I219*H219,0)</f>
        <v>0</v>
      </c>
      <c r="BL219" s="16" t="s">
        <v>169</v>
      </c>
      <c r="BM219" s="228" t="s">
        <v>320</v>
      </c>
    </row>
    <row r="220" s="12" customFormat="1" ht="22.8" customHeight="1">
      <c r="A220" s="12"/>
      <c r="B220" s="201"/>
      <c r="C220" s="202"/>
      <c r="D220" s="203" t="s">
        <v>73</v>
      </c>
      <c r="E220" s="215" t="s">
        <v>321</v>
      </c>
      <c r="F220" s="215" t="s">
        <v>322</v>
      </c>
      <c r="G220" s="202"/>
      <c r="H220" s="202"/>
      <c r="I220" s="205"/>
      <c r="J220" s="216">
        <f>BK220</f>
        <v>0</v>
      </c>
      <c r="K220" s="202"/>
      <c r="L220" s="207"/>
      <c r="M220" s="208"/>
      <c r="N220" s="209"/>
      <c r="O220" s="209"/>
      <c r="P220" s="210">
        <f>SUM(P221:P227)</f>
        <v>0</v>
      </c>
      <c r="Q220" s="209"/>
      <c r="R220" s="210">
        <f>SUM(R221:R227)</f>
        <v>0</v>
      </c>
      <c r="S220" s="209"/>
      <c r="T220" s="211">
        <f>SUM(T221:T227)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2" t="s">
        <v>83</v>
      </c>
      <c r="AT220" s="213" t="s">
        <v>73</v>
      </c>
      <c r="AU220" s="213" t="s">
        <v>8</v>
      </c>
      <c r="AY220" s="212" t="s">
        <v>127</v>
      </c>
      <c r="BK220" s="214">
        <f>SUM(BK221:BK227)</f>
        <v>0</v>
      </c>
    </row>
    <row r="221" s="2" customFormat="1" ht="33" customHeight="1">
      <c r="A221" s="37"/>
      <c r="B221" s="38"/>
      <c r="C221" s="217" t="s">
        <v>323</v>
      </c>
      <c r="D221" s="217" t="s">
        <v>129</v>
      </c>
      <c r="E221" s="218" t="s">
        <v>324</v>
      </c>
      <c r="F221" s="219" t="s">
        <v>325</v>
      </c>
      <c r="G221" s="220" t="s">
        <v>132</v>
      </c>
      <c r="H221" s="221">
        <v>22.265000000000001</v>
      </c>
      <c r="I221" s="222"/>
      <c r="J221" s="223">
        <f>ROUND(I221*H221,0)</f>
        <v>0</v>
      </c>
      <c r="K221" s="219" t="s">
        <v>133</v>
      </c>
      <c r="L221" s="43"/>
      <c r="M221" s="224" t="s">
        <v>1</v>
      </c>
      <c r="N221" s="225" t="s">
        <v>39</v>
      </c>
      <c r="O221" s="90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7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8" t="s">
        <v>169</v>
      </c>
      <c r="AT221" s="228" t="s">
        <v>129</v>
      </c>
      <c r="AU221" s="228" t="s">
        <v>83</v>
      </c>
      <c r="AY221" s="16" t="s">
        <v>127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6" t="s">
        <v>8</v>
      </c>
      <c r="BK221" s="229">
        <f>ROUND(I221*H221,0)</f>
        <v>0</v>
      </c>
      <c r="BL221" s="16" t="s">
        <v>169</v>
      </c>
      <c r="BM221" s="228" t="s">
        <v>326</v>
      </c>
    </row>
    <row r="222" s="13" customFormat="1">
      <c r="A222" s="13"/>
      <c r="B222" s="230"/>
      <c r="C222" s="231"/>
      <c r="D222" s="232" t="s">
        <v>136</v>
      </c>
      <c r="E222" s="233" t="s">
        <v>1</v>
      </c>
      <c r="F222" s="234" t="s">
        <v>193</v>
      </c>
      <c r="G222" s="231"/>
      <c r="H222" s="235">
        <v>6.0999999999999996</v>
      </c>
      <c r="I222" s="236"/>
      <c r="J222" s="231"/>
      <c r="K222" s="231"/>
      <c r="L222" s="237"/>
      <c r="M222" s="238"/>
      <c r="N222" s="239"/>
      <c r="O222" s="239"/>
      <c r="P222" s="239"/>
      <c r="Q222" s="239"/>
      <c r="R222" s="239"/>
      <c r="S222" s="239"/>
      <c r="T222" s="24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1" t="s">
        <v>136</v>
      </c>
      <c r="AU222" s="241" t="s">
        <v>83</v>
      </c>
      <c r="AV222" s="13" t="s">
        <v>83</v>
      </c>
      <c r="AW222" s="13" t="s">
        <v>31</v>
      </c>
      <c r="AX222" s="13" t="s">
        <v>74</v>
      </c>
      <c r="AY222" s="241" t="s">
        <v>127</v>
      </c>
    </row>
    <row r="223" s="13" customFormat="1">
      <c r="A223" s="13"/>
      <c r="B223" s="230"/>
      <c r="C223" s="231"/>
      <c r="D223" s="232" t="s">
        <v>136</v>
      </c>
      <c r="E223" s="233" t="s">
        <v>1</v>
      </c>
      <c r="F223" s="234" t="s">
        <v>211</v>
      </c>
      <c r="G223" s="231"/>
      <c r="H223" s="235">
        <v>10.98</v>
      </c>
      <c r="I223" s="236"/>
      <c r="J223" s="231"/>
      <c r="K223" s="231"/>
      <c r="L223" s="237"/>
      <c r="M223" s="238"/>
      <c r="N223" s="239"/>
      <c r="O223" s="239"/>
      <c r="P223" s="239"/>
      <c r="Q223" s="239"/>
      <c r="R223" s="239"/>
      <c r="S223" s="239"/>
      <c r="T223" s="24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1" t="s">
        <v>136</v>
      </c>
      <c r="AU223" s="241" t="s">
        <v>83</v>
      </c>
      <c r="AV223" s="13" t="s">
        <v>83</v>
      </c>
      <c r="AW223" s="13" t="s">
        <v>31</v>
      </c>
      <c r="AX223" s="13" t="s">
        <v>74</v>
      </c>
      <c r="AY223" s="241" t="s">
        <v>127</v>
      </c>
    </row>
    <row r="224" s="13" customFormat="1">
      <c r="A224" s="13"/>
      <c r="B224" s="230"/>
      <c r="C224" s="231"/>
      <c r="D224" s="232" t="s">
        <v>136</v>
      </c>
      <c r="E224" s="233" t="s">
        <v>1</v>
      </c>
      <c r="F224" s="234" t="s">
        <v>212</v>
      </c>
      <c r="G224" s="231"/>
      <c r="H224" s="235">
        <v>5.1849999999999996</v>
      </c>
      <c r="I224" s="236"/>
      <c r="J224" s="231"/>
      <c r="K224" s="231"/>
      <c r="L224" s="237"/>
      <c r="M224" s="238"/>
      <c r="N224" s="239"/>
      <c r="O224" s="239"/>
      <c r="P224" s="239"/>
      <c r="Q224" s="239"/>
      <c r="R224" s="239"/>
      <c r="S224" s="239"/>
      <c r="T224" s="24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1" t="s">
        <v>136</v>
      </c>
      <c r="AU224" s="241" t="s">
        <v>83</v>
      </c>
      <c r="AV224" s="13" t="s">
        <v>83</v>
      </c>
      <c r="AW224" s="13" t="s">
        <v>31</v>
      </c>
      <c r="AX224" s="13" t="s">
        <v>74</v>
      </c>
      <c r="AY224" s="241" t="s">
        <v>127</v>
      </c>
    </row>
    <row r="225" s="14" customFormat="1">
      <c r="A225" s="14"/>
      <c r="B225" s="246"/>
      <c r="C225" s="247"/>
      <c r="D225" s="232" t="s">
        <v>136</v>
      </c>
      <c r="E225" s="248" t="s">
        <v>1</v>
      </c>
      <c r="F225" s="249" t="s">
        <v>157</v>
      </c>
      <c r="G225" s="247"/>
      <c r="H225" s="250">
        <v>22.265000000000001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6" t="s">
        <v>136</v>
      </c>
      <c r="AU225" s="256" t="s">
        <v>83</v>
      </c>
      <c r="AV225" s="14" t="s">
        <v>134</v>
      </c>
      <c r="AW225" s="14" t="s">
        <v>31</v>
      </c>
      <c r="AX225" s="14" t="s">
        <v>8</v>
      </c>
      <c r="AY225" s="256" t="s">
        <v>127</v>
      </c>
    </row>
    <row r="226" s="2" customFormat="1" ht="24.15" customHeight="1">
      <c r="A226" s="37"/>
      <c r="B226" s="38"/>
      <c r="C226" s="217" t="s">
        <v>327</v>
      </c>
      <c r="D226" s="217" t="s">
        <v>129</v>
      </c>
      <c r="E226" s="218" t="s">
        <v>328</v>
      </c>
      <c r="F226" s="219" t="s">
        <v>329</v>
      </c>
      <c r="G226" s="220" t="s">
        <v>132</v>
      </c>
      <c r="H226" s="221">
        <v>6.0999999999999996</v>
      </c>
      <c r="I226" s="222"/>
      <c r="J226" s="223">
        <f>ROUND(I226*H226,0)</f>
        <v>0</v>
      </c>
      <c r="K226" s="219" t="s">
        <v>1</v>
      </c>
      <c r="L226" s="43"/>
      <c r="M226" s="224" t="s">
        <v>1</v>
      </c>
      <c r="N226" s="225" t="s">
        <v>39</v>
      </c>
      <c r="O226" s="90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7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8" t="s">
        <v>169</v>
      </c>
      <c r="AT226" s="228" t="s">
        <v>129</v>
      </c>
      <c r="AU226" s="228" t="s">
        <v>83</v>
      </c>
      <c r="AY226" s="16" t="s">
        <v>127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6" t="s">
        <v>8</v>
      </c>
      <c r="BK226" s="229">
        <f>ROUND(I226*H226,0)</f>
        <v>0</v>
      </c>
      <c r="BL226" s="16" t="s">
        <v>169</v>
      </c>
      <c r="BM226" s="228" t="s">
        <v>330</v>
      </c>
    </row>
    <row r="227" s="13" customFormat="1">
      <c r="A227" s="13"/>
      <c r="B227" s="230"/>
      <c r="C227" s="231"/>
      <c r="D227" s="232" t="s">
        <v>136</v>
      </c>
      <c r="E227" s="233" t="s">
        <v>1</v>
      </c>
      <c r="F227" s="234" t="s">
        <v>193</v>
      </c>
      <c r="G227" s="231"/>
      <c r="H227" s="235">
        <v>6.0999999999999996</v>
      </c>
      <c r="I227" s="236"/>
      <c r="J227" s="231"/>
      <c r="K227" s="231"/>
      <c r="L227" s="237"/>
      <c r="M227" s="238"/>
      <c r="N227" s="239"/>
      <c r="O227" s="239"/>
      <c r="P227" s="239"/>
      <c r="Q227" s="239"/>
      <c r="R227" s="239"/>
      <c r="S227" s="239"/>
      <c r="T227" s="24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1" t="s">
        <v>136</v>
      </c>
      <c r="AU227" s="241" t="s">
        <v>83</v>
      </c>
      <c r="AV227" s="13" t="s">
        <v>83</v>
      </c>
      <c r="AW227" s="13" t="s">
        <v>31</v>
      </c>
      <c r="AX227" s="13" t="s">
        <v>8</v>
      </c>
      <c r="AY227" s="241" t="s">
        <v>127</v>
      </c>
    </row>
    <row r="228" s="12" customFormat="1" ht="22.8" customHeight="1">
      <c r="A228" s="12"/>
      <c r="B228" s="201"/>
      <c r="C228" s="202"/>
      <c r="D228" s="203" t="s">
        <v>73</v>
      </c>
      <c r="E228" s="215" t="s">
        <v>331</v>
      </c>
      <c r="F228" s="215" t="s">
        <v>332</v>
      </c>
      <c r="G228" s="202"/>
      <c r="H228" s="202"/>
      <c r="I228" s="205"/>
      <c r="J228" s="216">
        <f>BK228</f>
        <v>0</v>
      </c>
      <c r="K228" s="202"/>
      <c r="L228" s="207"/>
      <c r="M228" s="208"/>
      <c r="N228" s="209"/>
      <c r="O228" s="209"/>
      <c r="P228" s="210">
        <f>SUM(P229:P241)</f>
        <v>0</v>
      </c>
      <c r="Q228" s="209"/>
      <c r="R228" s="210">
        <f>SUM(R229:R241)</f>
        <v>0.77686900000000003</v>
      </c>
      <c r="S228" s="209"/>
      <c r="T228" s="211">
        <f>SUM(T229:T241)</f>
        <v>1.7238600000000002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2" t="s">
        <v>83</v>
      </c>
      <c r="AT228" s="213" t="s">
        <v>73</v>
      </c>
      <c r="AU228" s="213" t="s">
        <v>8</v>
      </c>
      <c r="AY228" s="212" t="s">
        <v>127</v>
      </c>
      <c r="BK228" s="214">
        <f>SUM(BK229:BK241)</f>
        <v>0</v>
      </c>
    </row>
    <row r="229" s="2" customFormat="1" ht="24.15" customHeight="1">
      <c r="A229" s="37"/>
      <c r="B229" s="38"/>
      <c r="C229" s="217" t="s">
        <v>333</v>
      </c>
      <c r="D229" s="217" t="s">
        <v>129</v>
      </c>
      <c r="E229" s="218" t="s">
        <v>334</v>
      </c>
      <c r="F229" s="219" t="s">
        <v>335</v>
      </c>
      <c r="G229" s="220" t="s">
        <v>153</v>
      </c>
      <c r="H229" s="221">
        <v>36.950000000000003</v>
      </c>
      <c r="I229" s="222"/>
      <c r="J229" s="223">
        <f>ROUND(I229*H229,0)</f>
        <v>0</v>
      </c>
      <c r="K229" s="219" t="s">
        <v>133</v>
      </c>
      <c r="L229" s="43"/>
      <c r="M229" s="224" t="s">
        <v>1</v>
      </c>
      <c r="N229" s="225" t="s">
        <v>39</v>
      </c>
      <c r="O229" s="90"/>
      <c r="P229" s="226">
        <f>O229*H229</f>
        <v>0</v>
      </c>
      <c r="Q229" s="226">
        <v>0.0039199999999999999</v>
      </c>
      <c r="R229" s="226">
        <f>Q229*H229</f>
        <v>0.144844</v>
      </c>
      <c r="S229" s="226">
        <v>0</v>
      </c>
      <c r="T229" s="227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8" t="s">
        <v>169</v>
      </c>
      <c r="AT229" s="228" t="s">
        <v>129</v>
      </c>
      <c r="AU229" s="228" t="s">
        <v>83</v>
      </c>
      <c r="AY229" s="16" t="s">
        <v>127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6" t="s">
        <v>8</v>
      </c>
      <c r="BK229" s="229">
        <f>ROUND(I229*H229,0)</f>
        <v>0</v>
      </c>
      <c r="BL229" s="16" t="s">
        <v>169</v>
      </c>
      <c r="BM229" s="228" t="s">
        <v>336</v>
      </c>
    </row>
    <row r="230" s="13" customFormat="1">
      <c r="A230" s="13"/>
      <c r="B230" s="230"/>
      <c r="C230" s="231"/>
      <c r="D230" s="232" t="s">
        <v>136</v>
      </c>
      <c r="E230" s="233" t="s">
        <v>1</v>
      </c>
      <c r="F230" s="234" t="s">
        <v>337</v>
      </c>
      <c r="G230" s="231"/>
      <c r="H230" s="235">
        <v>33.549999999999997</v>
      </c>
      <c r="I230" s="236"/>
      <c r="J230" s="231"/>
      <c r="K230" s="231"/>
      <c r="L230" s="237"/>
      <c r="M230" s="238"/>
      <c r="N230" s="239"/>
      <c r="O230" s="239"/>
      <c r="P230" s="239"/>
      <c r="Q230" s="239"/>
      <c r="R230" s="239"/>
      <c r="S230" s="239"/>
      <c r="T230" s="24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1" t="s">
        <v>136</v>
      </c>
      <c r="AU230" s="241" t="s">
        <v>83</v>
      </c>
      <c r="AV230" s="13" t="s">
        <v>83</v>
      </c>
      <c r="AW230" s="13" t="s">
        <v>31</v>
      </c>
      <c r="AX230" s="13" t="s">
        <v>74</v>
      </c>
      <c r="AY230" s="241" t="s">
        <v>127</v>
      </c>
    </row>
    <row r="231" s="13" customFormat="1">
      <c r="A231" s="13"/>
      <c r="B231" s="230"/>
      <c r="C231" s="231"/>
      <c r="D231" s="232" t="s">
        <v>136</v>
      </c>
      <c r="E231" s="233" t="s">
        <v>1</v>
      </c>
      <c r="F231" s="234" t="s">
        <v>338</v>
      </c>
      <c r="G231" s="231"/>
      <c r="H231" s="235">
        <v>3.3999999999999999</v>
      </c>
      <c r="I231" s="236"/>
      <c r="J231" s="231"/>
      <c r="K231" s="231"/>
      <c r="L231" s="237"/>
      <c r="M231" s="238"/>
      <c r="N231" s="239"/>
      <c r="O231" s="239"/>
      <c r="P231" s="239"/>
      <c r="Q231" s="239"/>
      <c r="R231" s="239"/>
      <c r="S231" s="239"/>
      <c r="T231" s="24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1" t="s">
        <v>136</v>
      </c>
      <c r="AU231" s="241" t="s">
        <v>83</v>
      </c>
      <c r="AV231" s="13" t="s">
        <v>83</v>
      </c>
      <c r="AW231" s="13" t="s">
        <v>31</v>
      </c>
      <c r="AX231" s="13" t="s">
        <v>74</v>
      </c>
      <c r="AY231" s="241" t="s">
        <v>127</v>
      </c>
    </row>
    <row r="232" s="14" customFormat="1">
      <c r="A232" s="14"/>
      <c r="B232" s="246"/>
      <c r="C232" s="247"/>
      <c r="D232" s="232" t="s">
        <v>136</v>
      </c>
      <c r="E232" s="248" t="s">
        <v>1</v>
      </c>
      <c r="F232" s="249" t="s">
        <v>157</v>
      </c>
      <c r="G232" s="247"/>
      <c r="H232" s="250">
        <v>36.950000000000003</v>
      </c>
      <c r="I232" s="251"/>
      <c r="J232" s="247"/>
      <c r="K232" s="247"/>
      <c r="L232" s="252"/>
      <c r="M232" s="253"/>
      <c r="N232" s="254"/>
      <c r="O232" s="254"/>
      <c r="P232" s="254"/>
      <c r="Q232" s="254"/>
      <c r="R232" s="254"/>
      <c r="S232" s="254"/>
      <c r="T232" s="25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6" t="s">
        <v>136</v>
      </c>
      <c r="AU232" s="256" t="s">
        <v>83</v>
      </c>
      <c r="AV232" s="14" t="s">
        <v>134</v>
      </c>
      <c r="AW232" s="14" t="s">
        <v>31</v>
      </c>
      <c r="AX232" s="14" t="s">
        <v>8</v>
      </c>
      <c r="AY232" s="256" t="s">
        <v>127</v>
      </c>
    </row>
    <row r="233" s="2" customFormat="1" ht="37.8" customHeight="1">
      <c r="A233" s="37"/>
      <c r="B233" s="38"/>
      <c r="C233" s="257" t="s">
        <v>339</v>
      </c>
      <c r="D233" s="257" t="s">
        <v>178</v>
      </c>
      <c r="E233" s="258" t="s">
        <v>340</v>
      </c>
      <c r="F233" s="259" t="s">
        <v>341</v>
      </c>
      <c r="G233" s="260" t="s">
        <v>153</v>
      </c>
      <c r="H233" s="261">
        <v>36.950000000000003</v>
      </c>
      <c r="I233" s="262"/>
      <c r="J233" s="263">
        <f>ROUND(I233*H233,0)</f>
        <v>0</v>
      </c>
      <c r="K233" s="259" t="s">
        <v>1</v>
      </c>
      <c r="L233" s="264"/>
      <c r="M233" s="265" t="s">
        <v>1</v>
      </c>
      <c r="N233" s="266" t="s">
        <v>39</v>
      </c>
      <c r="O233" s="90"/>
      <c r="P233" s="226">
        <f>O233*H233</f>
        <v>0</v>
      </c>
      <c r="Q233" s="226">
        <v>0.014999999999999999</v>
      </c>
      <c r="R233" s="226">
        <f>Q233*H233</f>
        <v>0.55425000000000002</v>
      </c>
      <c r="S233" s="226">
        <v>0</v>
      </c>
      <c r="T233" s="227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8" t="s">
        <v>266</v>
      </c>
      <c r="AT233" s="228" t="s">
        <v>178</v>
      </c>
      <c r="AU233" s="228" t="s">
        <v>83</v>
      </c>
      <c r="AY233" s="16" t="s">
        <v>127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6" t="s">
        <v>8</v>
      </c>
      <c r="BK233" s="229">
        <f>ROUND(I233*H233,0)</f>
        <v>0</v>
      </c>
      <c r="BL233" s="16" t="s">
        <v>169</v>
      </c>
      <c r="BM233" s="228" t="s">
        <v>342</v>
      </c>
    </row>
    <row r="234" s="2" customFormat="1" ht="33" customHeight="1">
      <c r="A234" s="37"/>
      <c r="B234" s="38"/>
      <c r="C234" s="217" t="s">
        <v>343</v>
      </c>
      <c r="D234" s="217" t="s">
        <v>129</v>
      </c>
      <c r="E234" s="218" t="s">
        <v>344</v>
      </c>
      <c r="F234" s="219" t="s">
        <v>345</v>
      </c>
      <c r="G234" s="220" t="s">
        <v>153</v>
      </c>
      <c r="H234" s="221">
        <v>5.1849999999999996</v>
      </c>
      <c r="I234" s="222"/>
      <c r="J234" s="223">
        <f>ROUND(I234*H234,0)</f>
        <v>0</v>
      </c>
      <c r="K234" s="219" t="s">
        <v>133</v>
      </c>
      <c r="L234" s="43"/>
      <c r="M234" s="224" t="s">
        <v>1</v>
      </c>
      <c r="N234" s="225" t="s">
        <v>39</v>
      </c>
      <c r="O234" s="90"/>
      <c r="P234" s="226">
        <f>O234*H234</f>
        <v>0</v>
      </c>
      <c r="Q234" s="226">
        <v>0.0077999999999999996</v>
      </c>
      <c r="R234" s="226">
        <f>Q234*H234</f>
        <v>0.040442999999999993</v>
      </c>
      <c r="S234" s="226">
        <v>0</v>
      </c>
      <c r="T234" s="227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8" t="s">
        <v>169</v>
      </c>
      <c r="AT234" s="228" t="s">
        <v>129</v>
      </c>
      <c r="AU234" s="228" t="s">
        <v>83</v>
      </c>
      <c r="AY234" s="16" t="s">
        <v>127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6" t="s">
        <v>8</v>
      </c>
      <c r="BK234" s="229">
        <f>ROUND(I234*H234,0)</f>
        <v>0</v>
      </c>
      <c r="BL234" s="16" t="s">
        <v>169</v>
      </c>
      <c r="BM234" s="228" t="s">
        <v>346</v>
      </c>
    </row>
    <row r="235" s="13" customFormat="1">
      <c r="A235" s="13"/>
      <c r="B235" s="230"/>
      <c r="C235" s="231"/>
      <c r="D235" s="232" t="s">
        <v>136</v>
      </c>
      <c r="E235" s="233" t="s">
        <v>1</v>
      </c>
      <c r="F235" s="234" t="s">
        <v>212</v>
      </c>
      <c r="G235" s="231"/>
      <c r="H235" s="235">
        <v>5.1849999999999996</v>
      </c>
      <c r="I235" s="236"/>
      <c r="J235" s="231"/>
      <c r="K235" s="231"/>
      <c r="L235" s="237"/>
      <c r="M235" s="238"/>
      <c r="N235" s="239"/>
      <c r="O235" s="239"/>
      <c r="P235" s="239"/>
      <c r="Q235" s="239"/>
      <c r="R235" s="239"/>
      <c r="S235" s="239"/>
      <c r="T235" s="24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1" t="s">
        <v>136</v>
      </c>
      <c r="AU235" s="241" t="s">
        <v>83</v>
      </c>
      <c r="AV235" s="13" t="s">
        <v>83</v>
      </c>
      <c r="AW235" s="13" t="s">
        <v>31</v>
      </c>
      <c r="AX235" s="13" t="s">
        <v>8</v>
      </c>
      <c r="AY235" s="241" t="s">
        <v>127</v>
      </c>
    </row>
    <row r="236" s="2" customFormat="1" ht="24.15" customHeight="1">
      <c r="A236" s="37"/>
      <c r="B236" s="38"/>
      <c r="C236" s="257" t="s">
        <v>347</v>
      </c>
      <c r="D236" s="257" t="s">
        <v>178</v>
      </c>
      <c r="E236" s="258" t="s">
        <v>348</v>
      </c>
      <c r="F236" s="259" t="s">
        <v>349</v>
      </c>
      <c r="G236" s="260" t="s">
        <v>132</v>
      </c>
      <c r="H236" s="261">
        <v>6.2220000000000004</v>
      </c>
      <c r="I236" s="262"/>
      <c r="J236" s="263">
        <f>ROUND(I236*H236,0)</f>
        <v>0</v>
      </c>
      <c r="K236" s="259" t="s">
        <v>1</v>
      </c>
      <c r="L236" s="264"/>
      <c r="M236" s="265" t="s">
        <v>1</v>
      </c>
      <c r="N236" s="266" t="s">
        <v>39</v>
      </c>
      <c r="O236" s="90"/>
      <c r="P236" s="226">
        <f>O236*H236</f>
        <v>0</v>
      </c>
      <c r="Q236" s="226">
        <v>0.0060000000000000001</v>
      </c>
      <c r="R236" s="226">
        <f>Q236*H236</f>
        <v>0.037332000000000004</v>
      </c>
      <c r="S236" s="226">
        <v>0</v>
      </c>
      <c r="T236" s="227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8" t="s">
        <v>266</v>
      </c>
      <c r="AT236" s="228" t="s">
        <v>178</v>
      </c>
      <c r="AU236" s="228" t="s">
        <v>83</v>
      </c>
      <c r="AY236" s="16" t="s">
        <v>127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6" t="s">
        <v>8</v>
      </c>
      <c r="BK236" s="229">
        <f>ROUND(I236*H236,0)</f>
        <v>0</v>
      </c>
      <c r="BL236" s="16" t="s">
        <v>169</v>
      </c>
      <c r="BM236" s="228" t="s">
        <v>350</v>
      </c>
    </row>
    <row r="237" s="2" customFormat="1">
      <c r="A237" s="37"/>
      <c r="B237" s="38"/>
      <c r="C237" s="39"/>
      <c r="D237" s="232" t="s">
        <v>147</v>
      </c>
      <c r="E237" s="39"/>
      <c r="F237" s="242" t="s">
        <v>351</v>
      </c>
      <c r="G237" s="39"/>
      <c r="H237" s="39"/>
      <c r="I237" s="243"/>
      <c r="J237" s="39"/>
      <c r="K237" s="39"/>
      <c r="L237" s="43"/>
      <c r="M237" s="244"/>
      <c r="N237" s="245"/>
      <c r="O237" s="90"/>
      <c r="P237" s="90"/>
      <c r="Q237" s="90"/>
      <c r="R237" s="90"/>
      <c r="S237" s="90"/>
      <c r="T237" s="91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147</v>
      </c>
      <c r="AU237" s="16" t="s">
        <v>83</v>
      </c>
    </row>
    <row r="238" s="13" customFormat="1">
      <c r="A238" s="13"/>
      <c r="B238" s="230"/>
      <c r="C238" s="231"/>
      <c r="D238" s="232" t="s">
        <v>136</v>
      </c>
      <c r="E238" s="231"/>
      <c r="F238" s="234" t="s">
        <v>352</v>
      </c>
      <c r="G238" s="231"/>
      <c r="H238" s="235">
        <v>6.2220000000000004</v>
      </c>
      <c r="I238" s="236"/>
      <c r="J238" s="231"/>
      <c r="K238" s="231"/>
      <c r="L238" s="237"/>
      <c r="M238" s="238"/>
      <c r="N238" s="239"/>
      <c r="O238" s="239"/>
      <c r="P238" s="239"/>
      <c r="Q238" s="239"/>
      <c r="R238" s="239"/>
      <c r="S238" s="239"/>
      <c r="T238" s="24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1" t="s">
        <v>136</v>
      </c>
      <c r="AU238" s="241" t="s">
        <v>83</v>
      </c>
      <c r="AV238" s="13" t="s">
        <v>83</v>
      </c>
      <c r="AW238" s="13" t="s">
        <v>4</v>
      </c>
      <c r="AX238" s="13" t="s">
        <v>8</v>
      </c>
      <c r="AY238" s="241" t="s">
        <v>127</v>
      </c>
    </row>
    <row r="239" s="2" customFormat="1" ht="24.15" customHeight="1">
      <c r="A239" s="37"/>
      <c r="B239" s="38"/>
      <c r="C239" s="217" t="s">
        <v>353</v>
      </c>
      <c r="D239" s="217" t="s">
        <v>129</v>
      </c>
      <c r="E239" s="218" t="s">
        <v>354</v>
      </c>
      <c r="F239" s="219" t="s">
        <v>355</v>
      </c>
      <c r="G239" s="220" t="s">
        <v>132</v>
      </c>
      <c r="H239" s="221">
        <v>10.98</v>
      </c>
      <c r="I239" s="222"/>
      <c r="J239" s="223">
        <f>ROUND(I239*H239,0)</f>
        <v>0</v>
      </c>
      <c r="K239" s="219" t="s">
        <v>133</v>
      </c>
      <c r="L239" s="43"/>
      <c r="M239" s="224" t="s">
        <v>1</v>
      </c>
      <c r="N239" s="225" t="s">
        <v>39</v>
      </c>
      <c r="O239" s="90"/>
      <c r="P239" s="226">
        <f>O239*H239</f>
        <v>0</v>
      </c>
      <c r="Q239" s="226">
        <v>0</v>
      </c>
      <c r="R239" s="226">
        <f>Q239*H239</f>
        <v>0</v>
      </c>
      <c r="S239" s="226">
        <v>0.157</v>
      </c>
      <c r="T239" s="227">
        <f>S239*H239</f>
        <v>1.7238600000000002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8" t="s">
        <v>169</v>
      </c>
      <c r="AT239" s="228" t="s">
        <v>129</v>
      </c>
      <c r="AU239" s="228" t="s">
        <v>83</v>
      </c>
      <c r="AY239" s="16" t="s">
        <v>127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6" t="s">
        <v>8</v>
      </c>
      <c r="BK239" s="229">
        <f>ROUND(I239*H239,0)</f>
        <v>0</v>
      </c>
      <c r="BL239" s="16" t="s">
        <v>169</v>
      </c>
      <c r="BM239" s="228" t="s">
        <v>356</v>
      </c>
    </row>
    <row r="240" s="13" customFormat="1">
      <c r="A240" s="13"/>
      <c r="B240" s="230"/>
      <c r="C240" s="231"/>
      <c r="D240" s="232" t="s">
        <v>136</v>
      </c>
      <c r="E240" s="233" t="s">
        <v>1</v>
      </c>
      <c r="F240" s="234" t="s">
        <v>211</v>
      </c>
      <c r="G240" s="231"/>
      <c r="H240" s="235">
        <v>10.98</v>
      </c>
      <c r="I240" s="236"/>
      <c r="J240" s="231"/>
      <c r="K240" s="231"/>
      <c r="L240" s="237"/>
      <c r="M240" s="238"/>
      <c r="N240" s="239"/>
      <c r="O240" s="239"/>
      <c r="P240" s="239"/>
      <c r="Q240" s="239"/>
      <c r="R240" s="239"/>
      <c r="S240" s="239"/>
      <c r="T240" s="24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1" t="s">
        <v>136</v>
      </c>
      <c r="AU240" s="241" t="s">
        <v>83</v>
      </c>
      <c r="AV240" s="13" t="s">
        <v>83</v>
      </c>
      <c r="AW240" s="13" t="s">
        <v>31</v>
      </c>
      <c r="AX240" s="13" t="s">
        <v>8</v>
      </c>
      <c r="AY240" s="241" t="s">
        <v>127</v>
      </c>
    </row>
    <row r="241" s="2" customFormat="1" ht="24.15" customHeight="1">
      <c r="A241" s="37"/>
      <c r="B241" s="38"/>
      <c r="C241" s="217" t="s">
        <v>357</v>
      </c>
      <c r="D241" s="217" t="s">
        <v>129</v>
      </c>
      <c r="E241" s="218" t="s">
        <v>358</v>
      </c>
      <c r="F241" s="219" t="s">
        <v>359</v>
      </c>
      <c r="G241" s="220" t="s">
        <v>239</v>
      </c>
      <c r="H241" s="221">
        <v>0.77700000000000002</v>
      </c>
      <c r="I241" s="222"/>
      <c r="J241" s="223">
        <f>ROUND(I241*H241,0)</f>
        <v>0</v>
      </c>
      <c r="K241" s="219" t="s">
        <v>133</v>
      </c>
      <c r="L241" s="43"/>
      <c r="M241" s="224" t="s">
        <v>1</v>
      </c>
      <c r="N241" s="225" t="s">
        <v>39</v>
      </c>
      <c r="O241" s="90"/>
      <c r="P241" s="226">
        <f>O241*H241</f>
        <v>0</v>
      </c>
      <c r="Q241" s="226">
        <v>0</v>
      </c>
      <c r="R241" s="226">
        <f>Q241*H241</f>
        <v>0</v>
      </c>
      <c r="S241" s="226">
        <v>0</v>
      </c>
      <c r="T241" s="227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8" t="s">
        <v>169</v>
      </c>
      <c r="AT241" s="228" t="s">
        <v>129</v>
      </c>
      <c r="AU241" s="228" t="s">
        <v>83</v>
      </c>
      <c r="AY241" s="16" t="s">
        <v>127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16" t="s">
        <v>8</v>
      </c>
      <c r="BK241" s="229">
        <f>ROUND(I241*H241,0)</f>
        <v>0</v>
      </c>
      <c r="BL241" s="16" t="s">
        <v>169</v>
      </c>
      <c r="BM241" s="228" t="s">
        <v>360</v>
      </c>
    </row>
    <row r="242" s="12" customFormat="1" ht="22.8" customHeight="1">
      <c r="A242" s="12"/>
      <c r="B242" s="201"/>
      <c r="C242" s="202"/>
      <c r="D242" s="203" t="s">
        <v>73</v>
      </c>
      <c r="E242" s="215" t="s">
        <v>361</v>
      </c>
      <c r="F242" s="215" t="s">
        <v>362</v>
      </c>
      <c r="G242" s="202"/>
      <c r="H242" s="202"/>
      <c r="I242" s="205"/>
      <c r="J242" s="216">
        <f>BK242</f>
        <v>0</v>
      </c>
      <c r="K242" s="202"/>
      <c r="L242" s="207"/>
      <c r="M242" s="208"/>
      <c r="N242" s="209"/>
      <c r="O242" s="209"/>
      <c r="P242" s="210">
        <f>SUM(P243:P245)</f>
        <v>0</v>
      </c>
      <c r="Q242" s="209"/>
      <c r="R242" s="210">
        <f>SUM(R243:R245)</f>
        <v>0</v>
      </c>
      <c r="S242" s="209"/>
      <c r="T242" s="211">
        <f>SUM(T243:T245)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2" t="s">
        <v>83</v>
      </c>
      <c r="AT242" s="213" t="s">
        <v>73</v>
      </c>
      <c r="AU242" s="213" t="s">
        <v>8</v>
      </c>
      <c r="AY242" s="212" t="s">
        <v>127</v>
      </c>
      <c r="BK242" s="214">
        <f>SUM(BK243:BK245)</f>
        <v>0</v>
      </c>
    </row>
    <row r="243" s="2" customFormat="1" ht="16.5" customHeight="1">
      <c r="A243" s="37"/>
      <c r="B243" s="38"/>
      <c r="C243" s="217" t="s">
        <v>363</v>
      </c>
      <c r="D243" s="217" t="s">
        <v>129</v>
      </c>
      <c r="E243" s="218" t="s">
        <v>364</v>
      </c>
      <c r="F243" s="219" t="s">
        <v>365</v>
      </c>
      <c r="G243" s="220" t="s">
        <v>153</v>
      </c>
      <c r="H243" s="221">
        <v>2.3999999999999999</v>
      </c>
      <c r="I243" s="222"/>
      <c r="J243" s="223">
        <f>ROUND(I243*H243,0)</f>
        <v>0</v>
      </c>
      <c r="K243" s="219" t="s">
        <v>133</v>
      </c>
      <c r="L243" s="43"/>
      <c r="M243" s="224" t="s">
        <v>1</v>
      </c>
      <c r="N243" s="225" t="s">
        <v>39</v>
      </c>
      <c r="O243" s="90"/>
      <c r="P243" s="226">
        <f>O243*H243</f>
        <v>0</v>
      </c>
      <c r="Q243" s="226">
        <v>0</v>
      </c>
      <c r="R243" s="226">
        <f>Q243*H243</f>
        <v>0</v>
      </c>
      <c r="S243" s="226">
        <v>0</v>
      </c>
      <c r="T243" s="227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8" t="s">
        <v>169</v>
      </c>
      <c r="AT243" s="228" t="s">
        <v>129</v>
      </c>
      <c r="AU243" s="228" t="s">
        <v>83</v>
      </c>
      <c r="AY243" s="16" t="s">
        <v>127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6" t="s">
        <v>8</v>
      </c>
      <c r="BK243" s="229">
        <f>ROUND(I243*H243,0)</f>
        <v>0</v>
      </c>
      <c r="BL243" s="16" t="s">
        <v>169</v>
      </c>
      <c r="BM243" s="228" t="s">
        <v>366</v>
      </c>
    </row>
    <row r="244" s="13" customFormat="1">
      <c r="A244" s="13"/>
      <c r="B244" s="230"/>
      <c r="C244" s="231"/>
      <c r="D244" s="232" t="s">
        <v>136</v>
      </c>
      <c r="E244" s="233" t="s">
        <v>1</v>
      </c>
      <c r="F244" s="234" t="s">
        <v>367</v>
      </c>
      <c r="G244" s="231"/>
      <c r="H244" s="235">
        <v>2.3999999999999999</v>
      </c>
      <c r="I244" s="236"/>
      <c r="J244" s="231"/>
      <c r="K244" s="231"/>
      <c r="L244" s="237"/>
      <c r="M244" s="238"/>
      <c r="N244" s="239"/>
      <c r="O244" s="239"/>
      <c r="P244" s="239"/>
      <c r="Q244" s="239"/>
      <c r="R244" s="239"/>
      <c r="S244" s="239"/>
      <c r="T244" s="24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1" t="s">
        <v>136</v>
      </c>
      <c r="AU244" s="241" t="s">
        <v>83</v>
      </c>
      <c r="AV244" s="13" t="s">
        <v>83</v>
      </c>
      <c r="AW244" s="13" t="s">
        <v>31</v>
      </c>
      <c r="AX244" s="13" t="s">
        <v>74</v>
      </c>
      <c r="AY244" s="241" t="s">
        <v>127</v>
      </c>
    </row>
    <row r="245" s="14" customFormat="1">
      <c r="A245" s="14"/>
      <c r="B245" s="246"/>
      <c r="C245" s="247"/>
      <c r="D245" s="232" t="s">
        <v>136</v>
      </c>
      <c r="E245" s="248" t="s">
        <v>1</v>
      </c>
      <c r="F245" s="249" t="s">
        <v>157</v>
      </c>
      <c r="G245" s="247"/>
      <c r="H245" s="250">
        <v>2.3999999999999999</v>
      </c>
      <c r="I245" s="251"/>
      <c r="J245" s="247"/>
      <c r="K245" s="247"/>
      <c r="L245" s="252"/>
      <c r="M245" s="253"/>
      <c r="N245" s="254"/>
      <c r="O245" s="254"/>
      <c r="P245" s="254"/>
      <c r="Q245" s="254"/>
      <c r="R245" s="254"/>
      <c r="S245" s="254"/>
      <c r="T245" s="25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6" t="s">
        <v>136</v>
      </c>
      <c r="AU245" s="256" t="s">
        <v>83</v>
      </c>
      <c r="AV245" s="14" t="s">
        <v>134</v>
      </c>
      <c r="AW245" s="14" t="s">
        <v>31</v>
      </c>
      <c r="AX245" s="14" t="s">
        <v>8</v>
      </c>
      <c r="AY245" s="256" t="s">
        <v>127</v>
      </c>
    </row>
    <row r="246" s="12" customFormat="1" ht="22.8" customHeight="1">
      <c r="A246" s="12"/>
      <c r="B246" s="201"/>
      <c r="C246" s="202"/>
      <c r="D246" s="203" t="s">
        <v>73</v>
      </c>
      <c r="E246" s="215" t="s">
        <v>368</v>
      </c>
      <c r="F246" s="215" t="s">
        <v>369</v>
      </c>
      <c r="G246" s="202"/>
      <c r="H246" s="202"/>
      <c r="I246" s="205"/>
      <c r="J246" s="216">
        <f>BK246</f>
        <v>0</v>
      </c>
      <c r="K246" s="202"/>
      <c r="L246" s="207"/>
      <c r="M246" s="208"/>
      <c r="N246" s="209"/>
      <c r="O246" s="209"/>
      <c r="P246" s="210">
        <f>SUM(P247:P265)</f>
        <v>0</v>
      </c>
      <c r="Q246" s="209"/>
      <c r="R246" s="210">
        <f>SUM(R247:R265)</f>
        <v>0.018759999999999999</v>
      </c>
      <c r="S246" s="209"/>
      <c r="T246" s="211">
        <f>SUM(T247:T265)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2" t="s">
        <v>83</v>
      </c>
      <c r="AT246" s="213" t="s">
        <v>73</v>
      </c>
      <c r="AU246" s="213" t="s">
        <v>8</v>
      </c>
      <c r="AY246" s="212" t="s">
        <v>127</v>
      </c>
      <c r="BK246" s="214">
        <f>SUM(BK247:BK265)</f>
        <v>0</v>
      </c>
    </row>
    <row r="247" s="2" customFormat="1" ht="24.15" customHeight="1">
      <c r="A247" s="37"/>
      <c r="B247" s="38"/>
      <c r="C247" s="217" t="s">
        <v>370</v>
      </c>
      <c r="D247" s="217" t="s">
        <v>129</v>
      </c>
      <c r="E247" s="218" t="s">
        <v>371</v>
      </c>
      <c r="F247" s="219" t="s">
        <v>372</v>
      </c>
      <c r="G247" s="220" t="s">
        <v>132</v>
      </c>
      <c r="H247" s="221">
        <v>35</v>
      </c>
      <c r="I247" s="222"/>
      <c r="J247" s="223">
        <f>ROUND(I247*H247,0)</f>
        <v>0</v>
      </c>
      <c r="K247" s="219" t="s">
        <v>133</v>
      </c>
      <c r="L247" s="43"/>
      <c r="M247" s="224" t="s">
        <v>1</v>
      </c>
      <c r="N247" s="225" t="s">
        <v>39</v>
      </c>
      <c r="O247" s="90"/>
      <c r="P247" s="226">
        <f>O247*H247</f>
        <v>0</v>
      </c>
      <c r="Q247" s="226">
        <v>6.9999999999999994E-05</v>
      </c>
      <c r="R247" s="226">
        <f>Q247*H247</f>
        <v>0.0024499999999999999</v>
      </c>
      <c r="S247" s="226">
        <v>0</v>
      </c>
      <c r="T247" s="227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8" t="s">
        <v>169</v>
      </c>
      <c r="AT247" s="228" t="s">
        <v>129</v>
      </c>
      <c r="AU247" s="228" t="s">
        <v>83</v>
      </c>
      <c r="AY247" s="16" t="s">
        <v>127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6" t="s">
        <v>8</v>
      </c>
      <c r="BK247" s="229">
        <f>ROUND(I247*H247,0)</f>
        <v>0</v>
      </c>
      <c r="BL247" s="16" t="s">
        <v>169</v>
      </c>
      <c r="BM247" s="228" t="s">
        <v>373</v>
      </c>
    </row>
    <row r="248" s="13" customFormat="1">
      <c r="A248" s="13"/>
      <c r="B248" s="230"/>
      <c r="C248" s="231"/>
      <c r="D248" s="232" t="s">
        <v>136</v>
      </c>
      <c r="E248" s="233" t="s">
        <v>1</v>
      </c>
      <c r="F248" s="234" t="s">
        <v>374</v>
      </c>
      <c r="G248" s="231"/>
      <c r="H248" s="235">
        <v>35</v>
      </c>
      <c r="I248" s="236"/>
      <c r="J248" s="231"/>
      <c r="K248" s="231"/>
      <c r="L248" s="237"/>
      <c r="M248" s="238"/>
      <c r="N248" s="239"/>
      <c r="O248" s="239"/>
      <c r="P248" s="239"/>
      <c r="Q248" s="239"/>
      <c r="R248" s="239"/>
      <c r="S248" s="239"/>
      <c r="T248" s="24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1" t="s">
        <v>136</v>
      </c>
      <c r="AU248" s="241" t="s">
        <v>83</v>
      </c>
      <c r="AV248" s="13" t="s">
        <v>83</v>
      </c>
      <c r="AW248" s="13" t="s">
        <v>31</v>
      </c>
      <c r="AX248" s="13" t="s">
        <v>8</v>
      </c>
      <c r="AY248" s="241" t="s">
        <v>127</v>
      </c>
    </row>
    <row r="249" s="2" customFormat="1" ht="24.15" customHeight="1">
      <c r="A249" s="37"/>
      <c r="B249" s="38"/>
      <c r="C249" s="217" t="s">
        <v>375</v>
      </c>
      <c r="D249" s="217" t="s">
        <v>129</v>
      </c>
      <c r="E249" s="218" t="s">
        <v>376</v>
      </c>
      <c r="F249" s="219" t="s">
        <v>377</v>
      </c>
      <c r="G249" s="220" t="s">
        <v>132</v>
      </c>
      <c r="H249" s="221">
        <v>1</v>
      </c>
      <c r="I249" s="222"/>
      <c r="J249" s="223">
        <f>ROUND(I249*H249,0)</f>
        <v>0</v>
      </c>
      <c r="K249" s="219" t="s">
        <v>133</v>
      </c>
      <c r="L249" s="43"/>
      <c r="M249" s="224" t="s">
        <v>1</v>
      </c>
      <c r="N249" s="225" t="s">
        <v>39</v>
      </c>
      <c r="O249" s="90"/>
      <c r="P249" s="226">
        <f>O249*H249</f>
        <v>0</v>
      </c>
      <c r="Q249" s="226">
        <v>3.0000000000000001E-05</v>
      </c>
      <c r="R249" s="226">
        <f>Q249*H249</f>
        <v>3.0000000000000001E-05</v>
      </c>
      <c r="S249" s="226">
        <v>0</v>
      </c>
      <c r="T249" s="227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8" t="s">
        <v>169</v>
      </c>
      <c r="AT249" s="228" t="s">
        <v>129</v>
      </c>
      <c r="AU249" s="228" t="s">
        <v>83</v>
      </c>
      <c r="AY249" s="16" t="s">
        <v>127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6" t="s">
        <v>8</v>
      </c>
      <c r="BK249" s="229">
        <f>ROUND(I249*H249,0)</f>
        <v>0</v>
      </c>
      <c r="BL249" s="16" t="s">
        <v>169</v>
      </c>
      <c r="BM249" s="228" t="s">
        <v>378</v>
      </c>
    </row>
    <row r="250" s="13" customFormat="1">
      <c r="A250" s="13"/>
      <c r="B250" s="230"/>
      <c r="C250" s="231"/>
      <c r="D250" s="232" t="s">
        <v>136</v>
      </c>
      <c r="E250" s="233" t="s">
        <v>1</v>
      </c>
      <c r="F250" s="234" t="s">
        <v>379</v>
      </c>
      <c r="G250" s="231"/>
      <c r="H250" s="235">
        <v>1</v>
      </c>
      <c r="I250" s="236"/>
      <c r="J250" s="231"/>
      <c r="K250" s="231"/>
      <c r="L250" s="237"/>
      <c r="M250" s="238"/>
      <c r="N250" s="239"/>
      <c r="O250" s="239"/>
      <c r="P250" s="239"/>
      <c r="Q250" s="239"/>
      <c r="R250" s="239"/>
      <c r="S250" s="239"/>
      <c r="T250" s="24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1" t="s">
        <v>136</v>
      </c>
      <c r="AU250" s="241" t="s">
        <v>83</v>
      </c>
      <c r="AV250" s="13" t="s">
        <v>83</v>
      </c>
      <c r="AW250" s="13" t="s">
        <v>31</v>
      </c>
      <c r="AX250" s="13" t="s">
        <v>8</v>
      </c>
      <c r="AY250" s="241" t="s">
        <v>127</v>
      </c>
    </row>
    <row r="251" s="2" customFormat="1" ht="24.15" customHeight="1">
      <c r="A251" s="37"/>
      <c r="B251" s="38"/>
      <c r="C251" s="217" t="s">
        <v>380</v>
      </c>
      <c r="D251" s="217" t="s">
        <v>129</v>
      </c>
      <c r="E251" s="218" t="s">
        <v>381</v>
      </c>
      <c r="F251" s="219" t="s">
        <v>382</v>
      </c>
      <c r="G251" s="220" t="s">
        <v>132</v>
      </c>
      <c r="H251" s="221">
        <v>30</v>
      </c>
      <c r="I251" s="222"/>
      <c r="J251" s="223">
        <f>ROUND(I251*H251,0)</f>
        <v>0</v>
      </c>
      <c r="K251" s="219" t="s">
        <v>133</v>
      </c>
      <c r="L251" s="43"/>
      <c r="M251" s="224" t="s">
        <v>1</v>
      </c>
      <c r="N251" s="225" t="s">
        <v>39</v>
      </c>
      <c r="O251" s="90"/>
      <c r="P251" s="226">
        <f>O251*H251</f>
        <v>0</v>
      </c>
      <c r="Q251" s="226">
        <v>6.0000000000000002E-05</v>
      </c>
      <c r="R251" s="226">
        <f>Q251*H251</f>
        <v>0.0018</v>
      </c>
      <c r="S251" s="226">
        <v>0</v>
      </c>
      <c r="T251" s="227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8" t="s">
        <v>169</v>
      </c>
      <c r="AT251" s="228" t="s">
        <v>129</v>
      </c>
      <c r="AU251" s="228" t="s">
        <v>83</v>
      </c>
      <c r="AY251" s="16" t="s">
        <v>127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6" t="s">
        <v>8</v>
      </c>
      <c r="BK251" s="229">
        <f>ROUND(I251*H251,0)</f>
        <v>0</v>
      </c>
      <c r="BL251" s="16" t="s">
        <v>169</v>
      </c>
      <c r="BM251" s="228" t="s">
        <v>383</v>
      </c>
    </row>
    <row r="252" s="13" customFormat="1">
      <c r="A252" s="13"/>
      <c r="B252" s="230"/>
      <c r="C252" s="231"/>
      <c r="D252" s="232" t="s">
        <v>136</v>
      </c>
      <c r="E252" s="233" t="s">
        <v>1</v>
      </c>
      <c r="F252" s="234" t="s">
        <v>384</v>
      </c>
      <c r="G252" s="231"/>
      <c r="H252" s="235">
        <v>30</v>
      </c>
      <c r="I252" s="236"/>
      <c r="J252" s="231"/>
      <c r="K252" s="231"/>
      <c r="L252" s="237"/>
      <c r="M252" s="238"/>
      <c r="N252" s="239"/>
      <c r="O252" s="239"/>
      <c r="P252" s="239"/>
      <c r="Q252" s="239"/>
      <c r="R252" s="239"/>
      <c r="S252" s="239"/>
      <c r="T252" s="24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1" t="s">
        <v>136</v>
      </c>
      <c r="AU252" s="241" t="s">
        <v>83</v>
      </c>
      <c r="AV252" s="13" t="s">
        <v>83</v>
      </c>
      <c r="AW252" s="13" t="s">
        <v>31</v>
      </c>
      <c r="AX252" s="13" t="s">
        <v>8</v>
      </c>
      <c r="AY252" s="241" t="s">
        <v>127</v>
      </c>
    </row>
    <row r="253" s="2" customFormat="1" ht="24.15" customHeight="1">
      <c r="A253" s="37"/>
      <c r="B253" s="38"/>
      <c r="C253" s="217" t="s">
        <v>385</v>
      </c>
      <c r="D253" s="217" t="s">
        <v>129</v>
      </c>
      <c r="E253" s="218" t="s">
        <v>386</v>
      </c>
      <c r="F253" s="219" t="s">
        <v>387</v>
      </c>
      <c r="G253" s="220" t="s">
        <v>132</v>
      </c>
      <c r="H253" s="221">
        <v>30</v>
      </c>
      <c r="I253" s="222"/>
      <c r="J253" s="223">
        <f>ROUND(I253*H253,0)</f>
        <v>0</v>
      </c>
      <c r="K253" s="219" t="s">
        <v>133</v>
      </c>
      <c r="L253" s="43"/>
      <c r="M253" s="224" t="s">
        <v>1</v>
      </c>
      <c r="N253" s="225" t="s">
        <v>39</v>
      </c>
      <c r="O253" s="90"/>
      <c r="P253" s="226">
        <f>O253*H253</f>
        <v>0</v>
      </c>
      <c r="Q253" s="226">
        <v>0.00013999999999999999</v>
      </c>
      <c r="R253" s="226">
        <f>Q253*H253</f>
        <v>0.0041999999999999997</v>
      </c>
      <c r="S253" s="226">
        <v>0</v>
      </c>
      <c r="T253" s="227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8" t="s">
        <v>169</v>
      </c>
      <c r="AT253" s="228" t="s">
        <v>129</v>
      </c>
      <c r="AU253" s="228" t="s">
        <v>83</v>
      </c>
      <c r="AY253" s="16" t="s">
        <v>127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16" t="s">
        <v>8</v>
      </c>
      <c r="BK253" s="229">
        <f>ROUND(I253*H253,0)</f>
        <v>0</v>
      </c>
      <c r="BL253" s="16" t="s">
        <v>169</v>
      </c>
      <c r="BM253" s="228" t="s">
        <v>388</v>
      </c>
    </row>
    <row r="254" s="13" customFormat="1">
      <c r="A254" s="13"/>
      <c r="B254" s="230"/>
      <c r="C254" s="231"/>
      <c r="D254" s="232" t="s">
        <v>136</v>
      </c>
      <c r="E254" s="233" t="s">
        <v>1</v>
      </c>
      <c r="F254" s="234" t="s">
        <v>384</v>
      </c>
      <c r="G254" s="231"/>
      <c r="H254" s="235">
        <v>30</v>
      </c>
      <c r="I254" s="236"/>
      <c r="J254" s="231"/>
      <c r="K254" s="231"/>
      <c r="L254" s="237"/>
      <c r="M254" s="238"/>
      <c r="N254" s="239"/>
      <c r="O254" s="239"/>
      <c r="P254" s="239"/>
      <c r="Q254" s="239"/>
      <c r="R254" s="239"/>
      <c r="S254" s="239"/>
      <c r="T254" s="24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1" t="s">
        <v>136</v>
      </c>
      <c r="AU254" s="241" t="s">
        <v>83</v>
      </c>
      <c r="AV254" s="13" t="s">
        <v>83</v>
      </c>
      <c r="AW254" s="13" t="s">
        <v>31</v>
      </c>
      <c r="AX254" s="13" t="s">
        <v>8</v>
      </c>
      <c r="AY254" s="241" t="s">
        <v>127</v>
      </c>
    </row>
    <row r="255" s="2" customFormat="1" ht="24.15" customHeight="1">
      <c r="A255" s="37"/>
      <c r="B255" s="38"/>
      <c r="C255" s="217" t="s">
        <v>389</v>
      </c>
      <c r="D255" s="217" t="s">
        <v>129</v>
      </c>
      <c r="E255" s="218" t="s">
        <v>390</v>
      </c>
      <c r="F255" s="219" t="s">
        <v>391</v>
      </c>
      <c r="G255" s="220" t="s">
        <v>132</v>
      </c>
      <c r="H255" s="221">
        <v>30</v>
      </c>
      <c r="I255" s="222"/>
      <c r="J255" s="223">
        <f>ROUND(I255*H255,0)</f>
        <v>0</v>
      </c>
      <c r="K255" s="219" t="s">
        <v>133</v>
      </c>
      <c r="L255" s="43"/>
      <c r="M255" s="224" t="s">
        <v>1</v>
      </c>
      <c r="N255" s="225" t="s">
        <v>39</v>
      </c>
      <c r="O255" s="90"/>
      <c r="P255" s="226">
        <f>O255*H255</f>
        <v>0</v>
      </c>
      <c r="Q255" s="226">
        <v>0.00013999999999999999</v>
      </c>
      <c r="R255" s="226">
        <f>Q255*H255</f>
        <v>0.0041999999999999997</v>
      </c>
      <c r="S255" s="226">
        <v>0</v>
      </c>
      <c r="T255" s="227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28" t="s">
        <v>169</v>
      </c>
      <c r="AT255" s="228" t="s">
        <v>129</v>
      </c>
      <c r="AU255" s="228" t="s">
        <v>83</v>
      </c>
      <c r="AY255" s="16" t="s">
        <v>127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16" t="s">
        <v>8</v>
      </c>
      <c r="BK255" s="229">
        <f>ROUND(I255*H255,0)</f>
        <v>0</v>
      </c>
      <c r="BL255" s="16" t="s">
        <v>169</v>
      </c>
      <c r="BM255" s="228" t="s">
        <v>392</v>
      </c>
    </row>
    <row r="256" s="13" customFormat="1">
      <c r="A256" s="13"/>
      <c r="B256" s="230"/>
      <c r="C256" s="231"/>
      <c r="D256" s="232" t="s">
        <v>136</v>
      </c>
      <c r="E256" s="233" t="s">
        <v>1</v>
      </c>
      <c r="F256" s="234" t="s">
        <v>384</v>
      </c>
      <c r="G256" s="231"/>
      <c r="H256" s="235">
        <v>30</v>
      </c>
      <c r="I256" s="236"/>
      <c r="J256" s="231"/>
      <c r="K256" s="231"/>
      <c r="L256" s="237"/>
      <c r="M256" s="238"/>
      <c r="N256" s="239"/>
      <c r="O256" s="239"/>
      <c r="P256" s="239"/>
      <c r="Q256" s="239"/>
      <c r="R256" s="239"/>
      <c r="S256" s="239"/>
      <c r="T256" s="24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1" t="s">
        <v>136</v>
      </c>
      <c r="AU256" s="241" t="s">
        <v>83</v>
      </c>
      <c r="AV256" s="13" t="s">
        <v>83</v>
      </c>
      <c r="AW256" s="13" t="s">
        <v>31</v>
      </c>
      <c r="AX256" s="13" t="s">
        <v>8</v>
      </c>
      <c r="AY256" s="241" t="s">
        <v>127</v>
      </c>
    </row>
    <row r="257" s="2" customFormat="1" ht="24.15" customHeight="1">
      <c r="A257" s="37"/>
      <c r="B257" s="38"/>
      <c r="C257" s="217" t="s">
        <v>393</v>
      </c>
      <c r="D257" s="217" t="s">
        <v>129</v>
      </c>
      <c r="E257" s="218" t="s">
        <v>394</v>
      </c>
      <c r="F257" s="219" t="s">
        <v>395</v>
      </c>
      <c r="G257" s="220" t="s">
        <v>132</v>
      </c>
      <c r="H257" s="221">
        <v>30</v>
      </c>
      <c r="I257" s="222"/>
      <c r="J257" s="223">
        <f>ROUND(I257*H257,0)</f>
        <v>0</v>
      </c>
      <c r="K257" s="219" t="s">
        <v>133</v>
      </c>
      <c r="L257" s="43"/>
      <c r="M257" s="224" t="s">
        <v>1</v>
      </c>
      <c r="N257" s="225" t="s">
        <v>39</v>
      </c>
      <c r="O257" s="90"/>
      <c r="P257" s="226">
        <f>O257*H257</f>
        <v>0</v>
      </c>
      <c r="Q257" s="226">
        <v>0.00013999999999999999</v>
      </c>
      <c r="R257" s="226">
        <f>Q257*H257</f>
        <v>0.0041999999999999997</v>
      </c>
      <c r="S257" s="226">
        <v>0</v>
      </c>
      <c r="T257" s="227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28" t="s">
        <v>169</v>
      </c>
      <c r="AT257" s="228" t="s">
        <v>129</v>
      </c>
      <c r="AU257" s="228" t="s">
        <v>83</v>
      </c>
      <c r="AY257" s="16" t="s">
        <v>127</v>
      </c>
      <c r="BE257" s="229">
        <f>IF(N257="základní",J257,0)</f>
        <v>0</v>
      </c>
      <c r="BF257" s="229">
        <f>IF(N257="snížená",J257,0)</f>
        <v>0</v>
      </c>
      <c r="BG257" s="229">
        <f>IF(N257="zákl. přenesená",J257,0)</f>
        <v>0</v>
      </c>
      <c r="BH257" s="229">
        <f>IF(N257="sníž. přenesená",J257,0)</f>
        <v>0</v>
      </c>
      <c r="BI257" s="229">
        <f>IF(N257="nulová",J257,0)</f>
        <v>0</v>
      </c>
      <c r="BJ257" s="16" t="s">
        <v>8</v>
      </c>
      <c r="BK257" s="229">
        <f>ROUND(I257*H257,0)</f>
        <v>0</v>
      </c>
      <c r="BL257" s="16" t="s">
        <v>169</v>
      </c>
      <c r="BM257" s="228" t="s">
        <v>396</v>
      </c>
    </row>
    <row r="258" s="13" customFormat="1">
      <c r="A258" s="13"/>
      <c r="B258" s="230"/>
      <c r="C258" s="231"/>
      <c r="D258" s="232" t="s">
        <v>136</v>
      </c>
      <c r="E258" s="233" t="s">
        <v>1</v>
      </c>
      <c r="F258" s="234" t="s">
        <v>384</v>
      </c>
      <c r="G258" s="231"/>
      <c r="H258" s="235">
        <v>30</v>
      </c>
      <c r="I258" s="236"/>
      <c r="J258" s="231"/>
      <c r="K258" s="231"/>
      <c r="L258" s="237"/>
      <c r="M258" s="238"/>
      <c r="N258" s="239"/>
      <c r="O258" s="239"/>
      <c r="P258" s="239"/>
      <c r="Q258" s="239"/>
      <c r="R258" s="239"/>
      <c r="S258" s="239"/>
      <c r="T258" s="24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1" t="s">
        <v>136</v>
      </c>
      <c r="AU258" s="241" t="s">
        <v>83</v>
      </c>
      <c r="AV258" s="13" t="s">
        <v>83</v>
      </c>
      <c r="AW258" s="13" t="s">
        <v>31</v>
      </c>
      <c r="AX258" s="13" t="s">
        <v>8</v>
      </c>
      <c r="AY258" s="241" t="s">
        <v>127</v>
      </c>
    </row>
    <row r="259" s="2" customFormat="1" ht="24.15" customHeight="1">
      <c r="A259" s="37"/>
      <c r="B259" s="38"/>
      <c r="C259" s="217" t="s">
        <v>397</v>
      </c>
      <c r="D259" s="217" t="s">
        <v>129</v>
      </c>
      <c r="E259" s="218" t="s">
        <v>398</v>
      </c>
      <c r="F259" s="219" t="s">
        <v>399</v>
      </c>
      <c r="G259" s="220" t="s">
        <v>400</v>
      </c>
      <c r="H259" s="221">
        <v>5</v>
      </c>
      <c r="I259" s="222"/>
      <c r="J259" s="223">
        <f>ROUND(I259*H259,0)</f>
        <v>0</v>
      </c>
      <c r="K259" s="219" t="s">
        <v>133</v>
      </c>
      <c r="L259" s="43"/>
      <c r="M259" s="224" t="s">
        <v>1</v>
      </c>
      <c r="N259" s="225" t="s">
        <v>39</v>
      </c>
      <c r="O259" s="90"/>
      <c r="P259" s="226">
        <f>O259*H259</f>
        <v>0</v>
      </c>
      <c r="Q259" s="226">
        <v>0</v>
      </c>
      <c r="R259" s="226">
        <f>Q259*H259</f>
        <v>0</v>
      </c>
      <c r="S259" s="226">
        <v>0</v>
      </c>
      <c r="T259" s="227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28" t="s">
        <v>169</v>
      </c>
      <c r="AT259" s="228" t="s">
        <v>129</v>
      </c>
      <c r="AU259" s="228" t="s">
        <v>83</v>
      </c>
      <c r="AY259" s="16" t="s">
        <v>127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16" t="s">
        <v>8</v>
      </c>
      <c r="BK259" s="229">
        <f>ROUND(I259*H259,0)</f>
        <v>0</v>
      </c>
      <c r="BL259" s="16" t="s">
        <v>169</v>
      </c>
      <c r="BM259" s="228" t="s">
        <v>401</v>
      </c>
    </row>
    <row r="260" s="2" customFormat="1" ht="16.5" customHeight="1">
      <c r="A260" s="37"/>
      <c r="B260" s="38"/>
      <c r="C260" s="217" t="s">
        <v>402</v>
      </c>
      <c r="D260" s="217" t="s">
        <v>129</v>
      </c>
      <c r="E260" s="218" t="s">
        <v>403</v>
      </c>
      <c r="F260" s="219" t="s">
        <v>404</v>
      </c>
      <c r="G260" s="220" t="s">
        <v>132</v>
      </c>
      <c r="H260" s="221">
        <v>4</v>
      </c>
      <c r="I260" s="222"/>
      <c r="J260" s="223">
        <f>ROUND(I260*H260,0)</f>
        <v>0</v>
      </c>
      <c r="K260" s="219" t="s">
        <v>133</v>
      </c>
      <c r="L260" s="43"/>
      <c r="M260" s="224" t="s">
        <v>1</v>
      </c>
      <c r="N260" s="225" t="s">
        <v>39</v>
      </c>
      <c r="O260" s="90"/>
      <c r="P260" s="226">
        <f>O260*H260</f>
        <v>0</v>
      </c>
      <c r="Q260" s="226">
        <v>0</v>
      </c>
      <c r="R260" s="226">
        <f>Q260*H260</f>
        <v>0</v>
      </c>
      <c r="S260" s="226">
        <v>0</v>
      </c>
      <c r="T260" s="227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8" t="s">
        <v>169</v>
      </c>
      <c r="AT260" s="228" t="s">
        <v>129</v>
      </c>
      <c r="AU260" s="228" t="s">
        <v>83</v>
      </c>
      <c r="AY260" s="16" t="s">
        <v>127</v>
      </c>
      <c r="BE260" s="229">
        <f>IF(N260="základní",J260,0)</f>
        <v>0</v>
      </c>
      <c r="BF260" s="229">
        <f>IF(N260="snížená",J260,0)</f>
        <v>0</v>
      </c>
      <c r="BG260" s="229">
        <f>IF(N260="zákl. přenesená",J260,0)</f>
        <v>0</v>
      </c>
      <c r="BH260" s="229">
        <f>IF(N260="sníž. přenesená",J260,0)</f>
        <v>0</v>
      </c>
      <c r="BI260" s="229">
        <f>IF(N260="nulová",J260,0)</f>
        <v>0</v>
      </c>
      <c r="BJ260" s="16" t="s">
        <v>8</v>
      </c>
      <c r="BK260" s="229">
        <f>ROUND(I260*H260,0)</f>
        <v>0</v>
      </c>
      <c r="BL260" s="16" t="s">
        <v>169</v>
      </c>
      <c r="BM260" s="228" t="s">
        <v>405</v>
      </c>
    </row>
    <row r="261" s="13" customFormat="1">
      <c r="A261" s="13"/>
      <c r="B261" s="230"/>
      <c r="C261" s="231"/>
      <c r="D261" s="232" t="s">
        <v>136</v>
      </c>
      <c r="E261" s="233" t="s">
        <v>1</v>
      </c>
      <c r="F261" s="234" t="s">
        <v>162</v>
      </c>
      <c r="G261" s="231"/>
      <c r="H261" s="235">
        <v>4</v>
      </c>
      <c r="I261" s="236"/>
      <c r="J261" s="231"/>
      <c r="K261" s="231"/>
      <c r="L261" s="237"/>
      <c r="M261" s="238"/>
      <c r="N261" s="239"/>
      <c r="O261" s="239"/>
      <c r="P261" s="239"/>
      <c r="Q261" s="239"/>
      <c r="R261" s="239"/>
      <c r="S261" s="239"/>
      <c r="T261" s="24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1" t="s">
        <v>136</v>
      </c>
      <c r="AU261" s="241" t="s">
        <v>83</v>
      </c>
      <c r="AV261" s="13" t="s">
        <v>83</v>
      </c>
      <c r="AW261" s="13" t="s">
        <v>31</v>
      </c>
      <c r="AX261" s="13" t="s">
        <v>8</v>
      </c>
      <c r="AY261" s="241" t="s">
        <v>127</v>
      </c>
    </row>
    <row r="262" s="2" customFormat="1" ht="24.15" customHeight="1">
      <c r="A262" s="37"/>
      <c r="B262" s="38"/>
      <c r="C262" s="217" t="s">
        <v>406</v>
      </c>
      <c r="D262" s="217" t="s">
        <v>129</v>
      </c>
      <c r="E262" s="218" t="s">
        <v>407</v>
      </c>
      <c r="F262" s="219" t="s">
        <v>408</v>
      </c>
      <c r="G262" s="220" t="s">
        <v>132</v>
      </c>
      <c r="H262" s="221">
        <v>4</v>
      </c>
      <c r="I262" s="222"/>
      <c r="J262" s="223">
        <f>ROUND(I262*H262,0)</f>
        <v>0</v>
      </c>
      <c r="K262" s="219" t="s">
        <v>133</v>
      </c>
      <c r="L262" s="43"/>
      <c r="M262" s="224" t="s">
        <v>1</v>
      </c>
      <c r="N262" s="225" t="s">
        <v>39</v>
      </c>
      <c r="O262" s="90"/>
      <c r="P262" s="226">
        <f>O262*H262</f>
        <v>0</v>
      </c>
      <c r="Q262" s="226">
        <v>0.00011</v>
      </c>
      <c r="R262" s="226">
        <f>Q262*H262</f>
        <v>0.00044000000000000002</v>
      </c>
      <c r="S262" s="226">
        <v>0</v>
      </c>
      <c r="T262" s="227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8" t="s">
        <v>169</v>
      </c>
      <c r="AT262" s="228" t="s">
        <v>129</v>
      </c>
      <c r="AU262" s="228" t="s">
        <v>83</v>
      </c>
      <c r="AY262" s="16" t="s">
        <v>127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6" t="s">
        <v>8</v>
      </c>
      <c r="BK262" s="229">
        <f>ROUND(I262*H262,0)</f>
        <v>0</v>
      </c>
      <c r="BL262" s="16" t="s">
        <v>169</v>
      </c>
      <c r="BM262" s="228" t="s">
        <v>409</v>
      </c>
    </row>
    <row r="263" s="13" customFormat="1">
      <c r="A263" s="13"/>
      <c r="B263" s="230"/>
      <c r="C263" s="231"/>
      <c r="D263" s="232" t="s">
        <v>136</v>
      </c>
      <c r="E263" s="233" t="s">
        <v>1</v>
      </c>
      <c r="F263" s="234" t="s">
        <v>162</v>
      </c>
      <c r="G263" s="231"/>
      <c r="H263" s="235">
        <v>4</v>
      </c>
      <c r="I263" s="236"/>
      <c r="J263" s="231"/>
      <c r="K263" s="231"/>
      <c r="L263" s="237"/>
      <c r="M263" s="238"/>
      <c r="N263" s="239"/>
      <c r="O263" s="239"/>
      <c r="P263" s="239"/>
      <c r="Q263" s="239"/>
      <c r="R263" s="239"/>
      <c r="S263" s="239"/>
      <c r="T263" s="24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1" t="s">
        <v>136</v>
      </c>
      <c r="AU263" s="241" t="s">
        <v>83</v>
      </c>
      <c r="AV263" s="13" t="s">
        <v>83</v>
      </c>
      <c r="AW263" s="13" t="s">
        <v>31</v>
      </c>
      <c r="AX263" s="13" t="s">
        <v>8</v>
      </c>
      <c r="AY263" s="241" t="s">
        <v>127</v>
      </c>
    </row>
    <row r="264" s="2" customFormat="1" ht="24.15" customHeight="1">
      <c r="A264" s="37"/>
      <c r="B264" s="38"/>
      <c r="C264" s="217" t="s">
        <v>410</v>
      </c>
      <c r="D264" s="217" t="s">
        <v>129</v>
      </c>
      <c r="E264" s="218" t="s">
        <v>411</v>
      </c>
      <c r="F264" s="219" t="s">
        <v>412</v>
      </c>
      <c r="G264" s="220" t="s">
        <v>132</v>
      </c>
      <c r="H264" s="221">
        <v>4</v>
      </c>
      <c r="I264" s="222"/>
      <c r="J264" s="223">
        <f>ROUND(I264*H264,0)</f>
        <v>0</v>
      </c>
      <c r="K264" s="219" t="s">
        <v>133</v>
      </c>
      <c r="L264" s="43"/>
      <c r="M264" s="224" t="s">
        <v>1</v>
      </c>
      <c r="N264" s="225" t="s">
        <v>39</v>
      </c>
      <c r="O264" s="90"/>
      <c r="P264" s="226">
        <f>O264*H264</f>
        <v>0</v>
      </c>
      <c r="Q264" s="226">
        <v>0.00036000000000000002</v>
      </c>
      <c r="R264" s="226">
        <f>Q264*H264</f>
        <v>0.0014400000000000001</v>
      </c>
      <c r="S264" s="226">
        <v>0</v>
      </c>
      <c r="T264" s="227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8" t="s">
        <v>169</v>
      </c>
      <c r="AT264" s="228" t="s">
        <v>129</v>
      </c>
      <c r="AU264" s="228" t="s">
        <v>83</v>
      </c>
      <c r="AY264" s="16" t="s">
        <v>127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6" t="s">
        <v>8</v>
      </c>
      <c r="BK264" s="229">
        <f>ROUND(I264*H264,0)</f>
        <v>0</v>
      </c>
      <c r="BL264" s="16" t="s">
        <v>169</v>
      </c>
      <c r="BM264" s="228" t="s">
        <v>413</v>
      </c>
    </row>
    <row r="265" s="13" customFormat="1">
      <c r="A265" s="13"/>
      <c r="B265" s="230"/>
      <c r="C265" s="231"/>
      <c r="D265" s="232" t="s">
        <v>136</v>
      </c>
      <c r="E265" s="233" t="s">
        <v>1</v>
      </c>
      <c r="F265" s="234" t="s">
        <v>162</v>
      </c>
      <c r="G265" s="231"/>
      <c r="H265" s="235">
        <v>4</v>
      </c>
      <c r="I265" s="236"/>
      <c r="J265" s="231"/>
      <c r="K265" s="231"/>
      <c r="L265" s="237"/>
      <c r="M265" s="267"/>
      <c r="N265" s="268"/>
      <c r="O265" s="268"/>
      <c r="P265" s="268"/>
      <c r="Q265" s="268"/>
      <c r="R265" s="268"/>
      <c r="S265" s="268"/>
      <c r="T265" s="269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1" t="s">
        <v>136</v>
      </c>
      <c r="AU265" s="241" t="s">
        <v>83</v>
      </c>
      <c r="AV265" s="13" t="s">
        <v>83</v>
      </c>
      <c r="AW265" s="13" t="s">
        <v>31</v>
      </c>
      <c r="AX265" s="13" t="s">
        <v>8</v>
      </c>
      <c r="AY265" s="241" t="s">
        <v>127</v>
      </c>
    </row>
    <row r="266" s="2" customFormat="1" ht="6.96" customHeight="1">
      <c r="A266" s="37"/>
      <c r="B266" s="65"/>
      <c r="C266" s="66"/>
      <c r="D266" s="66"/>
      <c r="E266" s="66"/>
      <c r="F266" s="66"/>
      <c r="G266" s="66"/>
      <c r="H266" s="66"/>
      <c r="I266" s="66"/>
      <c r="J266" s="66"/>
      <c r="K266" s="66"/>
      <c r="L266" s="43"/>
      <c r="M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</row>
  </sheetData>
  <sheetProtection sheet="1" autoFilter="0" formatColumns="0" formatRows="0" objects="1" scenarios="1" spinCount="100000" saltValue="ljlmwi123OXid6ZBKvy+WUYC34VCdIbxBEe4DfyowdPpDh+DGzfKgRlS2aklKy5wn00eY8q3yxtxLr4udLGqsQ==" hashValue="PtBRaENxSiC7SqLPq0Ams8MsH3mWyZOzvDoFhBkyYk2wqqAeO1oHANthoUcqT0fvCe2xHTa0RqEyXLRtOYP5Jg==" algorithmName="SHA-512" password="CC35"/>
  <autoFilter ref="C129:K265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hidden="1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hidden="1" s="1" customFormat="1" ht="24.96" customHeight="1">
      <c r="B4" s="19"/>
      <c r="D4" s="137" t="s">
        <v>90</v>
      </c>
      <c r="L4" s="19"/>
      <c r="M4" s="138" t="s">
        <v>11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39" t="s">
        <v>17</v>
      </c>
      <c r="L6" s="19"/>
    </row>
    <row r="7" hidden="1" s="1" customFormat="1" ht="26.25" customHeight="1">
      <c r="B7" s="19"/>
      <c r="E7" s="140" t="str">
        <f>'Rekapitulace stavby'!K6</f>
        <v>ZŠ Nový Hradec - Oprava vstupního schodiště a části chodníku v areálu ZŠ</v>
      </c>
      <c r="F7" s="139"/>
      <c r="G7" s="139"/>
      <c r="H7" s="139"/>
      <c r="L7" s="19"/>
    </row>
    <row r="8" hidden="1" s="2" customFormat="1" ht="12" customHeight="1">
      <c r="A8" s="37"/>
      <c r="B8" s="43"/>
      <c r="C8" s="37"/>
      <c r="D8" s="139" t="s">
        <v>91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41" t="s">
        <v>414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39" t="s">
        <v>19</v>
      </c>
      <c r="E11" s="37"/>
      <c r="F11" s="142" t="s">
        <v>1</v>
      </c>
      <c r="G11" s="37"/>
      <c r="H11" s="37"/>
      <c r="I11" s="139" t="s">
        <v>20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9" t="s">
        <v>21</v>
      </c>
      <c r="E12" s="37"/>
      <c r="F12" s="142" t="s">
        <v>22</v>
      </c>
      <c r="G12" s="37"/>
      <c r="H12" s="37"/>
      <c r="I12" s="139" t="s">
        <v>23</v>
      </c>
      <c r="J12" s="143" t="str">
        <f>'Rekapitulace stavby'!AN8</f>
        <v>25. 4. 2025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39" t="s">
        <v>25</v>
      </c>
      <c r="E14" s="37"/>
      <c r="F14" s="37"/>
      <c r="G14" s="37"/>
      <c r="H14" s="37"/>
      <c r="I14" s="139" t="s">
        <v>26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26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26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26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49" t="s">
        <v>34</v>
      </c>
      <c r="E30" s="37"/>
      <c r="F30" s="37"/>
      <c r="G30" s="37"/>
      <c r="H30" s="37"/>
      <c r="I30" s="37"/>
      <c r="J30" s="150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51" t="s">
        <v>36</v>
      </c>
      <c r="G32" s="37"/>
      <c r="H32" s="37"/>
      <c r="I32" s="151" t="s">
        <v>35</v>
      </c>
      <c r="J32" s="151" t="s">
        <v>37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52" t="s">
        <v>38</v>
      </c>
      <c r="E33" s="139" t="s">
        <v>39</v>
      </c>
      <c r="F33" s="153">
        <f>ROUND((SUM(BE124:BE202)),  2)</f>
        <v>0</v>
      </c>
      <c r="G33" s="37"/>
      <c r="H33" s="37"/>
      <c r="I33" s="154">
        <v>0.20999999999999999</v>
      </c>
      <c r="J33" s="153">
        <f>ROUND(((SUM(BE124:BE202))*I33),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9" t="s">
        <v>40</v>
      </c>
      <c r="F34" s="153">
        <f>ROUND((SUM(BF124:BF202)),  2)</f>
        <v>0</v>
      </c>
      <c r="G34" s="37"/>
      <c r="H34" s="37"/>
      <c r="I34" s="154">
        <v>0.12</v>
      </c>
      <c r="J34" s="153">
        <f>ROUND(((SUM(BF124:BF202))*I34),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41</v>
      </c>
      <c r="F35" s="153">
        <f>ROUND((SUM(BG124:BG202)),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42</v>
      </c>
      <c r="F36" s="153">
        <f>ROUND((SUM(BH124:BH202)),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43</v>
      </c>
      <c r="F37" s="153">
        <f>ROUND((SUM(BI124:BI202)),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5"/>
      <c r="D39" s="156" t="s">
        <v>44</v>
      </c>
      <c r="E39" s="157"/>
      <c r="F39" s="157"/>
      <c r="G39" s="158" t="s">
        <v>45</v>
      </c>
      <c r="H39" s="159" t="s">
        <v>46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62" t="s">
        <v>47</v>
      </c>
      <c r="E50" s="163"/>
      <c r="F50" s="163"/>
      <c r="G50" s="162" t="s">
        <v>48</v>
      </c>
      <c r="H50" s="163"/>
      <c r="I50" s="163"/>
      <c r="J50" s="163"/>
      <c r="K50" s="163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4" t="s">
        <v>49</v>
      </c>
      <c r="E61" s="165"/>
      <c r="F61" s="166" t="s">
        <v>50</v>
      </c>
      <c r="G61" s="164" t="s">
        <v>49</v>
      </c>
      <c r="H61" s="165"/>
      <c r="I61" s="165"/>
      <c r="J61" s="167" t="s">
        <v>50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2" t="s">
        <v>51</v>
      </c>
      <c r="E65" s="168"/>
      <c r="F65" s="168"/>
      <c r="G65" s="162" t="s">
        <v>52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4" t="s">
        <v>49</v>
      </c>
      <c r="E76" s="165"/>
      <c r="F76" s="166" t="s">
        <v>50</v>
      </c>
      <c r="G76" s="164" t="s">
        <v>49</v>
      </c>
      <c r="H76" s="165"/>
      <c r="I76" s="165"/>
      <c r="J76" s="167" t="s">
        <v>50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26.25" customHeight="1">
      <c r="A85" s="37"/>
      <c r="B85" s="38"/>
      <c r="C85" s="39"/>
      <c r="D85" s="39"/>
      <c r="E85" s="173" t="str">
        <f>E7</f>
        <v>ZŠ Nový Hradec - Oprava vstupního schodiště a části chodníku v areálu ZŠ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 02 - Oprava dlažby v areálu ZŠ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21</v>
      </c>
      <c r="D89" s="39"/>
      <c r="E89" s="39"/>
      <c r="F89" s="26" t="str">
        <f>F12</f>
        <v xml:space="preserve"> </v>
      </c>
      <c r="G89" s="39"/>
      <c r="H89" s="39"/>
      <c r="I89" s="31" t="s">
        <v>23</v>
      </c>
      <c r="J89" s="78" t="str">
        <f>IF(J12="","",J12)</f>
        <v>25. 4. 2025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25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94</v>
      </c>
      <c r="D94" s="175"/>
      <c r="E94" s="175"/>
      <c r="F94" s="175"/>
      <c r="G94" s="175"/>
      <c r="H94" s="175"/>
      <c r="I94" s="175"/>
      <c r="J94" s="176" t="s">
        <v>95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96</v>
      </c>
      <c r="D96" s="39"/>
      <c r="E96" s="39"/>
      <c r="F96" s="39"/>
      <c r="G96" s="39"/>
      <c r="H96" s="39"/>
      <c r="I96" s="39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97</v>
      </c>
    </row>
    <row r="97" hidden="1" s="9" customFormat="1" ht="24.96" customHeight="1">
      <c r="A97" s="9"/>
      <c r="B97" s="178"/>
      <c r="C97" s="179"/>
      <c r="D97" s="180" t="s">
        <v>98</v>
      </c>
      <c r="E97" s="181"/>
      <c r="F97" s="181"/>
      <c r="G97" s="181"/>
      <c r="H97" s="181"/>
      <c r="I97" s="181"/>
      <c r="J97" s="182">
        <f>J125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99</v>
      </c>
      <c r="E98" s="187"/>
      <c r="F98" s="187"/>
      <c r="G98" s="187"/>
      <c r="H98" s="187"/>
      <c r="I98" s="187"/>
      <c r="J98" s="188">
        <f>J126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100</v>
      </c>
      <c r="E99" s="187"/>
      <c r="F99" s="187"/>
      <c r="G99" s="187"/>
      <c r="H99" s="187"/>
      <c r="I99" s="187"/>
      <c r="J99" s="188">
        <f>J173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102</v>
      </c>
      <c r="E100" s="187"/>
      <c r="F100" s="187"/>
      <c r="G100" s="187"/>
      <c r="H100" s="187"/>
      <c r="I100" s="187"/>
      <c r="J100" s="188">
        <f>J181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103</v>
      </c>
      <c r="E101" s="187"/>
      <c r="F101" s="187"/>
      <c r="G101" s="187"/>
      <c r="H101" s="187"/>
      <c r="I101" s="187"/>
      <c r="J101" s="188">
        <f>J190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415</v>
      </c>
      <c r="E102" s="187"/>
      <c r="F102" s="187"/>
      <c r="G102" s="187"/>
      <c r="H102" s="187"/>
      <c r="I102" s="187"/>
      <c r="J102" s="188">
        <f>J195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8"/>
      <c r="C103" s="179"/>
      <c r="D103" s="180" t="s">
        <v>104</v>
      </c>
      <c r="E103" s="181"/>
      <c r="F103" s="181"/>
      <c r="G103" s="181"/>
      <c r="H103" s="181"/>
      <c r="I103" s="181"/>
      <c r="J103" s="182">
        <f>J197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84"/>
      <c r="C104" s="185"/>
      <c r="D104" s="186" t="s">
        <v>107</v>
      </c>
      <c r="E104" s="187"/>
      <c r="F104" s="187"/>
      <c r="G104" s="187"/>
      <c r="H104" s="187"/>
      <c r="I104" s="187"/>
      <c r="J104" s="188">
        <f>J198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hidden="1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/>
    <row r="108" hidden="1"/>
    <row r="109" hidden="1"/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112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17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6.25" customHeight="1">
      <c r="A114" s="37"/>
      <c r="B114" s="38"/>
      <c r="C114" s="39"/>
      <c r="D114" s="39"/>
      <c r="E114" s="173" t="str">
        <f>E7</f>
        <v>ZŠ Nový Hradec - Oprava vstupního schodiště a části chodníku v areálu ZŠ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91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SO 02 - Oprava dlažby v areálu ZŠ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21</v>
      </c>
      <c r="D118" s="39"/>
      <c r="E118" s="39"/>
      <c r="F118" s="26" t="str">
        <f>F12</f>
        <v xml:space="preserve"> </v>
      </c>
      <c r="G118" s="39"/>
      <c r="H118" s="39"/>
      <c r="I118" s="31" t="s">
        <v>23</v>
      </c>
      <c r="J118" s="78" t="str">
        <f>IF(J12="","",J12)</f>
        <v>25. 4. 2025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25</v>
      </c>
      <c r="D120" s="39"/>
      <c r="E120" s="39"/>
      <c r="F120" s="26" t="str">
        <f>E15</f>
        <v xml:space="preserve"> </v>
      </c>
      <c r="G120" s="39"/>
      <c r="H120" s="39"/>
      <c r="I120" s="31" t="s">
        <v>30</v>
      </c>
      <c r="J120" s="35" t="str">
        <f>E21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28</v>
      </c>
      <c r="D121" s="39"/>
      <c r="E121" s="39"/>
      <c r="F121" s="26" t="str">
        <f>IF(E18="","",E18)</f>
        <v>Vyplň údaj</v>
      </c>
      <c r="G121" s="39"/>
      <c r="H121" s="39"/>
      <c r="I121" s="31" t="s">
        <v>32</v>
      </c>
      <c r="J121" s="35" t="str">
        <f>E24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90"/>
      <c r="B123" s="191"/>
      <c r="C123" s="192" t="s">
        <v>113</v>
      </c>
      <c r="D123" s="193" t="s">
        <v>59</v>
      </c>
      <c r="E123" s="193" t="s">
        <v>55</v>
      </c>
      <c r="F123" s="193" t="s">
        <v>56</v>
      </c>
      <c r="G123" s="193" t="s">
        <v>114</v>
      </c>
      <c r="H123" s="193" t="s">
        <v>115</v>
      </c>
      <c r="I123" s="193" t="s">
        <v>116</v>
      </c>
      <c r="J123" s="193" t="s">
        <v>95</v>
      </c>
      <c r="K123" s="194" t="s">
        <v>117</v>
      </c>
      <c r="L123" s="195"/>
      <c r="M123" s="99" t="s">
        <v>1</v>
      </c>
      <c r="N123" s="100" t="s">
        <v>38</v>
      </c>
      <c r="O123" s="100" t="s">
        <v>118</v>
      </c>
      <c r="P123" s="100" t="s">
        <v>119</v>
      </c>
      <c r="Q123" s="100" t="s">
        <v>120</v>
      </c>
      <c r="R123" s="100" t="s">
        <v>121</v>
      </c>
      <c r="S123" s="100" t="s">
        <v>122</v>
      </c>
      <c r="T123" s="101" t="s">
        <v>123</v>
      </c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</row>
    <row r="124" s="2" customFormat="1" ht="22.8" customHeight="1">
      <c r="A124" s="37"/>
      <c r="B124" s="38"/>
      <c r="C124" s="106" t="s">
        <v>124</v>
      </c>
      <c r="D124" s="39"/>
      <c r="E124" s="39"/>
      <c r="F124" s="39"/>
      <c r="G124" s="39"/>
      <c r="H124" s="39"/>
      <c r="I124" s="39"/>
      <c r="J124" s="196">
        <f>BK124</f>
        <v>0</v>
      </c>
      <c r="K124" s="39"/>
      <c r="L124" s="43"/>
      <c r="M124" s="102"/>
      <c r="N124" s="197"/>
      <c r="O124" s="103"/>
      <c r="P124" s="198">
        <f>P125+P197</f>
        <v>0</v>
      </c>
      <c r="Q124" s="103"/>
      <c r="R124" s="198">
        <f>R125+R197</f>
        <v>45.192135</v>
      </c>
      <c r="S124" s="103"/>
      <c r="T124" s="199">
        <f>T125+T197</f>
        <v>80.149500000000003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73</v>
      </c>
      <c r="AU124" s="16" t="s">
        <v>97</v>
      </c>
      <c r="BK124" s="200">
        <f>BK125+BK197</f>
        <v>0</v>
      </c>
    </row>
    <row r="125" s="12" customFormat="1" ht="25.92" customHeight="1">
      <c r="A125" s="12"/>
      <c r="B125" s="201"/>
      <c r="C125" s="202"/>
      <c r="D125" s="203" t="s">
        <v>73</v>
      </c>
      <c r="E125" s="204" t="s">
        <v>125</v>
      </c>
      <c r="F125" s="204" t="s">
        <v>126</v>
      </c>
      <c r="G125" s="202"/>
      <c r="H125" s="202"/>
      <c r="I125" s="205"/>
      <c r="J125" s="206">
        <f>BK125</f>
        <v>0</v>
      </c>
      <c r="K125" s="202"/>
      <c r="L125" s="207"/>
      <c r="M125" s="208"/>
      <c r="N125" s="209"/>
      <c r="O125" s="209"/>
      <c r="P125" s="210">
        <f>P126+P173+P181+P190+P195</f>
        <v>0</v>
      </c>
      <c r="Q125" s="209"/>
      <c r="R125" s="210">
        <f>R126+R173+R181+R190+R195</f>
        <v>45.172134999999997</v>
      </c>
      <c r="S125" s="209"/>
      <c r="T125" s="211">
        <f>T126+T173+T181+T190+T195</f>
        <v>80.149500000000003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8</v>
      </c>
      <c r="AT125" s="213" t="s">
        <v>73</v>
      </c>
      <c r="AU125" s="213" t="s">
        <v>74</v>
      </c>
      <c r="AY125" s="212" t="s">
        <v>127</v>
      </c>
      <c r="BK125" s="214">
        <f>BK126+BK173+BK181+BK190+BK195</f>
        <v>0</v>
      </c>
    </row>
    <row r="126" s="12" customFormat="1" ht="22.8" customHeight="1">
      <c r="A126" s="12"/>
      <c r="B126" s="201"/>
      <c r="C126" s="202"/>
      <c r="D126" s="203" t="s">
        <v>73</v>
      </c>
      <c r="E126" s="215" t="s">
        <v>8</v>
      </c>
      <c r="F126" s="215" t="s">
        <v>128</v>
      </c>
      <c r="G126" s="202"/>
      <c r="H126" s="202"/>
      <c r="I126" s="205"/>
      <c r="J126" s="216">
        <f>BK126</f>
        <v>0</v>
      </c>
      <c r="K126" s="202"/>
      <c r="L126" s="207"/>
      <c r="M126" s="208"/>
      <c r="N126" s="209"/>
      <c r="O126" s="209"/>
      <c r="P126" s="210">
        <f>SUM(P127:P172)</f>
        <v>0</v>
      </c>
      <c r="Q126" s="209"/>
      <c r="R126" s="210">
        <f>SUM(R127:R172)</f>
        <v>0.0050000000000000001</v>
      </c>
      <c r="S126" s="209"/>
      <c r="T126" s="211">
        <f>SUM(T127:T172)</f>
        <v>79.099500000000006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2" t="s">
        <v>8</v>
      </c>
      <c r="AT126" s="213" t="s">
        <v>73</v>
      </c>
      <c r="AU126" s="213" t="s">
        <v>8</v>
      </c>
      <c r="AY126" s="212" t="s">
        <v>127</v>
      </c>
      <c r="BK126" s="214">
        <f>SUM(BK127:BK172)</f>
        <v>0</v>
      </c>
    </row>
    <row r="127" s="2" customFormat="1" ht="33" customHeight="1">
      <c r="A127" s="37"/>
      <c r="B127" s="38"/>
      <c r="C127" s="217" t="s">
        <v>8</v>
      </c>
      <c r="D127" s="217" t="s">
        <v>129</v>
      </c>
      <c r="E127" s="218" t="s">
        <v>416</v>
      </c>
      <c r="F127" s="219" t="s">
        <v>417</v>
      </c>
      <c r="G127" s="220" t="s">
        <v>132</v>
      </c>
      <c r="H127" s="221">
        <v>136.5</v>
      </c>
      <c r="I127" s="222"/>
      <c r="J127" s="223">
        <f>ROUND(I127*H127,0)</f>
        <v>0</v>
      </c>
      <c r="K127" s="219" t="s">
        <v>133</v>
      </c>
      <c r="L127" s="43"/>
      <c r="M127" s="224" t="s">
        <v>1</v>
      </c>
      <c r="N127" s="225" t="s">
        <v>39</v>
      </c>
      <c r="O127" s="90"/>
      <c r="P127" s="226">
        <f>O127*H127</f>
        <v>0</v>
      </c>
      <c r="Q127" s="226">
        <v>0</v>
      </c>
      <c r="R127" s="226">
        <f>Q127*H127</f>
        <v>0</v>
      </c>
      <c r="S127" s="226">
        <v>0.255</v>
      </c>
      <c r="T127" s="227">
        <f>S127*H127</f>
        <v>34.807499999999997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8" t="s">
        <v>134</v>
      </c>
      <c r="AT127" s="228" t="s">
        <v>129</v>
      </c>
      <c r="AU127" s="228" t="s">
        <v>83</v>
      </c>
      <c r="AY127" s="16" t="s">
        <v>127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6" t="s">
        <v>8</v>
      </c>
      <c r="BK127" s="229">
        <f>ROUND(I127*H127,0)</f>
        <v>0</v>
      </c>
      <c r="BL127" s="16" t="s">
        <v>134</v>
      </c>
      <c r="BM127" s="228" t="s">
        <v>418</v>
      </c>
    </row>
    <row r="128" s="13" customFormat="1">
      <c r="A128" s="13"/>
      <c r="B128" s="230"/>
      <c r="C128" s="231"/>
      <c r="D128" s="232" t="s">
        <v>136</v>
      </c>
      <c r="E128" s="233" t="s">
        <v>1</v>
      </c>
      <c r="F128" s="234" t="s">
        <v>419</v>
      </c>
      <c r="G128" s="231"/>
      <c r="H128" s="235">
        <v>159</v>
      </c>
      <c r="I128" s="236"/>
      <c r="J128" s="231"/>
      <c r="K128" s="231"/>
      <c r="L128" s="237"/>
      <c r="M128" s="238"/>
      <c r="N128" s="239"/>
      <c r="O128" s="239"/>
      <c r="P128" s="239"/>
      <c r="Q128" s="239"/>
      <c r="R128" s="239"/>
      <c r="S128" s="239"/>
      <c r="T128" s="24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1" t="s">
        <v>136</v>
      </c>
      <c r="AU128" s="241" t="s">
        <v>83</v>
      </c>
      <c r="AV128" s="13" t="s">
        <v>83</v>
      </c>
      <c r="AW128" s="13" t="s">
        <v>31</v>
      </c>
      <c r="AX128" s="13" t="s">
        <v>74</v>
      </c>
      <c r="AY128" s="241" t="s">
        <v>127</v>
      </c>
    </row>
    <row r="129" s="13" customFormat="1">
      <c r="A129" s="13"/>
      <c r="B129" s="230"/>
      <c r="C129" s="231"/>
      <c r="D129" s="232" t="s">
        <v>136</v>
      </c>
      <c r="E129" s="233" t="s">
        <v>1</v>
      </c>
      <c r="F129" s="234" t="s">
        <v>420</v>
      </c>
      <c r="G129" s="231"/>
      <c r="H129" s="235">
        <v>-19</v>
      </c>
      <c r="I129" s="236"/>
      <c r="J129" s="231"/>
      <c r="K129" s="231"/>
      <c r="L129" s="237"/>
      <c r="M129" s="238"/>
      <c r="N129" s="239"/>
      <c r="O129" s="239"/>
      <c r="P129" s="239"/>
      <c r="Q129" s="239"/>
      <c r="R129" s="239"/>
      <c r="S129" s="239"/>
      <c r="T129" s="24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1" t="s">
        <v>136</v>
      </c>
      <c r="AU129" s="241" t="s">
        <v>83</v>
      </c>
      <c r="AV129" s="13" t="s">
        <v>83</v>
      </c>
      <c r="AW129" s="13" t="s">
        <v>31</v>
      </c>
      <c r="AX129" s="13" t="s">
        <v>74</v>
      </c>
      <c r="AY129" s="241" t="s">
        <v>127</v>
      </c>
    </row>
    <row r="130" s="13" customFormat="1">
      <c r="A130" s="13"/>
      <c r="B130" s="230"/>
      <c r="C130" s="231"/>
      <c r="D130" s="232" t="s">
        <v>136</v>
      </c>
      <c r="E130" s="233" t="s">
        <v>1</v>
      </c>
      <c r="F130" s="234" t="s">
        <v>421</v>
      </c>
      <c r="G130" s="231"/>
      <c r="H130" s="235">
        <v>-3.5</v>
      </c>
      <c r="I130" s="236"/>
      <c r="J130" s="231"/>
      <c r="K130" s="231"/>
      <c r="L130" s="237"/>
      <c r="M130" s="238"/>
      <c r="N130" s="239"/>
      <c r="O130" s="239"/>
      <c r="P130" s="239"/>
      <c r="Q130" s="239"/>
      <c r="R130" s="239"/>
      <c r="S130" s="239"/>
      <c r="T130" s="24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1" t="s">
        <v>136</v>
      </c>
      <c r="AU130" s="241" t="s">
        <v>83</v>
      </c>
      <c r="AV130" s="13" t="s">
        <v>83</v>
      </c>
      <c r="AW130" s="13" t="s">
        <v>31</v>
      </c>
      <c r="AX130" s="13" t="s">
        <v>74</v>
      </c>
      <c r="AY130" s="241" t="s">
        <v>127</v>
      </c>
    </row>
    <row r="131" s="14" customFormat="1">
      <c r="A131" s="14"/>
      <c r="B131" s="246"/>
      <c r="C131" s="247"/>
      <c r="D131" s="232" t="s">
        <v>136</v>
      </c>
      <c r="E131" s="248" t="s">
        <v>1</v>
      </c>
      <c r="F131" s="249" t="s">
        <v>157</v>
      </c>
      <c r="G131" s="247"/>
      <c r="H131" s="250">
        <v>136.5</v>
      </c>
      <c r="I131" s="251"/>
      <c r="J131" s="247"/>
      <c r="K131" s="247"/>
      <c r="L131" s="252"/>
      <c r="M131" s="253"/>
      <c r="N131" s="254"/>
      <c r="O131" s="254"/>
      <c r="P131" s="254"/>
      <c r="Q131" s="254"/>
      <c r="R131" s="254"/>
      <c r="S131" s="254"/>
      <c r="T131" s="25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6" t="s">
        <v>136</v>
      </c>
      <c r="AU131" s="256" t="s">
        <v>83</v>
      </c>
      <c r="AV131" s="14" t="s">
        <v>134</v>
      </c>
      <c r="AW131" s="14" t="s">
        <v>31</v>
      </c>
      <c r="AX131" s="14" t="s">
        <v>8</v>
      </c>
      <c r="AY131" s="256" t="s">
        <v>127</v>
      </c>
    </row>
    <row r="132" s="2" customFormat="1" ht="24.15" customHeight="1">
      <c r="A132" s="37"/>
      <c r="B132" s="38"/>
      <c r="C132" s="217" t="s">
        <v>83</v>
      </c>
      <c r="D132" s="217" t="s">
        <v>129</v>
      </c>
      <c r="E132" s="218" t="s">
        <v>422</v>
      </c>
      <c r="F132" s="219" t="s">
        <v>423</v>
      </c>
      <c r="G132" s="220" t="s">
        <v>132</v>
      </c>
      <c r="H132" s="221">
        <v>181.5</v>
      </c>
      <c r="I132" s="222"/>
      <c r="J132" s="223">
        <f>ROUND(I132*H132,0)</f>
        <v>0</v>
      </c>
      <c r="K132" s="219" t="s">
        <v>133</v>
      </c>
      <c r="L132" s="43"/>
      <c r="M132" s="224" t="s">
        <v>1</v>
      </c>
      <c r="N132" s="225" t="s">
        <v>39</v>
      </c>
      <c r="O132" s="90"/>
      <c r="P132" s="226">
        <f>O132*H132</f>
        <v>0</v>
      </c>
      <c r="Q132" s="226">
        <v>0</v>
      </c>
      <c r="R132" s="226">
        <f>Q132*H132</f>
        <v>0</v>
      </c>
      <c r="S132" s="226">
        <v>0.17999999999999999</v>
      </c>
      <c r="T132" s="227">
        <f>S132*H132</f>
        <v>32.670000000000002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134</v>
      </c>
      <c r="AT132" s="228" t="s">
        <v>129</v>
      </c>
      <c r="AU132" s="228" t="s">
        <v>83</v>
      </c>
      <c r="AY132" s="16" t="s">
        <v>127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</v>
      </c>
      <c r="BK132" s="229">
        <f>ROUND(I132*H132,0)</f>
        <v>0</v>
      </c>
      <c r="BL132" s="16" t="s">
        <v>134</v>
      </c>
      <c r="BM132" s="228" t="s">
        <v>424</v>
      </c>
    </row>
    <row r="133" s="13" customFormat="1">
      <c r="A133" s="13"/>
      <c r="B133" s="230"/>
      <c r="C133" s="231"/>
      <c r="D133" s="232" t="s">
        <v>136</v>
      </c>
      <c r="E133" s="233" t="s">
        <v>1</v>
      </c>
      <c r="F133" s="234" t="s">
        <v>419</v>
      </c>
      <c r="G133" s="231"/>
      <c r="H133" s="235">
        <v>159</v>
      </c>
      <c r="I133" s="236"/>
      <c r="J133" s="231"/>
      <c r="K133" s="231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136</v>
      </c>
      <c r="AU133" s="241" t="s">
        <v>83</v>
      </c>
      <c r="AV133" s="13" t="s">
        <v>83</v>
      </c>
      <c r="AW133" s="13" t="s">
        <v>31</v>
      </c>
      <c r="AX133" s="13" t="s">
        <v>74</v>
      </c>
      <c r="AY133" s="241" t="s">
        <v>127</v>
      </c>
    </row>
    <row r="134" s="13" customFormat="1">
      <c r="A134" s="13"/>
      <c r="B134" s="230"/>
      <c r="C134" s="231"/>
      <c r="D134" s="232" t="s">
        <v>136</v>
      </c>
      <c r="E134" s="233" t="s">
        <v>1</v>
      </c>
      <c r="F134" s="234" t="s">
        <v>425</v>
      </c>
      <c r="G134" s="231"/>
      <c r="H134" s="235">
        <v>19</v>
      </c>
      <c r="I134" s="236"/>
      <c r="J134" s="231"/>
      <c r="K134" s="231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136</v>
      </c>
      <c r="AU134" s="241" t="s">
        <v>83</v>
      </c>
      <c r="AV134" s="13" t="s">
        <v>83</v>
      </c>
      <c r="AW134" s="13" t="s">
        <v>31</v>
      </c>
      <c r="AX134" s="13" t="s">
        <v>74</v>
      </c>
      <c r="AY134" s="241" t="s">
        <v>127</v>
      </c>
    </row>
    <row r="135" s="13" customFormat="1">
      <c r="A135" s="13"/>
      <c r="B135" s="230"/>
      <c r="C135" s="231"/>
      <c r="D135" s="232" t="s">
        <v>136</v>
      </c>
      <c r="E135" s="233" t="s">
        <v>1</v>
      </c>
      <c r="F135" s="234" t="s">
        <v>426</v>
      </c>
      <c r="G135" s="231"/>
      <c r="H135" s="235">
        <v>3.5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136</v>
      </c>
      <c r="AU135" s="241" t="s">
        <v>83</v>
      </c>
      <c r="AV135" s="13" t="s">
        <v>83</v>
      </c>
      <c r="AW135" s="13" t="s">
        <v>31</v>
      </c>
      <c r="AX135" s="13" t="s">
        <v>74</v>
      </c>
      <c r="AY135" s="241" t="s">
        <v>127</v>
      </c>
    </row>
    <row r="136" s="14" customFormat="1">
      <c r="A136" s="14"/>
      <c r="B136" s="246"/>
      <c r="C136" s="247"/>
      <c r="D136" s="232" t="s">
        <v>136</v>
      </c>
      <c r="E136" s="248" t="s">
        <v>1</v>
      </c>
      <c r="F136" s="249" t="s">
        <v>157</v>
      </c>
      <c r="G136" s="247"/>
      <c r="H136" s="250">
        <v>181.5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6" t="s">
        <v>136</v>
      </c>
      <c r="AU136" s="256" t="s">
        <v>83</v>
      </c>
      <c r="AV136" s="14" t="s">
        <v>134</v>
      </c>
      <c r="AW136" s="14" t="s">
        <v>31</v>
      </c>
      <c r="AX136" s="14" t="s">
        <v>8</v>
      </c>
      <c r="AY136" s="256" t="s">
        <v>127</v>
      </c>
    </row>
    <row r="137" s="2" customFormat="1" ht="24.15" customHeight="1">
      <c r="A137" s="37"/>
      <c r="B137" s="38"/>
      <c r="C137" s="217" t="s">
        <v>143</v>
      </c>
      <c r="D137" s="217" t="s">
        <v>129</v>
      </c>
      <c r="E137" s="218" t="s">
        <v>427</v>
      </c>
      <c r="F137" s="219" t="s">
        <v>428</v>
      </c>
      <c r="G137" s="220" t="s">
        <v>132</v>
      </c>
      <c r="H137" s="221">
        <v>19</v>
      </c>
      <c r="I137" s="222"/>
      <c r="J137" s="223">
        <f>ROUND(I137*H137,0)</f>
        <v>0</v>
      </c>
      <c r="K137" s="219" t="s">
        <v>133</v>
      </c>
      <c r="L137" s="43"/>
      <c r="M137" s="224" t="s">
        <v>1</v>
      </c>
      <c r="N137" s="225" t="s">
        <v>39</v>
      </c>
      <c r="O137" s="90"/>
      <c r="P137" s="226">
        <f>O137*H137</f>
        <v>0</v>
      </c>
      <c r="Q137" s="226">
        <v>0</v>
      </c>
      <c r="R137" s="226">
        <f>Q137*H137</f>
        <v>0</v>
      </c>
      <c r="S137" s="226">
        <v>0.23999999999999999</v>
      </c>
      <c r="T137" s="227">
        <f>S137*H137</f>
        <v>4.5599999999999996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8" t="s">
        <v>134</v>
      </c>
      <c r="AT137" s="228" t="s">
        <v>129</v>
      </c>
      <c r="AU137" s="228" t="s">
        <v>83</v>
      </c>
      <c r="AY137" s="16" t="s">
        <v>127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6" t="s">
        <v>8</v>
      </c>
      <c r="BK137" s="229">
        <f>ROUND(I137*H137,0)</f>
        <v>0</v>
      </c>
      <c r="BL137" s="16" t="s">
        <v>134</v>
      </c>
      <c r="BM137" s="228" t="s">
        <v>429</v>
      </c>
    </row>
    <row r="138" s="13" customFormat="1">
      <c r="A138" s="13"/>
      <c r="B138" s="230"/>
      <c r="C138" s="231"/>
      <c r="D138" s="232" t="s">
        <v>136</v>
      </c>
      <c r="E138" s="233" t="s">
        <v>1</v>
      </c>
      <c r="F138" s="234" t="s">
        <v>425</v>
      </c>
      <c r="G138" s="231"/>
      <c r="H138" s="235">
        <v>19</v>
      </c>
      <c r="I138" s="236"/>
      <c r="J138" s="231"/>
      <c r="K138" s="231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136</v>
      </c>
      <c r="AU138" s="241" t="s">
        <v>83</v>
      </c>
      <c r="AV138" s="13" t="s">
        <v>83</v>
      </c>
      <c r="AW138" s="13" t="s">
        <v>31</v>
      </c>
      <c r="AX138" s="13" t="s">
        <v>8</v>
      </c>
      <c r="AY138" s="241" t="s">
        <v>127</v>
      </c>
    </row>
    <row r="139" s="2" customFormat="1" ht="24.15" customHeight="1">
      <c r="A139" s="37"/>
      <c r="B139" s="38"/>
      <c r="C139" s="217" t="s">
        <v>134</v>
      </c>
      <c r="D139" s="217" t="s">
        <v>129</v>
      </c>
      <c r="E139" s="218" t="s">
        <v>430</v>
      </c>
      <c r="F139" s="219" t="s">
        <v>431</v>
      </c>
      <c r="G139" s="220" t="s">
        <v>132</v>
      </c>
      <c r="H139" s="221">
        <v>19</v>
      </c>
      <c r="I139" s="222"/>
      <c r="J139" s="223">
        <f>ROUND(I139*H139,0)</f>
        <v>0</v>
      </c>
      <c r="K139" s="219" t="s">
        <v>133</v>
      </c>
      <c r="L139" s="43"/>
      <c r="M139" s="224" t="s">
        <v>1</v>
      </c>
      <c r="N139" s="225" t="s">
        <v>39</v>
      </c>
      <c r="O139" s="90"/>
      <c r="P139" s="226">
        <f>O139*H139</f>
        <v>0</v>
      </c>
      <c r="Q139" s="226">
        <v>0</v>
      </c>
      <c r="R139" s="226">
        <f>Q139*H139</f>
        <v>0</v>
      </c>
      <c r="S139" s="226">
        <v>0.098000000000000004</v>
      </c>
      <c r="T139" s="227">
        <f>S139*H139</f>
        <v>1.8620000000000001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134</v>
      </c>
      <c r="AT139" s="228" t="s">
        <v>129</v>
      </c>
      <c r="AU139" s="228" t="s">
        <v>83</v>
      </c>
      <c r="AY139" s="16" t="s">
        <v>127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</v>
      </c>
      <c r="BK139" s="229">
        <f>ROUND(I139*H139,0)</f>
        <v>0</v>
      </c>
      <c r="BL139" s="16" t="s">
        <v>134</v>
      </c>
      <c r="BM139" s="228" t="s">
        <v>432</v>
      </c>
    </row>
    <row r="140" s="13" customFormat="1">
      <c r="A140" s="13"/>
      <c r="B140" s="230"/>
      <c r="C140" s="231"/>
      <c r="D140" s="232" t="s">
        <v>136</v>
      </c>
      <c r="E140" s="233" t="s">
        <v>1</v>
      </c>
      <c r="F140" s="234" t="s">
        <v>433</v>
      </c>
      <c r="G140" s="231"/>
      <c r="H140" s="235">
        <v>19</v>
      </c>
      <c r="I140" s="236"/>
      <c r="J140" s="231"/>
      <c r="K140" s="231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136</v>
      </c>
      <c r="AU140" s="241" t="s">
        <v>83</v>
      </c>
      <c r="AV140" s="13" t="s">
        <v>83</v>
      </c>
      <c r="AW140" s="13" t="s">
        <v>31</v>
      </c>
      <c r="AX140" s="13" t="s">
        <v>8</v>
      </c>
      <c r="AY140" s="241" t="s">
        <v>127</v>
      </c>
    </row>
    <row r="141" s="2" customFormat="1" ht="16.5" customHeight="1">
      <c r="A141" s="37"/>
      <c r="B141" s="38"/>
      <c r="C141" s="217" t="s">
        <v>138</v>
      </c>
      <c r="D141" s="217" t="s">
        <v>129</v>
      </c>
      <c r="E141" s="218" t="s">
        <v>434</v>
      </c>
      <c r="F141" s="219" t="s">
        <v>435</v>
      </c>
      <c r="G141" s="220" t="s">
        <v>153</v>
      </c>
      <c r="H141" s="221">
        <v>130</v>
      </c>
      <c r="I141" s="222"/>
      <c r="J141" s="223">
        <f>ROUND(I141*H141,0)</f>
        <v>0</v>
      </c>
      <c r="K141" s="219" t="s">
        <v>133</v>
      </c>
      <c r="L141" s="43"/>
      <c r="M141" s="224" t="s">
        <v>1</v>
      </c>
      <c r="N141" s="225" t="s">
        <v>39</v>
      </c>
      <c r="O141" s="90"/>
      <c r="P141" s="226">
        <f>O141*H141</f>
        <v>0</v>
      </c>
      <c r="Q141" s="226">
        <v>0</v>
      </c>
      <c r="R141" s="226">
        <f>Q141*H141</f>
        <v>0</v>
      </c>
      <c r="S141" s="226">
        <v>0.040000000000000001</v>
      </c>
      <c r="T141" s="227">
        <f>S141*H141</f>
        <v>5.2000000000000002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8" t="s">
        <v>134</v>
      </c>
      <c r="AT141" s="228" t="s">
        <v>129</v>
      </c>
      <c r="AU141" s="228" t="s">
        <v>83</v>
      </c>
      <c r="AY141" s="16" t="s">
        <v>127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6" t="s">
        <v>8</v>
      </c>
      <c r="BK141" s="229">
        <f>ROUND(I141*H141,0)</f>
        <v>0</v>
      </c>
      <c r="BL141" s="16" t="s">
        <v>134</v>
      </c>
      <c r="BM141" s="228" t="s">
        <v>436</v>
      </c>
    </row>
    <row r="142" s="13" customFormat="1">
      <c r="A142" s="13"/>
      <c r="B142" s="230"/>
      <c r="C142" s="231"/>
      <c r="D142" s="232" t="s">
        <v>136</v>
      </c>
      <c r="E142" s="233" t="s">
        <v>1</v>
      </c>
      <c r="F142" s="234" t="s">
        <v>437</v>
      </c>
      <c r="G142" s="231"/>
      <c r="H142" s="235">
        <v>130</v>
      </c>
      <c r="I142" s="236"/>
      <c r="J142" s="231"/>
      <c r="K142" s="231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136</v>
      </c>
      <c r="AU142" s="241" t="s">
        <v>83</v>
      </c>
      <c r="AV142" s="13" t="s">
        <v>83</v>
      </c>
      <c r="AW142" s="13" t="s">
        <v>31</v>
      </c>
      <c r="AX142" s="13" t="s">
        <v>8</v>
      </c>
      <c r="AY142" s="241" t="s">
        <v>127</v>
      </c>
    </row>
    <row r="143" s="2" customFormat="1" ht="24.15" customHeight="1">
      <c r="A143" s="37"/>
      <c r="B143" s="38"/>
      <c r="C143" s="217" t="s">
        <v>149</v>
      </c>
      <c r="D143" s="217" t="s">
        <v>129</v>
      </c>
      <c r="E143" s="218" t="s">
        <v>438</v>
      </c>
      <c r="F143" s="219" t="s">
        <v>439</v>
      </c>
      <c r="G143" s="220" t="s">
        <v>132</v>
      </c>
      <c r="H143" s="221">
        <v>39</v>
      </c>
      <c r="I143" s="222"/>
      <c r="J143" s="223">
        <f>ROUND(I143*H143,0)</f>
        <v>0</v>
      </c>
      <c r="K143" s="219" t="s">
        <v>133</v>
      </c>
      <c r="L143" s="43"/>
      <c r="M143" s="224" t="s">
        <v>1</v>
      </c>
      <c r="N143" s="225" t="s">
        <v>39</v>
      </c>
      <c r="O143" s="90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8" t="s">
        <v>134</v>
      </c>
      <c r="AT143" s="228" t="s">
        <v>129</v>
      </c>
      <c r="AU143" s="228" t="s">
        <v>83</v>
      </c>
      <c r="AY143" s="16" t="s">
        <v>127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6" t="s">
        <v>8</v>
      </c>
      <c r="BK143" s="229">
        <f>ROUND(I143*H143,0)</f>
        <v>0</v>
      </c>
      <c r="BL143" s="16" t="s">
        <v>134</v>
      </c>
      <c r="BM143" s="228" t="s">
        <v>440</v>
      </c>
    </row>
    <row r="144" s="13" customFormat="1">
      <c r="A144" s="13"/>
      <c r="B144" s="230"/>
      <c r="C144" s="231"/>
      <c r="D144" s="232" t="s">
        <v>136</v>
      </c>
      <c r="E144" s="233" t="s">
        <v>1</v>
      </c>
      <c r="F144" s="234" t="s">
        <v>441</v>
      </c>
      <c r="G144" s="231"/>
      <c r="H144" s="235">
        <v>39</v>
      </c>
      <c r="I144" s="236"/>
      <c r="J144" s="231"/>
      <c r="K144" s="231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136</v>
      </c>
      <c r="AU144" s="241" t="s">
        <v>83</v>
      </c>
      <c r="AV144" s="13" t="s">
        <v>83</v>
      </c>
      <c r="AW144" s="13" t="s">
        <v>31</v>
      </c>
      <c r="AX144" s="13" t="s">
        <v>8</v>
      </c>
      <c r="AY144" s="241" t="s">
        <v>127</v>
      </c>
    </row>
    <row r="145" s="2" customFormat="1" ht="24.15" customHeight="1">
      <c r="A145" s="37"/>
      <c r="B145" s="38"/>
      <c r="C145" s="217" t="s">
        <v>166</v>
      </c>
      <c r="D145" s="217" t="s">
        <v>129</v>
      </c>
      <c r="E145" s="218" t="s">
        <v>442</v>
      </c>
      <c r="F145" s="219" t="s">
        <v>443</v>
      </c>
      <c r="G145" s="220" t="s">
        <v>186</v>
      </c>
      <c r="H145" s="221">
        <v>13.75</v>
      </c>
      <c r="I145" s="222"/>
      <c r="J145" s="223">
        <f>ROUND(I145*H145,0)</f>
        <v>0</v>
      </c>
      <c r="K145" s="219" t="s">
        <v>133</v>
      </c>
      <c r="L145" s="43"/>
      <c r="M145" s="224" t="s">
        <v>1</v>
      </c>
      <c r="N145" s="225" t="s">
        <v>39</v>
      </c>
      <c r="O145" s="90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8" t="s">
        <v>134</v>
      </c>
      <c r="AT145" s="228" t="s">
        <v>129</v>
      </c>
      <c r="AU145" s="228" t="s">
        <v>83</v>
      </c>
      <c r="AY145" s="16" t="s">
        <v>127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6" t="s">
        <v>8</v>
      </c>
      <c r="BK145" s="229">
        <f>ROUND(I145*H145,0)</f>
        <v>0</v>
      </c>
      <c r="BL145" s="16" t="s">
        <v>134</v>
      </c>
      <c r="BM145" s="228" t="s">
        <v>444</v>
      </c>
    </row>
    <row r="146" s="13" customFormat="1">
      <c r="A146" s="13"/>
      <c r="B146" s="230"/>
      <c r="C146" s="231"/>
      <c r="D146" s="232" t="s">
        <v>136</v>
      </c>
      <c r="E146" s="233" t="s">
        <v>1</v>
      </c>
      <c r="F146" s="234" t="s">
        <v>445</v>
      </c>
      <c r="G146" s="231"/>
      <c r="H146" s="235">
        <v>11.5</v>
      </c>
      <c r="I146" s="236"/>
      <c r="J146" s="231"/>
      <c r="K146" s="231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136</v>
      </c>
      <c r="AU146" s="241" t="s">
        <v>83</v>
      </c>
      <c r="AV146" s="13" t="s">
        <v>83</v>
      </c>
      <c r="AW146" s="13" t="s">
        <v>31</v>
      </c>
      <c r="AX146" s="13" t="s">
        <v>74</v>
      </c>
      <c r="AY146" s="241" t="s">
        <v>127</v>
      </c>
    </row>
    <row r="147" s="13" customFormat="1">
      <c r="A147" s="13"/>
      <c r="B147" s="230"/>
      <c r="C147" s="231"/>
      <c r="D147" s="232" t="s">
        <v>136</v>
      </c>
      <c r="E147" s="233" t="s">
        <v>1</v>
      </c>
      <c r="F147" s="234" t="s">
        <v>446</v>
      </c>
      <c r="G147" s="231"/>
      <c r="H147" s="235">
        <v>1.8999999999999999</v>
      </c>
      <c r="I147" s="236"/>
      <c r="J147" s="231"/>
      <c r="K147" s="231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136</v>
      </c>
      <c r="AU147" s="241" t="s">
        <v>83</v>
      </c>
      <c r="AV147" s="13" t="s">
        <v>83</v>
      </c>
      <c r="AW147" s="13" t="s">
        <v>31</v>
      </c>
      <c r="AX147" s="13" t="s">
        <v>74</v>
      </c>
      <c r="AY147" s="241" t="s">
        <v>127</v>
      </c>
    </row>
    <row r="148" s="13" customFormat="1">
      <c r="A148" s="13"/>
      <c r="B148" s="230"/>
      <c r="C148" s="231"/>
      <c r="D148" s="232" t="s">
        <v>136</v>
      </c>
      <c r="E148" s="233" t="s">
        <v>1</v>
      </c>
      <c r="F148" s="234" t="s">
        <v>447</v>
      </c>
      <c r="G148" s="231"/>
      <c r="H148" s="235">
        <v>0.34999999999999998</v>
      </c>
      <c r="I148" s="236"/>
      <c r="J148" s="231"/>
      <c r="K148" s="231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136</v>
      </c>
      <c r="AU148" s="241" t="s">
        <v>83</v>
      </c>
      <c r="AV148" s="13" t="s">
        <v>83</v>
      </c>
      <c r="AW148" s="13" t="s">
        <v>31</v>
      </c>
      <c r="AX148" s="13" t="s">
        <v>74</v>
      </c>
      <c r="AY148" s="241" t="s">
        <v>127</v>
      </c>
    </row>
    <row r="149" s="14" customFormat="1">
      <c r="A149" s="14"/>
      <c r="B149" s="246"/>
      <c r="C149" s="247"/>
      <c r="D149" s="232" t="s">
        <v>136</v>
      </c>
      <c r="E149" s="248" t="s">
        <v>1</v>
      </c>
      <c r="F149" s="249" t="s">
        <v>157</v>
      </c>
      <c r="G149" s="247"/>
      <c r="H149" s="250">
        <v>13.75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6" t="s">
        <v>136</v>
      </c>
      <c r="AU149" s="256" t="s">
        <v>83</v>
      </c>
      <c r="AV149" s="14" t="s">
        <v>134</v>
      </c>
      <c r="AW149" s="14" t="s">
        <v>31</v>
      </c>
      <c r="AX149" s="14" t="s">
        <v>8</v>
      </c>
      <c r="AY149" s="256" t="s">
        <v>127</v>
      </c>
    </row>
    <row r="150" s="2" customFormat="1" ht="37.8" customHeight="1">
      <c r="A150" s="37"/>
      <c r="B150" s="38"/>
      <c r="C150" s="217" t="s">
        <v>172</v>
      </c>
      <c r="D150" s="217" t="s">
        <v>129</v>
      </c>
      <c r="E150" s="218" t="s">
        <v>448</v>
      </c>
      <c r="F150" s="219" t="s">
        <v>449</v>
      </c>
      <c r="G150" s="220" t="s">
        <v>186</v>
      </c>
      <c r="H150" s="221">
        <v>5.6929999999999996</v>
      </c>
      <c r="I150" s="222"/>
      <c r="J150" s="223">
        <f>ROUND(I150*H150,0)</f>
        <v>0</v>
      </c>
      <c r="K150" s="219" t="s">
        <v>133</v>
      </c>
      <c r="L150" s="43"/>
      <c r="M150" s="224" t="s">
        <v>1</v>
      </c>
      <c r="N150" s="225" t="s">
        <v>39</v>
      </c>
      <c r="O150" s="90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8" t="s">
        <v>134</v>
      </c>
      <c r="AT150" s="228" t="s">
        <v>129</v>
      </c>
      <c r="AU150" s="228" t="s">
        <v>83</v>
      </c>
      <c r="AY150" s="16" t="s">
        <v>127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6" t="s">
        <v>8</v>
      </c>
      <c r="BK150" s="229">
        <f>ROUND(I150*H150,0)</f>
        <v>0</v>
      </c>
      <c r="BL150" s="16" t="s">
        <v>134</v>
      </c>
      <c r="BM150" s="228" t="s">
        <v>450</v>
      </c>
    </row>
    <row r="151" s="13" customFormat="1">
      <c r="A151" s="13"/>
      <c r="B151" s="230"/>
      <c r="C151" s="231"/>
      <c r="D151" s="232" t="s">
        <v>136</v>
      </c>
      <c r="E151" s="233" t="s">
        <v>1</v>
      </c>
      <c r="F151" s="234" t="s">
        <v>451</v>
      </c>
      <c r="G151" s="231"/>
      <c r="H151" s="235">
        <v>5.6929999999999996</v>
      </c>
      <c r="I151" s="236"/>
      <c r="J151" s="231"/>
      <c r="K151" s="231"/>
      <c r="L151" s="237"/>
      <c r="M151" s="238"/>
      <c r="N151" s="239"/>
      <c r="O151" s="239"/>
      <c r="P151" s="239"/>
      <c r="Q151" s="239"/>
      <c r="R151" s="239"/>
      <c r="S151" s="239"/>
      <c r="T151" s="24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1" t="s">
        <v>136</v>
      </c>
      <c r="AU151" s="241" t="s">
        <v>83</v>
      </c>
      <c r="AV151" s="13" t="s">
        <v>83</v>
      </c>
      <c r="AW151" s="13" t="s">
        <v>31</v>
      </c>
      <c r="AX151" s="13" t="s">
        <v>8</v>
      </c>
      <c r="AY151" s="241" t="s">
        <v>127</v>
      </c>
    </row>
    <row r="152" s="2" customFormat="1" ht="37.8" customHeight="1">
      <c r="A152" s="37"/>
      <c r="B152" s="38"/>
      <c r="C152" s="217" t="s">
        <v>177</v>
      </c>
      <c r="D152" s="217" t="s">
        <v>129</v>
      </c>
      <c r="E152" s="218" t="s">
        <v>452</v>
      </c>
      <c r="F152" s="219" t="s">
        <v>453</v>
      </c>
      <c r="G152" s="220" t="s">
        <v>186</v>
      </c>
      <c r="H152" s="221">
        <v>51.237000000000002</v>
      </c>
      <c r="I152" s="222"/>
      <c r="J152" s="223">
        <f>ROUND(I152*H152,0)</f>
        <v>0</v>
      </c>
      <c r="K152" s="219" t="s">
        <v>133</v>
      </c>
      <c r="L152" s="43"/>
      <c r="M152" s="224" t="s">
        <v>1</v>
      </c>
      <c r="N152" s="225" t="s">
        <v>39</v>
      </c>
      <c r="O152" s="90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8" t="s">
        <v>134</v>
      </c>
      <c r="AT152" s="228" t="s">
        <v>129</v>
      </c>
      <c r="AU152" s="228" t="s">
        <v>83</v>
      </c>
      <c r="AY152" s="16" t="s">
        <v>127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6" t="s">
        <v>8</v>
      </c>
      <c r="BK152" s="229">
        <f>ROUND(I152*H152,0)</f>
        <v>0</v>
      </c>
      <c r="BL152" s="16" t="s">
        <v>134</v>
      </c>
      <c r="BM152" s="228" t="s">
        <v>454</v>
      </c>
    </row>
    <row r="153" s="13" customFormat="1">
      <c r="A153" s="13"/>
      <c r="B153" s="230"/>
      <c r="C153" s="231"/>
      <c r="D153" s="232" t="s">
        <v>136</v>
      </c>
      <c r="E153" s="233" t="s">
        <v>1</v>
      </c>
      <c r="F153" s="234" t="s">
        <v>455</v>
      </c>
      <c r="G153" s="231"/>
      <c r="H153" s="235">
        <v>17.079000000000001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136</v>
      </c>
      <c r="AU153" s="241" t="s">
        <v>83</v>
      </c>
      <c r="AV153" s="13" t="s">
        <v>83</v>
      </c>
      <c r="AW153" s="13" t="s">
        <v>31</v>
      </c>
      <c r="AX153" s="13" t="s">
        <v>8</v>
      </c>
      <c r="AY153" s="241" t="s">
        <v>127</v>
      </c>
    </row>
    <row r="154" s="13" customFormat="1">
      <c r="A154" s="13"/>
      <c r="B154" s="230"/>
      <c r="C154" s="231"/>
      <c r="D154" s="232" t="s">
        <v>136</v>
      </c>
      <c r="E154" s="231"/>
      <c r="F154" s="234" t="s">
        <v>456</v>
      </c>
      <c r="G154" s="231"/>
      <c r="H154" s="235">
        <v>51.237000000000002</v>
      </c>
      <c r="I154" s="236"/>
      <c r="J154" s="231"/>
      <c r="K154" s="231"/>
      <c r="L154" s="237"/>
      <c r="M154" s="238"/>
      <c r="N154" s="239"/>
      <c r="O154" s="239"/>
      <c r="P154" s="239"/>
      <c r="Q154" s="239"/>
      <c r="R154" s="239"/>
      <c r="S154" s="239"/>
      <c r="T154" s="24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1" t="s">
        <v>136</v>
      </c>
      <c r="AU154" s="241" t="s">
        <v>83</v>
      </c>
      <c r="AV154" s="13" t="s">
        <v>83</v>
      </c>
      <c r="AW154" s="13" t="s">
        <v>4</v>
      </c>
      <c r="AX154" s="13" t="s">
        <v>8</v>
      </c>
      <c r="AY154" s="241" t="s">
        <v>127</v>
      </c>
    </row>
    <row r="155" s="2" customFormat="1" ht="37.8" customHeight="1">
      <c r="A155" s="37"/>
      <c r="B155" s="38"/>
      <c r="C155" s="217" t="s">
        <v>183</v>
      </c>
      <c r="D155" s="217" t="s">
        <v>129</v>
      </c>
      <c r="E155" s="218" t="s">
        <v>457</v>
      </c>
      <c r="F155" s="219" t="s">
        <v>458</v>
      </c>
      <c r="G155" s="220" t="s">
        <v>186</v>
      </c>
      <c r="H155" s="221">
        <v>8.0570000000000004</v>
      </c>
      <c r="I155" s="222"/>
      <c r="J155" s="223">
        <f>ROUND(I155*H155,0)</f>
        <v>0</v>
      </c>
      <c r="K155" s="219" t="s">
        <v>133</v>
      </c>
      <c r="L155" s="43"/>
      <c r="M155" s="224" t="s">
        <v>1</v>
      </c>
      <c r="N155" s="225" t="s">
        <v>39</v>
      </c>
      <c r="O155" s="90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8" t="s">
        <v>134</v>
      </c>
      <c r="AT155" s="228" t="s">
        <v>129</v>
      </c>
      <c r="AU155" s="228" t="s">
        <v>83</v>
      </c>
      <c r="AY155" s="16" t="s">
        <v>127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6" t="s">
        <v>8</v>
      </c>
      <c r="BK155" s="229">
        <f>ROUND(I155*H155,0)</f>
        <v>0</v>
      </c>
      <c r="BL155" s="16" t="s">
        <v>134</v>
      </c>
      <c r="BM155" s="228" t="s">
        <v>459</v>
      </c>
    </row>
    <row r="156" s="13" customFormat="1">
      <c r="A156" s="13"/>
      <c r="B156" s="230"/>
      <c r="C156" s="231"/>
      <c r="D156" s="232" t="s">
        <v>136</v>
      </c>
      <c r="E156" s="233" t="s">
        <v>1</v>
      </c>
      <c r="F156" s="234" t="s">
        <v>460</v>
      </c>
      <c r="G156" s="231"/>
      <c r="H156" s="235">
        <v>8.0570000000000004</v>
      </c>
      <c r="I156" s="236"/>
      <c r="J156" s="231"/>
      <c r="K156" s="231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136</v>
      </c>
      <c r="AU156" s="241" t="s">
        <v>83</v>
      </c>
      <c r="AV156" s="13" t="s">
        <v>83</v>
      </c>
      <c r="AW156" s="13" t="s">
        <v>31</v>
      </c>
      <c r="AX156" s="13" t="s">
        <v>8</v>
      </c>
      <c r="AY156" s="241" t="s">
        <v>127</v>
      </c>
    </row>
    <row r="157" s="2" customFormat="1" ht="33" customHeight="1">
      <c r="A157" s="37"/>
      <c r="B157" s="38"/>
      <c r="C157" s="217" t="s">
        <v>189</v>
      </c>
      <c r="D157" s="217" t="s">
        <v>129</v>
      </c>
      <c r="E157" s="218" t="s">
        <v>461</v>
      </c>
      <c r="F157" s="219" t="s">
        <v>462</v>
      </c>
      <c r="G157" s="220" t="s">
        <v>239</v>
      </c>
      <c r="H157" s="221">
        <v>14.503</v>
      </c>
      <c r="I157" s="222"/>
      <c r="J157" s="223">
        <f>ROUND(I157*H157,0)</f>
        <v>0</v>
      </c>
      <c r="K157" s="219" t="s">
        <v>133</v>
      </c>
      <c r="L157" s="43"/>
      <c r="M157" s="224" t="s">
        <v>1</v>
      </c>
      <c r="N157" s="225" t="s">
        <v>39</v>
      </c>
      <c r="O157" s="90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8" t="s">
        <v>134</v>
      </c>
      <c r="AT157" s="228" t="s">
        <v>129</v>
      </c>
      <c r="AU157" s="228" t="s">
        <v>83</v>
      </c>
      <c r="AY157" s="16" t="s">
        <v>127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6" t="s">
        <v>8</v>
      </c>
      <c r="BK157" s="229">
        <f>ROUND(I157*H157,0)</f>
        <v>0</v>
      </c>
      <c r="BL157" s="16" t="s">
        <v>134</v>
      </c>
      <c r="BM157" s="228" t="s">
        <v>463</v>
      </c>
    </row>
    <row r="158" s="13" customFormat="1">
      <c r="A158" s="13"/>
      <c r="B158" s="230"/>
      <c r="C158" s="231"/>
      <c r="D158" s="232" t="s">
        <v>136</v>
      </c>
      <c r="E158" s="231"/>
      <c r="F158" s="234" t="s">
        <v>464</v>
      </c>
      <c r="G158" s="231"/>
      <c r="H158" s="235">
        <v>14.503</v>
      </c>
      <c r="I158" s="236"/>
      <c r="J158" s="231"/>
      <c r="K158" s="231"/>
      <c r="L158" s="237"/>
      <c r="M158" s="238"/>
      <c r="N158" s="239"/>
      <c r="O158" s="239"/>
      <c r="P158" s="239"/>
      <c r="Q158" s="239"/>
      <c r="R158" s="239"/>
      <c r="S158" s="239"/>
      <c r="T158" s="24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1" t="s">
        <v>136</v>
      </c>
      <c r="AU158" s="241" t="s">
        <v>83</v>
      </c>
      <c r="AV158" s="13" t="s">
        <v>83</v>
      </c>
      <c r="AW158" s="13" t="s">
        <v>4</v>
      </c>
      <c r="AX158" s="13" t="s">
        <v>8</v>
      </c>
      <c r="AY158" s="241" t="s">
        <v>127</v>
      </c>
    </row>
    <row r="159" s="2" customFormat="1" ht="24.15" customHeight="1">
      <c r="A159" s="37"/>
      <c r="B159" s="38"/>
      <c r="C159" s="217" t="s">
        <v>9</v>
      </c>
      <c r="D159" s="217" t="s">
        <v>129</v>
      </c>
      <c r="E159" s="218" t="s">
        <v>465</v>
      </c>
      <c r="F159" s="219" t="s">
        <v>466</v>
      </c>
      <c r="G159" s="220" t="s">
        <v>132</v>
      </c>
      <c r="H159" s="221">
        <v>36</v>
      </c>
      <c r="I159" s="222"/>
      <c r="J159" s="223">
        <f>ROUND(I159*H159,0)</f>
        <v>0</v>
      </c>
      <c r="K159" s="219" t="s">
        <v>133</v>
      </c>
      <c r="L159" s="43"/>
      <c r="M159" s="224" t="s">
        <v>1</v>
      </c>
      <c r="N159" s="225" t="s">
        <v>39</v>
      </c>
      <c r="O159" s="90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8" t="s">
        <v>134</v>
      </c>
      <c r="AT159" s="228" t="s">
        <v>129</v>
      </c>
      <c r="AU159" s="228" t="s">
        <v>83</v>
      </c>
      <c r="AY159" s="16" t="s">
        <v>127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6" t="s">
        <v>8</v>
      </c>
      <c r="BK159" s="229">
        <f>ROUND(I159*H159,0)</f>
        <v>0</v>
      </c>
      <c r="BL159" s="16" t="s">
        <v>134</v>
      </c>
      <c r="BM159" s="228" t="s">
        <v>467</v>
      </c>
    </row>
    <row r="160" s="2" customFormat="1">
      <c r="A160" s="37"/>
      <c r="B160" s="38"/>
      <c r="C160" s="39"/>
      <c r="D160" s="232" t="s">
        <v>147</v>
      </c>
      <c r="E160" s="39"/>
      <c r="F160" s="242" t="s">
        <v>468</v>
      </c>
      <c r="G160" s="39"/>
      <c r="H160" s="39"/>
      <c r="I160" s="243"/>
      <c r="J160" s="39"/>
      <c r="K160" s="39"/>
      <c r="L160" s="43"/>
      <c r="M160" s="244"/>
      <c r="N160" s="245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147</v>
      </c>
      <c r="AU160" s="16" t="s">
        <v>83</v>
      </c>
    </row>
    <row r="161" s="13" customFormat="1">
      <c r="A161" s="13"/>
      <c r="B161" s="230"/>
      <c r="C161" s="231"/>
      <c r="D161" s="232" t="s">
        <v>136</v>
      </c>
      <c r="E161" s="233" t="s">
        <v>1</v>
      </c>
      <c r="F161" s="234" t="s">
        <v>469</v>
      </c>
      <c r="G161" s="231"/>
      <c r="H161" s="235">
        <v>36</v>
      </c>
      <c r="I161" s="236"/>
      <c r="J161" s="231"/>
      <c r="K161" s="231"/>
      <c r="L161" s="237"/>
      <c r="M161" s="238"/>
      <c r="N161" s="239"/>
      <c r="O161" s="239"/>
      <c r="P161" s="239"/>
      <c r="Q161" s="239"/>
      <c r="R161" s="239"/>
      <c r="S161" s="239"/>
      <c r="T161" s="24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1" t="s">
        <v>136</v>
      </c>
      <c r="AU161" s="241" t="s">
        <v>83</v>
      </c>
      <c r="AV161" s="13" t="s">
        <v>83</v>
      </c>
      <c r="AW161" s="13" t="s">
        <v>31</v>
      </c>
      <c r="AX161" s="13" t="s">
        <v>74</v>
      </c>
      <c r="AY161" s="241" t="s">
        <v>127</v>
      </c>
    </row>
    <row r="162" s="14" customFormat="1">
      <c r="A162" s="14"/>
      <c r="B162" s="246"/>
      <c r="C162" s="247"/>
      <c r="D162" s="232" t="s">
        <v>136</v>
      </c>
      <c r="E162" s="248" t="s">
        <v>1</v>
      </c>
      <c r="F162" s="249" t="s">
        <v>157</v>
      </c>
      <c r="G162" s="247"/>
      <c r="H162" s="250">
        <v>36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6" t="s">
        <v>136</v>
      </c>
      <c r="AU162" s="256" t="s">
        <v>83</v>
      </c>
      <c r="AV162" s="14" t="s">
        <v>134</v>
      </c>
      <c r="AW162" s="14" t="s">
        <v>31</v>
      </c>
      <c r="AX162" s="14" t="s">
        <v>8</v>
      </c>
      <c r="AY162" s="256" t="s">
        <v>127</v>
      </c>
    </row>
    <row r="163" s="2" customFormat="1" ht="24.15" customHeight="1">
      <c r="A163" s="37"/>
      <c r="B163" s="38"/>
      <c r="C163" s="217" t="s">
        <v>198</v>
      </c>
      <c r="D163" s="217" t="s">
        <v>129</v>
      </c>
      <c r="E163" s="218" t="s">
        <v>470</v>
      </c>
      <c r="F163" s="219" t="s">
        <v>471</v>
      </c>
      <c r="G163" s="220" t="s">
        <v>132</v>
      </c>
      <c r="H163" s="221">
        <v>39</v>
      </c>
      <c r="I163" s="222"/>
      <c r="J163" s="223">
        <f>ROUND(I163*H163,0)</f>
        <v>0</v>
      </c>
      <c r="K163" s="219" t="s">
        <v>133</v>
      </c>
      <c r="L163" s="43"/>
      <c r="M163" s="224" t="s">
        <v>1</v>
      </c>
      <c r="N163" s="225" t="s">
        <v>39</v>
      </c>
      <c r="O163" s="90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8" t="s">
        <v>134</v>
      </c>
      <c r="AT163" s="228" t="s">
        <v>129</v>
      </c>
      <c r="AU163" s="228" t="s">
        <v>83</v>
      </c>
      <c r="AY163" s="16" t="s">
        <v>127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6" t="s">
        <v>8</v>
      </c>
      <c r="BK163" s="229">
        <f>ROUND(I163*H163,0)</f>
        <v>0</v>
      </c>
      <c r="BL163" s="16" t="s">
        <v>134</v>
      </c>
      <c r="BM163" s="228" t="s">
        <v>472</v>
      </c>
    </row>
    <row r="164" s="2" customFormat="1">
      <c r="A164" s="37"/>
      <c r="B164" s="38"/>
      <c r="C164" s="39"/>
      <c r="D164" s="232" t="s">
        <v>147</v>
      </c>
      <c r="E164" s="39"/>
      <c r="F164" s="242" t="s">
        <v>473</v>
      </c>
      <c r="G164" s="39"/>
      <c r="H164" s="39"/>
      <c r="I164" s="243"/>
      <c r="J164" s="39"/>
      <c r="K164" s="39"/>
      <c r="L164" s="43"/>
      <c r="M164" s="244"/>
      <c r="N164" s="245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147</v>
      </c>
      <c r="AU164" s="16" t="s">
        <v>83</v>
      </c>
    </row>
    <row r="165" s="13" customFormat="1">
      <c r="A165" s="13"/>
      <c r="B165" s="230"/>
      <c r="C165" s="231"/>
      <c r="D165" s="232" t="s">
        <v>136</v>
      </c>
      <c r="E165" s="233" t="s">
        <v>1</v>
      </c>
      <c r="F165" s="234" t="s">
        <v>441</v>
      </c>
      <c r="G165" s="231"/>
      <c r="H165" s="235">
        <v>39</v>
      </c>
      <c r="I165" s="236"/>
      <c r="J165" s="231"/>
      <c r="K165" s="231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136</v>
      </c>
      <c r="AU165" s="241" t="s">
        <v>83</v>
      </c>
      <c r="AV165" s="13" t="s">
        <v>83</v>
      </c>
      <c r="AW165" s="13" t="s">
        <v>31</v>
      </c>
      <c r="AX165" s="13" t="s">
        <v>8</v>
      </c>
      <c r="AY165" s="241" t="s">
        <v>127</v>
      </c>
    </row>
    <row r="166" s="2" customFormat="1" ht="24.15" customHeight="1">
      <c r="A166" s="37"/>
      <c r="B166" s="38"/>
      <c r="C166" s="217" t="s">
        <v>203</v>
      </c>
      <c r="D166" s="217" t="s">
        <v>129</v>
      </c>
      <c r="E166" s="218" t="s">
        <v>474</v>
      </c>
      <c r="F166" s="219" t="s">
        <v>475</v>
      </c>
      <c r="G166" s="220" t="s">
        <v>132</v>
      </c>
      <c r="H166" s="221">
        <v>75</v>
      </c>
      <c r="I166" s="222"/>
      <c r="J166" s="223">
        <f>ROUND(I166*H166,0)</f>
        <v>0</v>
      </c>
      <c r="K166" s="219" t="s">
        <v>133</v>
      </c>
      <c r="L166" s="43"/>
      <c r="M166" s="224" t="s">
        <v>1</v>
      </c>
      <c r="N166" s="225" t="s">
        <v>39</v>
      </c>
      <c r="O166" s="90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8" t="s">
        <v>134</v>
      </c>
      <c r="AT166" s="228" t="s">
        <v>129</v>
      </c>
      <c r="AU166" s="228" t="s">
        <v>83</v>
      </c>
      <c r="AY166" s="16" t="s">
        <v>127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6" t="s">
        <v>8</v>
      </c>
      <c r="BK166" s="229">
        <f>ROUND(I166*H166,0)</f>
        <v>0</v>
      </c>
      <c r="BL166" s="16" t="s">
        <v>134</v>
      </c>
      <c r="BM166" s="228" t="s">
        <v>476</v>
      </c>
    </row>
    <row r="167" s="13" customFormat="1">
      <c r="A167" s="13"/>
      <c r="B167" s="230"/>
      <c r="C167" s="231"/>
      <c r="D167" s="232" t="s">
        <v>136</v>
      </c>
      <c r="E167" s="233" t="s">
        <v>1</v>
      </c>
      <c r="F167" s="234" t="s">
        <v>441</v>
      </c>
      <c r="G167" s="231"/>
      <c r="H167" s="235">
        <v>39</v>
      </c>
      <c r="I167" s="236"/>
      <c r="J167" s="231"/>
      <c r="K167" s="231"/>
      <c r="L167" s="237"/>
      <c r="M167" s="238"/>
      <c r="N167" s="239"/>
      <c r="O167" s="239"/>
      <c r="P167" s="239"/>
      <c r="Q167" s="239"/>
      <c r="R167" s="239"/>
      <c r="S167" s="239"/>
      <c r="T167" s="24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1" t="s">
        <v>136</v>
      </c>
      <c r="AU167" s="241" t="s">
        <v>83</v>
      </c>
      <c r="AV167" s="13" t="s">
        <v>83</v>
      </c>
      <c r="AW167" s="13" t="s">
        <v>31</v>
      </c>
      <c r="AX167" s="13" t="s">
        <v>74</v>
      </c>
      <c r="AY167" s="241" t="s">
        <v>127</v>
      </c>
    </row>
    <row r="168" s="13" customFormat="1">
      <c r="A168" s="13"/>
      <c r="B168" s="230"/>
      <c r="C168" s="231"/>
      <c r="D168" s="232" t="s">
        <v>136</v>
      </c>
      <c r="E168" s="233" t="s">
        <v>1</v>
      </c>
      <c r="F168" s="234" t="s">
        <v>469</v>
      </c>
      <c r="G168" s="231"/>
      <c r="H168" s="235">
        <v>36</v>
      </c>
      <c r="I168" s="236"/>
      <c r="J168" s="231"/>
      <c r="K168" s="231"/>
      <c r="L168" s="237"/>
      <c r="M168" s="238"/>
      <c r="N168" s="239"/>
      <c r="O168" s="239"/>
      <c r="P168" s="239"/>
      <c r="Q168" s="239"/>
      <c r="R168" s="239"/>
      <c r="S168" s="239"/>
      <c r="T168" s="24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1" t="s">
        <v>136</v>
      </c>
      <c r="AU168" s="241" t="s">
        <v>83</v>
      </c>
      <c r="AV168" s="13" t="s">
        <v>83</v>
      </c>
      <c r="AW168" s="13" t="s">
        <v>31</v>
      </c>
      <c r="AX168" s="13" t="s">
        <v>74</v>
      </c>
      <c r="AY168" s="241" t="s">
        <v>127</v>
      </c>
    </row>
    <row r="169" s="14" customFormat="1">
      <c r="A169" s="14"/>
      <c r="B169" s="246"/>
      <c r="C169" s="247"/>
      <c r="D169" s="232" t="s">
        <v>136</v>
      </c>
      <c r="E169" s="248" t="s">
        <v>1</v>
      </c>
      <c r="F169" s="249" t="s">
        <v>157</v>
      </c>
      <c r="G169" s="247"/>
      <c r="H169" s="250">
        <v>75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136</v>
      </c>
      <c r="AU169" s="256" t="s">
        <v>83</v>
      </c>
      <c r="AV169" s="14" t="s">
        <v>134</v>
      </c>
      <c r="AW169" s="14" t="s">
        <v>31</v>
      </c>
      <c r="AX169" s="14" t="s">
        <v>8</v>
      </c>
      <c r="AY169" s="256" t="s">
        <v>127</v>
      </c>
    </row>
    <row r="170" s="2" customFormat="1" ht="16.5" customHeight="1">
      <c r="A170" s="37"/>
      <c r="B170" s="38"/>
      <c r="C170" s="257" t="s">
        <v>207</v>
      </c>
      <c r="D170" s="257" t="s">
        <v>178</v>
      </c>
      <c r="E170" s="258" t="s">
        <v>477</v>
      </c>
      <c r="F170" s="259" t="s">
        <v>478</v>
      </c>
      <c r="G170" s="260" t="s">
        <v>265</v>
      </c>
      <c r="H170" s="261">
        <v>5</v>
      </c>
      <c r="I170" s="262"/>
      <c r="J170" s="263">
        <f>ROUND(I170*H170,0)</f>
        <v>0</v>
      </c>
      <c r="K170" s="259" t="s">
        <v>133</v>
      </c>
      <c r="L170" s="264"/>
      <c r="M170" s="265" t="s">
        <v>1</v>
      </c>
      <c r="N170" s="266" t="s">
        <v>39</v>
      </c>
      <c r="O170" s="90"/>
      <c r="P170" s="226">
        <f>O170*H170</f>
        <v>0</v>
      </c>
      <c r="Q170" s="226">
        <v>0.001</v>
      </c>
      <c r="R170" s="226">
        <f>Q170*H170</f>
        <v>0.0050000000000000001</v>
      </c>
      <c r="S170" s="226">
        <v>0</v>
      </c>
      <c r="T170" s="22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8" t="s">
        <v>172</v>
      </c>
      <c r="AT170" s="228" t="s">
        <v>178</v>
      </c>
      <c r="AU170" s="228" t="s">
        <v>83</v>
      </c>
      <c r="AY170" s="16" t="s">
        <v>127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6" t="s">
        <v>8</v>
      </c>
      <c r="BK170" s="229">
        <f>ROUND(I170*H170,0)</f>
        <v>0</v>
      </c>
      <c r="BL170" s="16" t="s">
        <v>134</v>
      </c>
      <c r="BM170" s="228" t="s">
        <v>479</v>
      </c>
    </row>
    <row r="171" s="2" customFormat="1" ht="24.15" customHeight="1">
      <c r="A171" s="37"/>
      <c r="B171" s="38"/>
      <c r="C171" s="217" t="s">
        <v>169</v>
      </c>
      <c r="D171" s="217" t="s">
        <v>129</v>
      </c>
      <c r="E171" s="218" t="s">
        <v>480</v>
      </c>
      <c r="F171" s="219" t="s">
        <v>481</v>
      </c>
      <c r="G171" s="220" t="s">
        <v>132</v>
      </c>
      <c r="H171" s="221">
        <v>115</v>
      </c>
      <c r="I171" s="222"/>
      <c r="J171" s="223">
        <f>ROUND(I171*H171,0)</f>
        <v>0</v>
      </c>
      <c r="K171" s="219" t="s">
        <v>133</v>
      </c>
      <c r="L171" s="43"/>
      <c r="M171" s="224" t="s">
        <v>1</v>
      </c>
      <c r="N171" s="225" t="s">
        <v>39</v>
      </c>
      <c r="O171" s="90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134</v>
      </c>
      <c r="AT171" s="228" t="s">
        <v>129</v>
      </c>
      <c r="AU171" s="228" t="s">
        <v>83</v>
      </c>
      <c r="AY171" s="16" t="s">
        <v>127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6" t="s">
        <v>8</v>
      </c>
      <c r="BK171" s="229">
        <f>ROUND(I171*H171,0)</f>
        <v>0</v>
      </c>
      <c r="BL171" s="16" t="s">
        <v>134</v>
      </c>
      <c r="BM171" s="228" t="s">
        <v>482</v>
      </c>
    </row>
    <row r="172" s="13" customFormat="1">
      <c r="A172" s="13"/>
      <c r="B172" s="230"/>
      <c r="C172" s="231"/>
      <c r="D172" s="232" t="s">
        <v>136</v>
      </c>
      <c r="E172" s="233" t="s">
        <v>1</v>
      </c>
      <c r="F172" s="234" t="s">
        <v>483</v>
      </c>
      <c r="G172" s="231"/>
      <c r="H172" s="235">
        <v>115</v>
      </c>
      <c r="I172" s="236"/>
      <c r="J172" s="231"/>
      <c r="K172" s="231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136</v>
      </c>
      <c r="AU172" s="241" t="s">
        <v>83</v>
      </c>
      <c r="AV172" s="13" t="s">
        <v>83</v>
      </c>
      <c r="AW172" s="13" t="s">
        <v>31</v>
      </c>
      <c r="AX172" s="13" t="s">
        <v>8</v>
      </c>
      <c r="AY172" s="241" t="s">
        <v>127</v>
      </c>
    </row>
    <row r="173" s="12" customFormat="1" ht="22.8" customHeight="1">
      <c r="A173" s="12"/>
      <c r="B173" s="201"/>
      <c r="C173" s="202"/>
      <c r="D173" s="203" t="s">
        <v>73</v>
      </c>
      <c r="E173" s="215" t="s">
        <v>138</v>
      </c>
      <c r="F173" s="215" t="s">
        <v>139</v>
      </c>
      <c r="G173" s="202"/>
      <c r="H173" s="202"/>
      <c r="I173" s="205"/>
      <c r="J173" s="216">
        <f>BK173</f>
        <v>0</v>
      </c>
      <c r="K173" s="202"/>
      <c r="L173" s="207"/>
      <c r="M173" s="208"/>
      <c r="N173" s="209"/>
      <c r="O173" s="209"/>
      <c r="P173" s="210">
        <f>SUM(P174:P180)</f>
        <v>0</v>
      </c>
      <c r="Q173" s="209"/>
      <c r="R173" s="210">
        <f>SUM(R174:R180)</f>
        <v>26.132639999999999</v>
      </c>
      <c r="S173" s="209"/>
      <c r="T173" s="211">
        <f>SUM(T174:T180)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2" t="s">
        <v>8</v>
      </c>
      <c r="AT173" s="213" t="s">
        <v>73</v>
      </c>
      <c r="AU173" s="213" t="s">
        <v>8</v>
      </c>
      <c r="AY173" s="212" t="s">
        <v>127</v>
      </c>
      <c r="BK173" s="214">
        <f>SUM(BK174:BK180)</f>
        <v>0</v>
      </c>
    </row>
    <row r="174" s="2" customFormat="1" ht="21.75" customHeight="1">
      <c r="A174" s="37"/>
      <c r="B174" s="38"/>
      <c r="C174" s="217" t="s">
        <v>216</v>
      </c>
      <c r="D174" s="217" t="s">
        <v>129</v>
      </c>
      <c r="E174" s="218" t="s">
        <v>484</v>
      </c>
      <c r="F174" s="219" t="s">
        <v>485</v>
      </c>
      <c r="G174" s="220" t="s">
        <v>132</v>
      </c>
      <c r="H174" s="221">
        <v>115</v>
      </c>
      <c r="I174" s="222"/>
      <c r="J174" s="223">
        <f>ROUND(I174*H174,0)</f>
        <v>0</v>
      </c>
      <c r="K174" s="219" t="s">
        <v>133</v>
      </c>
      <c r="L174" s="43"/>
      <c r="M174" s="224" t="s">
        <v>1</v>
      </c>
      <c r="N174" s="225" t="s">
        <v>39</v>
      </c>
      <c r="O174" s="90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8" t="s">
        <v>134</v>
      </c>
      <c r="AT174" s="228" t="s">
        <v>129</v>
      </c>
      <c r="AU174" s="228" t="s">
        <v>83</v>
      </c>
      <c r="AY174" s="16" t="s">
        <v>127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6" t="s">
        <v>8</v>
      </c>
      <c r="BK174" s="229">
        <f>ROUND(I174*H174,0)</f>
        <v>0</v>
      </c>
      <c r="BL174" s="16" t="s">
        <v>134</v>
      </c>
      <c r="BM174" s="228" t="s">
        <v>486</v>
      </c>
    </row>
    <row r="175" s="13" customFormat="1">
      <c r="A175" s="13"/>
      <c r="B175" s="230"/>
      <c r="C175" s="231"/>
      <c r="D175" s="232" t="s">
        <v>136</v>
      </c>
      <c r="E175" s="233" t="s">
        <v>1</v>
      </c>
      <c r="F175" s="234" t="s">
        <v>487</v>
      </c>
      <c r="G175" s="231"/>
      <c r="H175" s="235">
        <v>115</v>
      </c>
      <c r="I175" s="236"/>
      <c r="J175" s="231"/>
      <c r="K175" s="231"/>
      <c r="L175" s="237"/>
      <c r="M175" s="238"/>
      <c r="N175" s="239"/>
      <c r="O175" s="239"/>
      <c r="P175" s="239"/>
      <c r="Q175" s="239"/>
      <c r="R175" s="239"/>
      <c r="S175" s="239"/>
      <c r="T175" s="24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1" t="s">
        <v>136</v>
      </c>
      <c r="AU175" s="241" t="s">
        <v>83</v>
      </c>
      <c r="AV175" s="13" t="s">
        <v>83</v>
      </c>
      <c r="AW175" s="13" t="s">
        <v>31</v>
      </c>
      <c r="AX175" s="13" t="s">
        <v>8</v>
      </c>
      <c r="AY175" s="241" t="s">
        <v>127</v>
      </c>
    </row>
    <row r="176" s="2" customFormat="1" ht="33" customHeight="1">
      <c r="A176" s="37"/>
      <c r="B176" s="38"/>
      <c r="C176" s="217" t="s">
        <v>221</v>
      </c>
      <c r="D176" s="217" t="s">
        <v>129</v>
      </c>
      <c r="E176" s="218" t="s">
        <v>488</v>
      </c>
      <c r="F176" s="219" t="s">
        <v>489</v>
      </c>
      <c r="G176" s="220" t="s">
        <v>132</v>
      </c>
      <c r="H176" s="221">
        <v>115</v>
      </c>
      <c r="I176" s="222"/>
      <c r="J176" s="223">
        <f>ROUND(I176*H176,0)</f>
        <v>0</v>
      </c>
      <c r="K176" s="219" t="s">
        <v>133</v>
      </c>
      <c r="L176" s="43"/>
      <c r="M176" s="224" t="s">
        <v>1</v>
      </c>
      <c r="N176" s="225" t="s">
        <v>39</v>
      </c>
      <c r="O176" s="90"/>
      <c r="P176" s="226">
        <f>O176*H176</f>
        <v>0</v>
      </c>
      <c r="Q176" s="226">
        <v>0.089219999999999994</v>
      </c>
      <c r="R176" s="226">
        <f>Q176*H176</f>
        <v>10.260299999999999</v>
      </c>
      <c r="S176" s="226">
        <v>0</v>
      </c>
      <c r="T176" s="22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8" t="s">
        <v>134</v>
      </c>
      <c r="AT176" s="228" t="s">
        <v>129</v>
      </c>
      <c r="AU176" s="228" t="s">
        <v>83</v>
      </c>
      <c r="AY176" s="16" t="s">
        <v>127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6" t="s">
        <v>8</v>
      </c>
      <c r="BK176" s="229">
        <f>ROUND(I176*H176,0)</f>
        <v>0</v>
      </c>
      <c r="BL176" s="16" t="s">
        <v>134</v>
      </c>
      <c r="BM176" s="228" t="s">
        <v>490</v>
      </c>
    </row>
    <row r="177" s="13" customFormat="1">
      <c r="A177" s="13"/>
      <c r="B177" s="230"/>
      <c r="C177" s="231"/>
      <c r="D177" s="232" t="s">
        <v>136</v>
      </c>
      <c r="E177" s="233" t="s">
        <v>1</v>
      </c>
      <c r="F177" s="234" t="s">
        <v>487</v>
      </c>
      <c r="G177" s="231"/>
      <c r="H177" s="235">
        <v>115</v>
      </c>
      <c r="I177" s="236"/>
      <c r="J177" s="231"/>
      <c r="K177" s="231"/>
      <c r="L177" s="237"/>
      <c r="M177" s="238"/>
      <c r="N177" s="239"/>
      <c r="O177" s="239"/>
      <c r="P177" s="239"/>
      <c r="Q177" s="239"/>
      <c r="R177" s="239"/>
      <c r="S177" s="239"/>
      <c r="T177" s="24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1" t="s">
        <v>136</v>
      </c>
      <c r="AU177" s="241" t="s">
        <v>83</v>
      </c>
      <c r="AV177" s="13" t="s">
        <v>83</v>
      </c>
      <c r="AW177" s="13" t="s">
        <v>31</v>
      </c>
      <c r="AX177" s="13" t="s">
        <v>8</v>
      </c>
      <c r="AY177" s="241" t="s">
        <v>127</v>
      </c>
    </row>
    <row r="178" s="2" customFormat="1" ht="24.15" customHeight="1">
      <c r="A178" s="37"/>
      <c r="B178" s="38"/>
      <c r="C178" s="257" t="s">
        <v>225</v>
      </c>
      <c r="D178" s="257" t="s">
        <v>178</v>
      </c>
      <c r="E178" s="258" t="s">
        <v>491</v>
      </c>
      <c r="F178" s="259" t="s">
        <v>492</v>
      </c>
      <c r="G178" s="260" t="s">
        <v>132</v>
      </c>
      <c r="H178" s="261">
        <v>118.45</v>
      </c>
      <c r="I178" s="262"/>
      <c r="J178" s="263">
        <f>ROUND(I178*H178,0)</f>
        <v>0</v>
      </c>
      <c r="K178" s="259" t="s">
        <v>133</v>
      </c>
      <c r="L178" s="264"/>
      <c r="M178" s="265" t="s">
        <v>1</v>
      </c>
      <c r="N178" s="266" t="s">
        <v>39</v>
      </c>
      <c r="O178" s="90"/>
      <c r="P178" s="226">
        <f>O178*H178</f>
        <v>0</v>
      </c>
      <c r="Q178" s="226">
        <v>0.13200000000000001</v>
      </c>
      <c r="R178" s="226">
        <f>Q178*H178</f>
        <v>15.635400000000001</v>
      </c>
      <c r="S178" s="226">
        <v>0</v>
      </c>
      <c r="T178" s="227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8" t="s">
        <v>172</v>
      </c>
      <c r="AT178" s="228" t="s">
        <v>178</v>
      </c>
      <c r="AU178" s="228" t="s">
        <v>83</v>
      </c>
      <c r="AY178" s="16" t="s">
        <v>127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6" t="s">
        <v>8</v>
      </c>
      <c r="BK178" s="229">
        <f>ROUND(I178*H178,0)</f>
        <v>0</v>
      </c>
      <c r="BL178" s="16" t="s">
        <v>134</v>
      </c>
      <c r="BM178" s="228" t="s">
        <v>493</v>
      </c>
    </row>
    <row r="179" s="13" customFormat="1">
      <c r="A179" s="13"/>
      <c r="B179" s="230"/>
      <c r="C179" s="231"/>
      <c r="D179" s="232" t="s">
        <v>136</v>
      </c>
      <c r="E179" s="231"/>
      <c r="F179" s="234" t="s">
        <v>494</v>
      </c>
      <c r="G179" s="231"/>
      <c r="H179" s="235">
        <v>118.45</v>
      </c>
      <c r="I179" s="236"/>
      <c r="J179" s="231"/>
      <c r="K179" s="231"/>
      <c r="L179" s="237"/>
      <c r="M179" s="238"/>
      <c r="N179" s="239"/>
      <c r="O179" s="239"/>
      <c r="P179" s="239"/>
      <c r="Q179" s="239"/>
      <c r="R179" s="239"/>
      <c r="S179" s="239"/>
      <c r="T179" s="24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1" t="s">
        <v>136</v>
      </c>
      <c r="AU179" s="241" t="s">
        <v>83</v>
      </c>
      <c r="AV179" s="13" t="s">
        <v>83</v>
      </c>
      <c r="AW179" s="13" t="s">
        <v>4</v>
      </c>
      <c r="AX179" s="13" t="s">
        <v>8</v>
      </c>
      <c r="AY179" s="241" t="s">
        <v>127</v>
      </c>
    </row>
    <row r="180" s="2" customFormat="1" ht="24.15" customHeight="1">
      <c r="A180" s="37"/>
      <c r="B180" s="38"/>
      <c r="C180" s="217" t="s">
        <v>230</v>
      </c>
      <c r="D180" s="217" t="s">
        <v>129</v>
      </c>
      <c r="E180" s="218" t="s">
        <v>495</v>
      </c>
      <c r="F180" s="219" t="s">
        <v>496</v>
      </c>
      <c r="G180" s="220" t="s">
        <v>497</v>
      </c>
      <c r="H180" s="221">
        <v>2</v>
      </c>
      <c r="I180" s="222"/>
      <c r="J180" s="223">
        <f>ROUND(I180*H180,0)</f>
        <v>0</v>
      </c>
      <c r="K180" s="219" t="s">
        <v>1</v>
      </c>
      <c r="L180" s="43"/>
      <c r="M180" s="224" t="s">
        <v>1</v>
      </c>
      <c r="N180" s="225" t="s">
        <v>39</v>
      </c>
      <c r="O180" s="90"/>
      <c r="P180" s="226">
        <f>O180*H180</f>
        <v>0</v>
      </c>
      <c r="Q180" s="226">
        <v>0.11847000000000001</v>
      </c>
      <c r="R180" s="226">
        <f>Q180*H180</f>
        <v>0.23694000000000001</v>
      </c>
      <c r="S180" s="226">
        <v>0</v>
      </c>
      <c r="T180" s="227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8" t="s">
        <v>134</v>
      </c>
      <c r="AT180" s="228" t="s">
        <v>129</v>
      </c>
      <c r="AU180" s="228" t="s">
        <v>83</v>
      </c>
      <c r="AY180" s="16" t="s">
        <v>127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6" t="s">
        <v>8</v>
      </c>
      <c r="BK180" s="229">
        <f>ROUND(I180*H180,0)</f>
        <v>0</v>
      </c>
      <c r="BL180" s="16" t="s">
        <v>134</v>
      </c>
      <c r="BM180" s="228" t="s">
        <v>498</v>
      </c>
    </row>
    <row r="181" s="12" customFormat="1" ht="22.8" customHeight="1">
      <c r="A181" s="12"/>
      <c r="B181" s="201"/>
      <c r="C181" s="202"/>
      <c r="D181" s="203" t="s">
        <v>73</v>
      </c>
      <c r="E181" s="215" t="s">
        <v>177</v>
      </c>
      <c r="F181" s="215" t="s">
        <v>182</v>
      </c>
      <c r="G181" s="202"/>
      <c r="H181" s="202"/>
      <c r="I181" s="205"/>
      <c r="J181" s="216">
        <f>BK181</f>
        <v>0</v>
      </c>
      <c r="K181" s="202"/>
      <c r="L181" s="207"/>
      <c r="M181" s="208"/>
      <c r="N181" s="209"/>
      <c r="O181" s="209"/>
      <c r="P181" s="210">
        <f>SUM(P182:P189)</f>
        <v>0</v>
      </c>
      <c r="Q181" s="209"/>
      <c r="R181" s="210">
        <f>SUM(R182:R189)</f>
        <v>19.034495</v>
      </c>
      <c r="S181" s="209"/>
      <c r="T181" s="211">
        <f>SUM(T182:T189)</f>
        <v>1.05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2" t="s">
        <v>8</v>
      </c>
      <c r="AT181" s="213" t="s">
        <v>73</v>
      </c>
      <c r="AU181" s="213" t="s">
        <v>8</v>
      </c>
      <c r="AY181" s="212" t="s">
        <v>127</v>
      </c>
      <c r="BK181" s="214">
        <f>SUM(BK182:BK189)</f>
        <v>0</v>
      </c>
    </row>
    <row r="182" s="2" customFormat="1" ht="33" customHeight="1">
      <c r="A182" s="37"/>
      <c r="B182" s="38"/>
      <c r="C182" s="217" t="s">
        <v>7</v>
      </c>
      <c r="D182" s="217" t="s">
        <v>129</v>
      </c>
      <c r="E182" s="218" t="s">
        <v>499</v>
      </c>
      <c r="F182" s="219" t="s">
        <v>500</v>
      </c>
      <c r="G182" s="220" t="s">
        <v>153</v>
      </c>
      <c r="H182" s="221">
        <v>112</v>
      </c>
      <c r="I182" s="222"/>
      <c r="J182" s="223">
        <f>ROUND(I182*H182,0)</f>
        <v>0</v>
      </c>
      <c r="K182" s="219" t="s">
        <v>133</v>
      </c>
      <c r="L182" s="43"/>
      <c r="M182" s="224" t="s">
        <v>1</v>
      </c>
      <c r="N182" s="225" t="s">
        <v>39</v>
      </c>
      <c r="O182" s="90"/>
      <c r="P182" s="226">
        <f>O182*H182</f>
        <v>0</v>
      </c>
      <c r="Q182" s="226">
        <v>0.14041999999999999</v>
      </c>
      <c r="R182" s="226">
        <f>Q182*H182</f>
        <v>15.727039999999999</v>
      </c>
      <c r="S182" s="226">
        <v>0</v>
      </c>
      <c r="T182" s="227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8" t="s">
        <v>134</v>
      </c>
      <c r="AT182" s="228" t="s">
        <v>129</v>
      </c>
      <c r="AU182" s="228" t="s">
        <v>83</v>
      </c>
      <c r="AY182" s="16" t="s">
        <v>127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6" t="s">
        <v>8</v>
      </c>
      <c r="BK182" s="229">
        <f>ROUND(I182*H182,0)</f>
        <v>0</v>
      </c>
      <c r="BL182" s="16" t="s">
        <v>134</v>
      </c>
      <c r="BM182" s="228" t="s">
        <v>501</v>
      </c>
    </row>
    <row r="183" s="13" customFormat="1">
      <c r="A183" s="13"/>
      <c r="B183" s="230"/>
      <c r="C183" s="231"/>
      <c r="D183" s="232" t="s">
        <v>136</v>
      </c>
      <c r="E183" s="233" t="s">
        <v>1</v>
      </c>
      <c r="F183" s="234" t="s">
        <v>502</v>
      </c>
      <c r="G183" s="231"/>
      <c r="H183" s="235">
        <v>112</v>
      </c>
      <c r="I183" s="236"/>
      <c r="J183" s="231"/>
      <c r="K183" s="231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136</v>
      </c>
      <c r="AU183" s="241" t="s">
        <v>83</v>
      </c>
      <c r="AV183" s="13" t="s">
        <v>83</v>
      </c>
      <c r="AW183" s="13" t="s">
        <v>31</v>
      </c>
      <c r="AX183" s="13" t="s">
        <v>8</v>
      </c>
      <c r="AY183" s="241" t="s">
        <v>127</v>
      </c>
    </row>
    <row r="184" s="2" customFormat="1" ht="16.5" customHeight="1">
      <c r="A184" s="37"/>
      <c r="B184" s="38"/>
      <c r="C184" s="257" t="s">
        <v>241</v>
      </c>
      <c r="D184" s="257" t="s">
        <v>178</v>
      </c>
      <c r="E184" s="258" t="s">
        <v>503</v>
      </c>
      <c r="F184" s="259" t="s">
        <v>504</v>
      </c>
      <c r="G184" s="260" t="s">
        <v>153</v>
      </c>
      <c r="H184" s="261">
        <v>116</v>
      </c>
      <c r="I184" s="262"/>
      <c r="J184" s="263">
        <f>ROUND(I184*H184,0)</f>
        <v>0</v>
      </c>
      <c r="K184" s="259" t="s">
        <v>133</v>
      </c>
      <c r="L184" s="264"/>
      <c r="M184" s="265" t="s">
        <v>1</v>
      </c>
      <c r="N184" s="266" t="s">
        <v>39</v>
      </c>
      <c r="O184" s="90"/>
      <c r="P184" s="226">
        <f>O184*H184</f>
        <v>0</v>
      </c>
      <c r="Q184" s="226">
        <v>0.028000000000000001</v>
      </c>
      <c r="R184" s="226">
        <f>Q184*H184</f>
        <v>3.2480000000000002</v>
      </c>
      <c r="S184" s="226">
        <v>0</v>
      </c>
      <c r="T184" s="22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8" t="s">
        <v>172</v>
      </c>
      <c r="AT184" s="228" t="s">
        <v>178</v>
      </c>
      <c r="AU184" s="228" t="s">
        <v>83</v>
      </c>
      <c r="AY184" s="16" t="s">
        <v>127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6" t="s">
        <v>8</v>
      </c>
      <c r="BK184" s="229">
        <f>ROUND(I184*H184,0)</f>
        <v>0</v>
      </c>
      <c r="BL184" s="16" t="s">
        <v>134</v>
      </c>
      <c r="BM184" s="228" t="s">
        <v>505</v>
      </c>
    </row>
    <row r="185" s="2" customFormat="1">
      <c r="A185" s="37"/>
      <c r="B185" s="38"/>
      <c r="C185" s="39"/>
      <c r="D185" s="232" t="s">
        <v>147</v>
      </c>
      <c r="E185" s="39"/>
      <c r="F185" s="242" t="s">
        <v>506</v>
      </c>
      <c r="G185" s="39"/>
      <c r="H185" s="39"/>
      <c r="I185" s="243"/>
      <c r="J185" s="39"/>
      <c r="K185" s="39"/>
      <c r="L185" s="43"/>
      <c r="M185" s="244"/>
      <c r="N185" s="245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147</v>
      </c>
      <c r="AU185" s="16" t="s">
        <v>83</v>
      </c>
    </row>
    <row r="186" s="2" customFormat="1" ht="24.15" customHeight="1">
      <c r="A186" s="37"/>
      <c r="B186" s="38"/>
      <c r="C186" s="217" t="s">
        <v>245</v>
      </c>
      <c r="D186" s="217" t="s">
        <v>129</v>
      </c>
      <c r="E186" s="218" t="s">
        <v>507</v>
      </c>
      <c r="F186" s="219" t="s">
        <v>508</v>
      </c>
      <c r="G186" s="220" t="s">
        <v>132</v>
      </c>
      <c r="H186" s="221">
        <v>126.5</v>
      </c>
      <c r="I186" s="222"/>
      <c r="J186" s="223">
        <f>ROUND(I186*H186,0)</f>
        <v>0</v>
      </c>
      <c r="K186" s="219" t="s">
        <v>133</v>
      </c>
      <c r="L186" s="43"/>
      <c r="M186" s="224" t="s">
        <v>1</v>
      </c>
      <c r="N186" s="225" t="s">
        <v>39</v>
      </c>
      <c r="O186" s="90"/>
      <c r="P186" s="226">
        <f>O186*H186</f>
        <v>0</v>
      </c>
      <c r="Q186" s="226">
        <v>0.00046999999999999999</v>
      </c>
      <c r="R186" s="226">
        <f>Q186*H186</f>
        <v>0.059455000000000001</v>
      </c>
      <c r="S186" s="226">
        <v>0</v>
      </c>
      <c r="T186" s="22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134</v>
      </c>
      <c r="AT186" s="228" t="s">
        <v>129</v>
      </c>
      <c r="AU186" s="228" t="s">
        <v>83</v>
      </c>
      <c r="AY186" s="16" t="s">
        <v>127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6" t="s">
        <v>8</v>
      </c>
      <c r="BK186" s="229">
        <f>ROUND(I186*H186,0)</f>
        <v>0</v>
      </c>
      <c r="BL186" s="16" t="s">
        <v>134</v>
      </c>
      <c r="BM186" s="228" t="s">
        <v>509</v>
      </c>
    </row>
    <row r="187" s="13" customFormat="1">
      <c r="A187" s="13"/>
      <c r="B187" s="230"/>
      <c r="C187" s="231"/>
      <c r="D187" s="232" t="s">
        <v>136</v>
      </c>
      <c r="E187" s="233" t="s">
        <v>1</v>
      </c>
      <c r="F187" s="234" t="s">
        <v>510</v>
      </c>
      <c r="G187" s="231"/>
      <c r="H187" s="235">
        <v>126.5</v>
      </c>
      <c r="I187" s="236"/>
      <c r="J187" s="231"/>
      <c r="K187" s="231"/>
      <c r="L187" s="237"/>
      <c r="M187" s="238"/>
      <c r="N187" s="239"/>
      <c r="O187" s="239"/>
      <c r="P187" s="239"/>
      <c r="Q187" s="239"/>
      <c r="R187" s="239"/>
      <c r="S187" s="239"/>
      <c r="T187" s="24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1" t="s">
        <v>136</v>
      </c>
      <c r="AU187" s="241" t="s">
        <v>83</v>
      </c>
      <c r="AV187" s="13" t="s">
        <v>83</v>
      </c>
      <c r="AW187" s="13" t="s">
        <v>31</v>
      </c>
      <c r="AX187" s="13" t="s">
        <v>8</v>
      </c>
      <c r="AY187" s="241" t="s">
        <v>127</v>
      </c>
    </row>
    <row r="188" s="2" customFormat="1" ht="16.5" customHeight="1">
      <c r="A188" s="37"/>
      <c r="B188" s="38"/>
      <c r="C188" s="217" t="s">
        <v>250</v>
      </c>
      <c r="D188" s="217" t="s">
        <v>129</v>
      </c>
      <c r="E188" s="218" t="s">
        <v>184</v>
      </c>
      <c r="F188" s="219" t="s">
        <v>185</v>
      </c>
      <c r="G188" s="220" t="s">
        <v>186</v>
      </c>
      <c r="H188" s="221">
        <v>0.52500000000000002</v>
      </c>
      <c r="I188" s="222"/>
      <c r="J188" s="223">
        <f>ROUND(I188*H188,0)</f>
        <v>0</v>
      </c>
      <c r="K188" s="219" t="s">
        <v>133</v>
      </c>
      <c r="L188" s="43"/>
      <c r="M188" s="224" t="s">
        <v>1</v>
      </c>
      <c r="N188" s="225" t="s">
        <v>39</v>
      </c>
      <c r="O188" s="90"/>
      <c r="P188" s="226">
        <f>O188*H188</f>
        <v>0</v>
      </c>
      <c r="Q188" s="226">
        <v>0</v>
      </c>
      <c r="R188" s="226">
        <f>Q188*H188</f>
        <v>0</v>
      </c>
      <c r="S188" s="226">
        <v>2</v>
      </c>
      <c r="T188" s="227">
        <f>S188*H188</f>
        <v>1.05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8" t="s">
        <v>134</v>
      </c>
      <c r="AT188" s="228" t="s">
        <v>129</v>
      </c>
      <c r="AU188" s="228" t="s">
        <v>83</v>
      </c>
      <c r="AY188" s="16" t="s">
        <v>127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6" t="s">
        <v>8</v>
      </c>
      <c r="BK188" s="229">
        <f>ROUND(I188*H188,0)</f>
        <v>0</v>
      </c>
      <c r="BL188" s="16" t="s">
        <v>134</v>
      </c>
      <c r="BM188" s="228" t="s">
        <v>511</v>
      </c>
    </row>
    <row r="189" s="13" customFormat="1">
      <c r="A189" s="13"/>
      <c r="B189" s="230"/>
      <c r="C189" s="231"/>
      <c r="D189" s="232" t="s">
        <v>136</v>
      </c>
      <c r="E189" s="233" t="s">
        <v>1</v>
      </c>
      <c r="F189" s="234" t="s">
        <v>512</v>
      </c>
      <c r="G189" s="231"/>
      <c r="H189" s="235">
        <v>0.52500000000000002</v>
      </c>
      <c r="I189" s="236"/>
      <c r="J189" s="231"/>
      <c r="K189" s="231"/>
      <c r="L189" s="237"/>
      <c r="M189" s="238"/>
      <c r="N189" s="239"/>
      <c r="O189" s="239"/>
      <c r="P189" s="239"/>
      <c r="Q189" s="239"/>
      <c r="R189" s="239"/>
      <c r="S189" s="239"/>
      <c r="T189" s="24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1" t="s">
        <v>136</v>
      </c>
      <c r="AU189" s="241" t="s">
        <v>83</v>
      </c>
      <c r="AV189" s="13" t="s">
        <v>83</v>
      </c>
      <c r="AW189" s="13" t="s">
        <v>31</v>
      </c>
      <c r="AX189" s="13" t="s">
        <v>8</v>
      </c>
      <c r="AY189" s="241" t="s">
        <v>127</v>
      </c>
    </row>
    <row r="190" s="12" customFormat="1" ht="22.8" customHeight="1">
      <c r="A190" s="12"/>
      <c r="B190" s="201"/>
      <c r="C190" s="202"/>
      <c r="D190" s="203" t="s">
        <v>73</v>
      </c>
      <c r="E190" s="215" t="s">
        <v>235</v>
      </c>
      <c r="F190" s="215" t="s">
        <v>236</v>
      </c>
      <c r="G190" s="202"/>
      <c r="H190" s="202"/>
      <c r="I190" s="205"/>
      <c r="J190" s="216">
        <f>BK190</f>
        <v>0</v>
      </c>
      <c r="K190" s="202"/>
      <c r="L190" s="207"/>
      <c r="M190" s="208"/>
      <c r="N190" s="209"/>
      <c r="O190" s="209"/>
      <c r="P190" s="210">
        <f>SUM(P191:P194)</f>
        <v>0</v>
      </c>
      <c r="Q190" s="209"/>
      <c r="R190" s="210">
        <f>SUM(R191:R194)</f>
        <v>0</v>
      </c>
      <c r="S190" s="209"/>
      <c r="T190" s="211">
        <f>SUM(T191:T194)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2" t="s">
        <v>8</v>
      </c>
      <c r="AT190" s="213" t="s">
        <v>73</v>
      </c>
      <c r="AU190" s="213" t="s">
        <v>8</v>
      </c>
      <c r="AY190" s="212" t="s">
        <v>127</v>
      </c>
      <c r="BK190" s="214">
        <f>SUM(BK191:BK194)</f>
        <v>0</v>
      </c>
    </row>
    <row r="191" s="2" customFormat="1" ht="24.15" customHeight="1">
      <c r="A191" s="37"/>
      <c r="B191" s="38"/>
      <c r="C191" s="217" t="s">
        <v>258</v>
      </c>
      <c r="D191" s="217" t="s">
        <v>129</v>
      </c>
      <c r="E191" s="218" t="s">
        <v>242</v>
      </c>
      <c r="F191" s="219" t="s">
        <v>243</v>
      </c>
      <c r="G191" s="220" t="s">
        <v>239</v>
      </c>
      <c r="H191" s="221">
        <v>80.150000000000006</v>
      </c>
      <c r="I191" s="222"/>
      <c r="J191" s="223">
        <f>ROUND(I191*H191,0)</f>
        <v>0</v>
      </c>
      <c r="K191" s="219" t="s">
        <v>133</v>
      </c>
      <c r="L191" s="43"/>
      <c r="M191" s="224" t="s">
        <v>1</v>
      </c>
      <c r="N191" s="225" t="s">
        <v>39</v>
      </c>
      <c r="O191" s="90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8" t="s">
        <v>134</v>
      </c>
      <c r="AT191" s="228" t="s">
        <v>129</v>
      </c>
      <c r="AU191" s="228" t="s">
        <v>83</v>
      </c>
      <c r="AY191" s="16" t="s">
        <v>127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6" t="s">
        <v>8</v>
      </c>
      <c r="BK191" s="229">
        <f>ROUND(I191*H191,0)</f>
        <v>0</v>
      </c>
      <c r="BL191" s="16" t="s">
        <v>134</v>
      </c>
      <c r="BM191" s="228" t="s">
        <v>513</v>
      </c>
    </row>
    <row r="192" s="2" customFormat="1" ht="24.15" customHeight="1">
      <c r="A192" s="37"/>
      <c r="B192" s="38"/>
      <c r="C192" s="217" t="s">
        <v>262</v>
      </c>
      <c r="D192" s="217" t="s">
        <v>129</v>
      </c>
      <c r="E192" s="218" t="s">
        <v>246</v>
      </c>
      <c r="F192" s="219" t="s">
        <v>247</v>
      </c>
      <c r="G192" s="220" t="s">
        <v>239</v>
      </c>
      <c r="H192" s="221">
        <v>961.79999999999995</v>
      </c>
      <c r="I192" s="222"/>
      <c r="J192" s="223">
        <f>ROUND(I192*H192,0)</f>
        <v>0</v>
      </c>
      <c r="K192" s="219" t="s">
        <v>133</v>
      </c>
      <c r="L192" s="43"/>
      <c r="M192" s="224" t="s">
        <v>1</v>
      </c>
      <c r="N192" s="225" t="s">
        <v>39</v>
      </c>
      <c r="O192" s="90"/>
      <c r="P192" s="226">
        <f>O192*H192</f>
        <v>0</v>
      </c>
      <c r="Q192" s="226">
        <v>0</v>
      </c>
      <c r="R192" s="226">
        <f>Q192*H192</f>
        <v>0</v>
      </c>
      <c r="S192" s="226">
        <v>0</v>
      </c>
      <c r="T192" s="227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8" t="s">
        <v>134</v>
      </c>
      <c r="AT192" s="228" t="s">
        <v>129</v>
      </c>
      <c r="AU192" s="228" t="s">
        <v>83</v>
      </c>
      <c r="AY192" s="16" t="s">
        <v>127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6" t="s">
        <v>8</v>
      </c>
      <c r="BK192" s="229">
        <f>ROUND(I192*H192,0)</f>
        <v>0</v>
      </c>
      <c r="BL192" s="16" t="s">
        <v>134</v>
      </c>
      <c r="BM192" s="228" t="s">
        <v>514</v>
      </c>
    </row>
    <row r="193" s="13" customFormat="1">
      <c r="A193" s="13"/>
      <c r="B193" s="230"/>
      <c r="C193" s="231"/>
      <c r="D193" s="232" t="s">
        <v>136</v>
      </c>
      <c r="E193" s="231"/>
      <c r="F193" s="234" t="s">
        <v>515</v>
      </c>
      <c r="G193" s="231"/>
      <c r="H193" s="235">
        <v>961.79999999999995</v>
      </c>
      <c r="I193" s="236"/>
      <c r="J193" s="231"/>
      <c r="K193" s="231"/>
      <c r="L193" s="237"/>
      <c r="M193" s="238"/>
      <c r="N193" s="239"/>
      <c r="O193" s="239"/>
      <c r="P193" s="239"/>
      <c r="Q193" s="239"/>
      <c r="R193" s="239"/>
      <c r="S193" s="239"/>
      <c r="T193" s="24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1" t="s">
        <v>136</v>
      </c>
      <c r="AU193" s="241" t="s">
        <v>83</v>
      </c>
      <c r="AV193" s="13" t="s">
        <v>83</v>
      </c>
      <c r="AW193" s="13" t="s">
        <v>4</v>
      </c>
      <c r="AX193" s="13" t="s">
        <v>8</v>
      </c>
      <c r="AY193" s="241" t="s">
        <v>127</v>
      </c>
    </row>
    <row r="194" s="2" customFormat="1" ht="37.8" customHeight="1">
      <c r="A194" s="37"/>
      <c r="B194" s="38"/>
      <c r="C194" s="217" t="s">
        <v>269</v>
      </c>
      <c r="D194" s="217" t="s">
        <v>129</v>
      </c>
      <c r="E194" s="218" t="s">
        <v>516</v>
      </c>
      <c r="F194" s="219" t="s">
        <v>517</v>
      </c>
      <c r="G194" s="220" t="s">
        <v>239</v>
      </c>
      <c r="H194" s="221">
        <v>80.150000000000006</v>
      </c>
      <c r="I194" s="222"/>
      <c r="J194" s="223">
        <f>ROUND(I194*H194,0)</f>
        <v>0</v>
      </c>
      <c r="K194" s="219" t="s">
        <v>133</v>
      </c>
      <c r="L194" s="43"/>
      <c r="M194" s="224" t="s">
        <v>1</v>
      </c>
      <c r="N194" s="225" t="s">
        <v>39</v>
      </c>
      <c r="O194" s="90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8" t="s">
        <v>134</v>
      </c>
      <c r="AT194" s="228" t="s">
        <v>129</v>
      </c>
      <c r="AU194" s="228" t="s">
        <v>83</v>
      </c>
      <c r="AY194" s="16" t="s">
        <v>127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6" t="s">
        <v>8</v>
      </c>
      <c r="BK194" s="229">
        <f>ROUND(I194*H194,0)</f>
        <v>0</v>
      </c>
      <c r="BL194" s="16" t="s">
        <v>134</v>
      </c>
      <c r="BM194" s="228" t="s">
        <v>518</v>
      </c>
    </row>
    <row r="195" s="12" customFormat="1" ht="22.8" customHeight="1">
      <c r="A195" s="12"/>
      <c r="B195" s="201"/>
      <c r="C195" s="202"/>
      <c r="D195" s="203" t="s">
        <v>73</v>
      </c>
      <c r="E195" s="215" t="s">
        <v>519</v>
      </c>
      <c r="F195" s="215" t="s">
        <v>520</v>
      </c>
      <c r="G195" s="202"/>
      <c r="H195" s="202"/>
      <c r="I195" s="205"/>
      <c r="J195" s="216">
        <f>BK195</f>
        <v>0</v>
      </c>
      <c r="K195" s="202"/>
      <c r="L195" s="207"/>
      <c r="M195" s="208"/>
      <c r="N195" s="209"/>
      <c r="O195" s="209"/>
      <c r="P195" s="210">
        <f>P196</f>
        <v>0</v>
      </c>
      <c r="Q195" s="209"/>
      <c r="R195" s="210">
        <f>R196</f>
        <v>0</v>
      </c>
      <c r="S195" s="209"/>
      <c r="T195" s="211">
        <f>T196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2" t="s">
        <v>8</v>
      </c>
      <c r="AT195" s="213" t="s">
        <v>73</v>
      </c>
      <c r="AU195" s="213" t="s">
        <v>8</v>
      </c>
      <c r="AY195" s="212" t="s">
        <v>127</v>
      </c>
      <c r="BK195" s="214">
        <f>BK196</f>
        <v>0</v>
      </c>
    </row>
    <row r="196" s="2" customFormat="1" ht="24.15" customHeight="1">
      <c r="A196" s="37"/>
      <c r="B196" s="38"/>
      <c r="C196" s="217" t="s">
        <v>274</v>
      </c>
      <c r="D196" s="217" t="s">
        <v>129</v>
      </c>
      <c r="E196" s="218" t="s">
        <v>521</v>
      </c>
      <c r="F196" s="219" t="s">
        <v>522</v>
      </c>
      <c r="G196" s="220" t="s">
        <v>239</v>
      </c>
      <c r="H196" s="221">
        <v>45.171999999999997</v>
      </c>
      <c r="I196" s="222"/>
      <c r="J196" s="223">
        <f>ROUND(I196*H196,0)</f>
        <v>0</v>
      </c>
      <c r="K196" s="219" t="s">
        <v>133</v>
      </c>
      <c r="L196" s="43"/>
      <c r="M196" s="224" t="s">
        <v>1</v>
      </c>
      <c r="N196" s="225" t="s">
        <v>39</v>
      </c>
      <c r="O196" s="90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8" t="s">
        <v>134</v>
      </c>
      <c r="AT196" s="228" t="s">
        <v>129</v>
      </c>
      <c r="AU196" s="228" t="s">
        <v>83</v>
      </c>
      <c r="AY196" s="16" t="s">
        <v>127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6" t="s">
        <v>8</v>
      </c>
      <c r="BK196" s="229">
        <f>ROUND(I196*H196,0)</f>
        <v>0</v>
      </c>
      <c r="BL196" s="16" t="s">
        <v>134</v>
      </c>
      <c r="BM196" s="228" t="s">
        <v>523</v>
      </c>
    </row>
    <row r="197" s="12" customFormat="1" ht="25.92" customHeight="1">
      <c r="A197" s="12"/>
      <c r="B197" s="201"/>
      <c r="C197" s="202"/>
      <c r="D197" s="203" t="s">
        <v>73</v>
      </c>
      <c r="E197" s="204" t="s">
        <v>254</v>
      </c>
      <c r="F197" s="204" t="s">
        <v>255</v>
      </c>
      <c r="G197" s="202"/>
      <c r="H197" s="202"/>
      <c r="I197" s="205"/>
      <c r="J197" s="206">
        <f>BK197</f>
        <v>0</v>
      </c>
      <c r="K197" s="202"/>
      <c r="L197" s="207"/>
      <c r="M197" s="208"/>
      <c r="N197" s="209"/>
      <c r="O197" s="209"/>
      <c r="P197" s="210">
        <f>P198</f>
        <v>0</v>
      </c>
      <c r="Q197" s="209"/>
      <c r="R197" s="210">
        <f>R198</f>
        <v>0.02</v>
      </c>
      <c r="S197" s="209"/>
      <c r="T197" s="211">
        <f>T198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2" t="s">
        <v>83</v>
      </c>
      <c r="AT197" s="213" t="s">
        <v>73</v>
      </c>
      <c r="AU197" s="213" t="s">
        <v>74</v>
      </c>
      <c r="AY197" s="212" t="s">
        <v>127</v>
      </c>
      <c r="BK197" s="214">
        <f>BK198</f>
        <v>0</v>
      </c>
    </row>
    <row r="198" s="12" customFormat="1" ht="22.8" customHeight="1">
      <c r="A198" s="12"/>
      <c r="B198" s="201"/>
      <c r="C198" s="202"/>
      <c r="D198" s="203" t="s">
        <v>73</v>
      </c>
      <c r="E198" s="215" t="s">
        <v>292</v>
      </c>
      <c r="F198" s="215" t="s">
        <v>293</v>
      </c>
      <c r="G198" s="202"/>
      <c r="H198" s="202"/>
      <c r="I198" s="205"/>
      <c r="J198" s="216">
        <f>BK198</f>
        <v>0</v>
      </c>
      <c r="K198" s="202"/>
      <c r="L198" s="207"/>
      <c r="M198" s="208"/>
      <c r="N198" s="209"/>
      <c r="O198" s="209"/>
      <c r="P198" s="210">
        <f>SUM(P199:P202)</f>
        <v>0</v>
      </c>
      <c r="Q198" s="209"/>
      <c r="R198" s="210">
        <f>SUM(R199:R202)</f>
        <v>0.02</v>
      </c>
      <c r="S198" s="209"/>
      <c r="T198" s="211">
        <f>SUM(T199:T202)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2" t="s">
        <v>83</v>
      </c>
      <c r="AT198" s="213" t="s">
        <v>73</v>
      </c>
      <c r="AU198" s="213" t="s">
        <v>8</v>
      </c>
      <c r="AY198" s="212" t="s">
        <v>127</v>
      </c>
      <c r="BK198" s="214">
        <f>SUM(BK199:BK202)</f>
        <v>0</v>
      </c>
    </row>
    <row r="199" s="2" customFormat="1" ht="24.15" customHeight="1">
      <c r="A199" s="37"/>
      <c r="B199" s="38"/>
      <c r="C199" s="217" t="s">
        <v>277</v>
      </c>
      <c r="D199" s="217" t="s">
        <v>129</v>
      </c>
      <c r="E199" s="218" t="s">
        <v>524</v>
      </c>
      <c r="F199" s="219" t="s">
        <v>525</v>
      </c>
      <c r="G199" s="220" t="s">
        <v>175</v>
      </c>
      <c r="H199" s="221">
        <v>2</v>
      </c>
      <c r="I199" s="222"/>
      <c r="J199" s="223">
        <f>ROUND(I199*H199,0)</f>
        <v>0</v>
      </c>
      <c r="K199" s="219" t="s">
        <v>133</v>
      </c>
      <c r="L199" s="43"/>
      <c r="M199" s="224" t="s">
        <v>1</v>
      </c>
      <c r="N199" s="225" t="s">
        <v>39</v>
      </c>
      <c r="O199" s="90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8" t="s">
        <v>169</v>
      </c>
      <c r="AT199" s="228" t="s">
        <v>129</v>
      </c>
      <c r="AU199" s="228" t="s">
        <v>83</v>
      </c>
      <c r="AY199" s="16" t="s">
        <v>127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6" t="s">
        <v>8</v>
      </c>
      <c r="BK199" s="229">
        <f>ROUND(I199*H199,0)</f>
        <v>0</v>
      </c>
      <c r="BL199" s="16" t="s">
        <v>169</v>
      </c>
      <c r="BM199" s="228" t="s">
        <v>526</v>
      </c>
    </row>
    <row r="200" s="2" customFormat="1">
      <c r="A200" s="37"/>
      <c r="B200" s="38"/>
      <c r="C200" s="39"/>
      <c r="D200" s="232" t="s">
        <v>147</v>
      </c>
      <c r="E200" s="39"/>
      <c r="F200" s="242" t="s">
        <v>527</v>
      </c>
      <c r="G200" s="39"/>
      <c r="H200" s="39"/>
      <c r="I200" s="243"/>
      <c r="J200" s="39"/>
      <c r="K200" s="39"/>
      <c r="L200" s="43"/>
      <c r="M200" s="244"/>
      <c r="N200" s="245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147</v>
      </c>
      <c r="AU200" s="16" t="s">
        <v>83</v>
      </c>
    </row>
    <row r="201" s="2" customFormat="1" ht="49.05" customHeight="1">
      <c r="A201" s="37"/>
      <c r="B201" s="38"/>
      <c r="C201" s="257" t="s">
        <v>283</v>
      </c>
      <c r="D201" s="257" t="s">
        <v>178</v>
      </c>
      <c r="E201" s="258" t="s">
        <v>340</v>
      </c>
      <c r="F201" s="259" t="s">
        <v>528</v>
      </c>
      <c r="G201" s="260" t="s">
        <v>175</v>
      </c>
      <c r="H201" s="261">
        <v>2</v>
      </c>
      <c r="I201" s="262"/>
      <c r="J201" s="263">
        <f>ROUND(I201*H201,0)</f>
        <v>0</v>
      </c>
      <c r="K201" s="259" t="s">
        <v>1</v>
      </c>
      <c r="L201" s="264"/>
      <c r="M201" s="265" t="s">
        <v>1</v>
      </c>
      <c r="N201" s="266" t="s">
        <v>39</v>
      </c>
      <c r="O201" s="90"/>
      <c r="P201" s="226">
        <f>O201*H201</f>
        <v>0</v>
      </c>
      <c r="Q201" s="226">
        <v>0.01</v>
      </c>
      <c r="R201" s="226">
        <f>Q201*H201</f>
        <v>0.02</v>
      </c>
      <c r="S201" s="226">
        <v>0</v>
      </c>
      <c r="T201" s="227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8" t="s">
        <v>266</v>
      </c>
      <c r="AT201" s="228" t="s">
        <v>178</v>
      </c>
      <c r="AU201" s="228" t="s">
        <v>83</v>
      </c>
      <c r="AY201" s="16" t="s">
        <v>127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6" t="s">
        <v>8</v>
      </c>
      <c r="BK201" s="229">
        <f>ROUND(I201*H201,0)</f>
        <v>0</v>
      </c>
      <c r="BL201" s="16" t="s">
        <v>169</v>
      </c>
      <c r="BM201" s="228" t="s">
        <v>529</v>
      </c>
    </row>
    <row r="202" s="2" customFormat="1" ht="24.15" customHeight="1">
      <c r="A202" s="37"/>
      <c r="B202" s="38"/>
      <c r="C202" s="217" t="s">
        <v>288</v>
      </c>
      <c r="D202" s="217" t="s">
        <v>129</v>
      </c>
      <c r="E202" s="218" t="s">
        <v>318</v>
      </c>
      <c r="F202" s="219" t="s">
        <v>319</v>
      </c>
      <c r="G202" s="220" t="s">
        <v>239</v>
      </c>
      <c r="H202" s="221">
        <v>0.02</v>
      </c>
      <c r="I202" s="222"/>
      <c r="J202" s="223">
        <f>ROUND(I202*H202,0)</f>
        <v>0</v>
      </c>
      <c r="K202" s="219" t="s">
        <v>133</v>
      </c>
      <c r="L202" s="43"/>
      <c r="M202" s="270" t="s">
        <v>1</v>
      </c>
      <c r="N202" s="271" t="s">
        <v>39</v>
      </c>
      <c r="O202" s="272"/>
      <c r="P202" s="273">
        <f>O202*H202</f>
        <v>0</v>
      </c>
      <c r="Q202" s="273">
        <v>0</v>
      </c>
      <c r="R202" s="273">
        <f>Q202*H202</f>
        <v>0</v>
      </c>
      <c r="S202" s="273">
        <v>0</v>
      </c>
      <c r="T202" s="274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8" t="s">
        <v>169</v>
      </c>
      <c r="AT202" s="228" t="s">
        <v>129</v>
      </c>
      <c r="AU202" s="228" t="s">
        <v>83</v>
      </c>
      <c r="AY202" s="16" t="s">
        <v>127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6" t="s">
        <v>8</v>
      </c>
      <c r="BK202" s="229">
        <f>ROUND(I202*H202,0)</f>
        <v>0</v>
      </c>
      <c r="BL202" s="16" t="s">
        <v>169</v>
      </c>
      <c r="BM202" s="228" t="s">
        <v>530</v>
      </c>
    </row>
    <row r="203" s="2" customFormat="1" ht="6.96" customHeight="1">
      <c r="A203" s="37"/>
      <c r="B203" s="65"/>
      <c r="C203" s="66"/>
      <c r="D203" s="66"/>
      <c r="E203" s="66"/>
      <c r="F203" s="66"/>
      <c r="G203" s="66"/>
      <c r="H203" s="66"/>
      <c r="I203" s="66"/>
      <c r="J203" s="66"/>
      <c r="K203" s="66"/>
      <c r="L203" s="43"/>
      <c r="M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</row>
  </sheetData>
  <sheetProtection sheet="1" autoFilter="0" formatColumns="0" formatRows="0" objects="1" scenarios="1" spinCount="100000" saltValue="5OrMHnnYoejtucreyvAjmVdMdZedUPi6JfZYFw6/EVIHAub8stMQEgFa2xTJwFl5WYdOEQzdDFvjcBMmSxYuhA==" hashValue="qbLmMVuSmWPRyVEnqjEqFkrzZl1Jvi90L8K9B5LX2WxE4/il/wBAtQx+9YIA11e+1nuC0L7bK3X5qklvczRowg==" algorithmName="SHA-512" password="CC35"/>
  <autoFilter ref="C123:K202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hidden="1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hidden="1" s="1" customFormat="1" ht="24.96" customHeight="1">
      <c r="B4" s="19"/>
      <c r="D4" s="137" t="s">
        <v>90</v>
      </c>
      <c r="L4" s="19"/>
      <c r="M4" s="138" t="s">
        <v>11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39" t="s">
        <v>17</v>
      </c>
      <c r="L6" s="19"/>
    </row>
    <row r="7" hidden="1" s="1" customFormat="1" ht="26.25" customHeight="1">
      <c r="B7" s="19"/>
      <c r="E7" s="140" t="str">
        <f>'Rekapitulace stavby'!K6</f>
        <v>ZŠ Nový Hradec - Oprava vstupního schodiště a části chodníku v areálu ZŠ</v>
      </c>
      <c r="F7" s="139"/>
      <c r="G7" s="139"/>
      <c r="H7" s="139"/>
      <c r="L7" s="19"/>
    </row>
    <row r="8" hidden="1" s="2" customFormat="1" ht="12" customHeight="1">
      <c r="A8" s="37"/>
      <c r="B8" s="43"/>
      <c r="C8" s="37"/>
      <c r="D8" s="139" t="s">
        <v>91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41" t="s">
        <v>531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39" t="s">
        <v>19</v>
      </c>
      <c r="E11" s="37"/>
      <c r="F11" s="142" t="s">
        <v>1</v>
      </c>
      <c r="G11" s="37"/>
      <c r="H11" s="37"/>
      <c r="I11" s="139" t="s">
        <v>20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9" t="s">
        <v>21</v>
      </c>
      <c r="E12" s="37"/>
      <c r="F12" s="142" t="s">
        <v>22</v>
      </c>
      <c r="G12" s="37"/>
      <c r="H12" s="37"/>
      <c r="I12" s="139" t="s">
        <v>23</v>
      </c>
      <c r="J12" s="143" t="str">
        <f>'Rekapitulace stavby'!AN8</f>
        <v>25. 4. 2025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39" t="s">
        <v>25</v>
      </c>
      <c r="E14" s="37"/>
      <c r="F14" s="37"/>
      <c r="G14" s="37"/>
      <c r="H14" s="37"/>
      <c r="I14" s="139" t="s">
        <v>26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26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26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26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49" t="s">
        <v>34</v>
      </c>
      <c r="E30" s="37"/>
      <c r="F30" s="37"/>
      <c r="G30" s="37"/>
      <c r="H30" s="37"/>
      <c r="I30" s="37"/>
      <c r="J30" s="150">
        <f>ROUND(J120,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51" t="s">
        <v>36</v>
      </c>
      <c r="G32" s="37"/>
      <c r="H32" s="37"/>
      <c r="I32" s="151" t="s">
        <v>35</v>
      </c>
      <c r="J32" s="151" t="s">
        <v>37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52" t="s">
        <v>38</v>
      </c>
      <c r="E33" s="139" t="s">
        <v>39</v>
      </c>
      <c r="F33" s="153">
        <f>ROUND((SUM(BE120:BE138)),  2)</f>
        <v>0</v>
      </c>
      <c r="G33" s="37"/>
      <c r="H33" s="37"/>
      <c r="I33" s="154">
        <v>0.20999999999999999</v>
      </c>
      <c r="J33" s="153">
        <f>ROUND(((SUM(BE120:BE138))*I33),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9" t="s">
        <v>40</v>
      </c>
      <c r="F34" s="153">
        <f>ROUND((SUM(BF120:BF138)),  2)</f>
        <v>0</v>
      </c>
      <c r="G34" s="37"/>
      <c r="H34" s="37"/>
      <c r="I34" s="154">
        <v>0.12</v>
      </c>
      <c r="J34" s="153">
        <f>ROUND(((SUM(BF120:BF138))*I34),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41</v>
      </c>
      <c r="F35" s="153">
        <f>ROUND((SUM(BG120:BG138)),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42</v>
      </c>
      <c r="F36" s="153">
        <f>ROUND((SUM(BH120:BH138)),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43</v>
      </c>
      <c r="F37" s="153">
        <f>ROUND((SUM(BI120:BI138)),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5"/>
      <c r="D39" s="156" t="s">
        <v>44</v>
      </c>
      <c r="E39" s="157"/>
      <c r="F39" s="157"/>
      <c r="G39" s="158" t="s">
        <v>45</v>
      </c>
      <c r="H39" s="159" t="s">
        <v>46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62" t="s">
        <v>47</v>
      </c>
      <c r="E50" s="163"/>
      <c r="F50" s="163"/>
      <c r="G50" s="162" t="s">
        <v>48</v>
      </c>
      <c r="H50" s="163"/>
      <c r="I50" s="163"/>
      <c r="J50" s="163"/>
      <c r="K50" s="163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4" t="s">
        <v>49</v>
      </c>
      <c r="E61" s="165"/>
      <c r="F61" s="166" t="s">
        <v>50</v>
      </c>
      <c r="G61" s="164" t="s">
        <v>49</v>
      </c>
      <c r="H61" s="165"/>
      <c r="I61" s="165"/>
      <c r="J61" s="167" t="s">
        <v>50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2" t="s">
        <v>51</v>
      </c>
      <c r="E65" s="168"/>
      <c r="F65" s="168"/>
      <c r="G65" s="162" t="s">
        <v>52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4" t="s">
        <v>49</v>
      </c>
      <c r="E76" s="165"/>
      <c r="F76" s="166" t="s">
        <v>50</v>
      </c>
      <c r="G76" s="164" t="s">
        <v>49</v>
      </c>
      <c r="H76" s="165"/>
      <c r="I76" s="165"/>
      <c r="J76" s="167" t="s">
        <v>50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26.25" customHeight="1">
      <c r="A85" s="37"/>
      <c r="B85" s="38"/>
      <c r="C85" s="39"/>
      <c r="D85" s="39"/>
      <c r="E85" s="173" t="str">
        <f>E7</f>
        <v>ZŠ Nový Hradec - Oprava vstupního schodiště a části chodníku v areálu ZŠ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VRN - Vedlejší rozpočtové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21</v>
      </c>
      <c r="D89" s="39"/>
      <c r="E89" s="39"/>
      <c r="F89" s="26" t="str">
        <f>F12</f>
        <v xml:space="preserve"> </v>
      </c>
      <c r="G89" s="39"/>
      <c r="H89" s="39"/>
      <c r="I89" s="31" t="s">
        <v>23</v>
      </c>
      <c r="J89" s="78" t="str">
        <f>IF(J12="","",J12)</f>
        <v>25. 4. 2025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25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94</v>
      </c>
      <c r="D94" s="175"/>
      <c r="E94" s="175"/>
      <c r="F94" s="175"/>
      <c r="G94" s="175"/>
      <c r="H94" s="175"/>
      <c r="I94" s="175"/>
      <c r="J94" s="176" t="s">
        <v>95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96</v>
      </c>
      <c r="D96" s="39"/>
      <c r="E96" s="39"/>
      <c r="F96" s="39"/>
      <c r="G96" s="39"/>
      <c r="H96" s="39"/>
      <c r="I96" s="39"/>
      <c r="J96" s="109">
        <f>J120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97</v>
      </c>
    </row>
    <row r="97" hidden="1" s="9" customFormat="1" ht="24.96" customHeight="1">
      <c r="A97" s="9"/>
      <c r="B97" s="178"/>
      <c r="C97" s="179"/>
      <c r="D97" s="180" t="s">
        <v>531</v>
      </c>
      <c r="E97" s="181"/>
      <c r="F97" s="181"/>
      <c r="G97" s="181"/>
      <c r="H97" s="181"/>
      <c r="I97" s="181"/>
      <c r="J97" s="182">
        <f>J121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532</v>
      </c>
      <c r="E98" s="187"/>
      <c r="F98" s="187"/>
      <c r="G98" s="187"/>
      <c r="H98" s="187"/>
      <c r="I98" s="187"/>
      <c r="J98" s="188">
        <f>J122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533</v>
      </c>
      <c r="E99" s="187"/>
      <c r="F99" s="187"/>
      <c r="G99" s="187"/>
      <c r="H99" s="187"/>
      <c r="I99" s="187"/>
      <c r="J99" s="188">
        <f>J127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534</v>
      </c>
      <c r="E100" s="187"/>
      <c r="F100" s="187"/>
      <c r="G100" s="187"/>
      <c r="H100" s="187"/>
      <c r="I100" s="187"/>
      <c r="J100" s="188">
        <f>J136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hidden="1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hidden="1"/>
    <row r="104" hidden="1"/>
    <row r="105" hidden="1"/>
    <row r="106" s="2" customFormat="1" ht="6.96" customHeight="1">
      <c r="A106" s="37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112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17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6.25" customHeight="1">
      <c r="A110" s="37"/>
      <c r="B110" s="38"/>
      <c r="C110" s="39"/>
      <c r="D110" s="39"/>
      <c r="E110" s="173" t="str">
        <f>E7</f>
        <v>ZŠ Nový Hradec - Oprava vstupního schodiště a části chodníku v areálu ZŠ</v>
      </c>
      <c r="F110" s="31"/>
      <c r="G110" s="31"/>
      <c r="H110" s="31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91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75" t="str">
        <f>E9</f>
        <v>VRN - Vedlejší rozpočtové náklady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21</v>
      </c>
      <c r="D114" s="39"/>
      <c r="E114" s="39"/>
      <c r="F114" s="26" t="str">
        <f>F12</f>
        <v xml:space="preserve"> </v>
      </c>
      <c r="G114" s="39"/>
      <c r="H114" s="39"/>
      <c r="I114" s="31" t="s">
        <v>23</v>
      </c>
      <c r="J114" s="78" t="str">
        <f>IF(J12="","",J12)</f>
        <v>25. 4. 2025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25</v>
      </c>
      <c r="D116" s="39"/>
      <c r="E116" s="39"/>
      <c r="F116" s="26" t="str">
        <f>E15</f>
        <v xml:space="preserve"> </v>
      </c>
      <c r="G116" s="39"/>
      <c r="H116" s="39"/>
      <c r="I116" s="31" t="s">
        <v>30</v>
      </c>
      <c r="J116" s="35" t="str">
        <f>E21</f>
        <v xml:space="preserve"> 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28</v>
      </c>
      <c r="D117" s="39"/>
      <c r="E117" s="39"/>
      <c r="F117" s="26" t="str">
        <f>IF(E18="","",E18)</f>
        <v>Vyplň údaj</v>
      </c>
      <c r="G117" s="39"/>
      <c r="H117" s="39"/>
      <c r="I117" s="31" t="s">
        <v>32</v>
      </c>
      <c r="J117" s="35" t="str">
        <f>E24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90"/>
      <c r="B119" s="191"/>
      <c r="C119" s="192" t="s">
        <v>113</v>
      </c>
      <c r="D119" s="193" t="s">
        <v>59</v>
      </c>
      <c r="E119" s="193" t="s">
        <v>55</v>
      </c>
      <c r="F119" s="193" t="s">
        <v>56</v>
      </c>
      <c r="G119" s="193" t="s">
        <v>114</v>
      </c>
      <c r="H119" s="193" t="s">
        <v>115</v>
      </c>
      <c r="I119" s="193" t="s">
        <v>116</v>
      </c>
      <c r="J119" s="193" t="s">
        <v>95</v>
      </c>
      <c r="K119" s="194" t="s">
        <v>117</v>
      </c>
      <c r="L119" s="195"/>
      <c r="M119" s="99" t="s">
        <v>1</v>
      </c>
      <c r="N119" s="100" t="s">
        <v>38</v>
      </c>
      <c r="O119" s="100" t="s">
        <v>118</v>
      </c>
      <c r="P119" s="100" t="s">
        <v>119</v>
      </c>
      <c r="Q119" s="100" t="s">
        <v>120</v>
      </c>
      <c r="R119" s="100" t="s">
        <v>121</v>
      </c>
      <c r="S119" s="100" t="s">
        <v>122</v>
      </c>
      <c r="T119" s="101" t="s">
        <v>123</v>
      </c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</row>
    <row r="120" s="2" customFormat="1" ht="22.8" customHeight="1">
      <c r="A120" s="37"/>
      <c r="B120" s="38"/>
      <c r="C120" s="106" t="s">
        <v>124</v>
      </c>
      <c r="D120" s="39"/>
      <c r="E120" s="39"/>
      <c r="F120" s="39"/>
      <c r="G120" s="39"/>
      <c r="H120" s="39"/>
      <c r="I120" s="39"/>
      <c r="J120" s="196">
        <f>BK120</f>
        <v>0</v>
      </c>
      <c r="K120" s="39"/>
      <c r="L120" s="43"/>
      <c r="M120" s="102"/>
      <c r="N120" s="197"/>
      <c r="O120" s="103"/>
      <c r="P120" s="198">
        <f>P121</f>
        <v>0</v>
      </c>
      <c r="Q120" s="103"/>
      <c r="R120" s="198">
        <f>R121</f>
        <v>0</v>
      </c>
      <c r="S120" s="103"/>
      <c r="T120" s="199">
        <f>T121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73</v>
      </c>
      <c r="AU120" s="16" t="s">
        <v>97</v>
      </c>
      <c r="BK120" s="200">
        <f>BK121</f>
        <v>0</v>
      </c>
    </row>
    <row r="121" s="12" customFormat="1" ht="25.92" customHeight="1">
      <c r="A121" s="12"/>
      <c r="B121" s="201"/>
      <c r="C121" s="202"/>
      <c r="D121" s="203" t="s">
        <v>73</v>
      </c>
      <c r="E121" s="204" t="s">
        <v>87</v>
      </c>
      <c r="F121" s="204" t="s">
        <v>88</v>
      </c>
      <c r="G121" s="202"/>
      <c r="H121" s="202"/>
      <c r="I121" s="205"/>
      <c r="J121" s="206">
        <f>BK121</f>
        <v>0</v>
      </c>
      <c r="K121" s="202"/>
      <c r="L121" s="207"/>
      <c r="M121" s="208"/>
      <c r="N121" s="209"/>
      <c r="O121" s="209"/>
      <c r="P121" s="210">
        <f>P122+P127+P136</f>
        <v>0</v>
      </c>
      <c r="Q121" s="209"/>
      <c r="R121" s="210">
        <f>R122+R127+R136</f>
        <v>0</v>
      </c>
      <c r="S121" s="209"/>
      <c r="T121" s="211">
        <f>T122+T127+T136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2" t="s">
        <v>138</v>
      </c>
      <c r="AT121" s="213" t="s">
        <v>73</v>
      </c>
      <c r="AU121" s="213" t="s">
        <v>74</v>
      </c>
      <c r="AY121" s="212" t="s">
        <v>127</v>
      </c>
      <c r="BK121" s="214">
        <f>BK122+BK127+BK136</f>
        <v>0</v>
      </c>
    </row>
    <row r="122" s="12" customFormat="1" ht="22.8" customHeight="1">
      <c r="A122" s="12"/>
      <c r="B122" s="201"/>
      <c r="C122" s="202"/>
      <c r="D122" s="203" t="s">
        <v>73</v>
      </c>
      <c r="E122" s="215" t="s">
        <v>535</v>
      </c>
      <c r="F122" s="215" t="s">
        <v>536</v>
      </c>
      <c r="G122" s="202"/>
      <c r="H122" s="202"/>
      <c r="I122" s="205"/>
      <c r="J122" s="216">
        <f>BK122</f>
        <v>0</v>
      </c>
      <c r="K122" s="202"/>
      <c r="L122" s="207"/>
      <c r="M122" s="208"/>
      <c r="N122" s="209"/>
      <c r="O122" s="209"/>
      <c r="P122" s="210">
        <f>SUM(P123:P126)</f>
        <v>0</v>
      </c>
      <c r="Q122" s="209"/>
      <c r="R122" s="210">
        <f>SUM(R123:R126)</f>
        <v>0</v>
      </c>
      <c r="S122" s="209"/>
      <c r="T122" s="211">
        <f>SUM(T123:T126)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2" t="s">
        <v>138</v>
      </c>
      <c r="AT122" s="213" t="s">
        <v>73</v>
      </c>
      <c r="AU122" s="213" t="s">
        <v>8</v>
      </c>
      <c r="AY122" s="212" t="s">
        <v>127</v>
      </c>
      <c r="BK122" s="214">
        <f>SUM(BK123:BK126)</f>
        <v>0</v>
      </c>
    </row>
    <row r="123" s="2" customFormat="1" ht="16.5" customHeight="1">
      <c r="A123" s="37"/>
      <c r="B123" s="38"/>
      <c r="C123" s="217" t="s">
        <v>8</v>
      </c>
      <c r="D123" s="217" t="s">
        <v>129</v>
      </c>
      <c r="E123" s="218" t="s">
        <v>537</v>
      </c>
      <c r="F123" s="219" t="s">
        <v>538</v>
      </c>
      <c r="G123" s="220" t="s">
        <v>315</v>
      </c>
      <c r="H123" s="221">
        <v>1</v>
      </c>
      <c r="I123" s="222"/>
      <c r="J123" s="223">
        <f>ROUND(I123*H123,0)</f>
        <v>0</v>
      </c>
      <c r="K123" s="219" t="s">
        <v>133</v>
      </c>
      <c r="L123" s="43"/>
      <c r="M123" s="224" t="s">
        <v>1</v>
      </c>
      <c r="N123" s="225" t="s">
        <v>39</v>
      </c>
      <c r="O123" s="90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8" t="s">
        <v>539</v>
      </c>
      <c r="AT123" s="228" t="s">
        <v>129</v>
      </c>
      <c r="AU123" s="228" t="s">
        <v>83</v>
      </c>
      <c r="AY123" s="16" t="s">
        <v>127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6" t="s">
        <v>8</v>
      </c>
      <c r="BK123" s="229">
        <f>ROUND(I123*H123,0)</f>
        <v>0</v>
      </c>
      <c r="BL123" s="16" t="s">
        <v>539</v>
      </c>
      <c r="BM123" s="228" t="s">
        <v>540</v>
      </c>
    </row>
    <row r="124" s="2" customFormat="1">
      <c r="A124" s="37"/>
      <c r="B124" s="38"/>
      <c r="C124" s="39"/>
      <c r="D124" s="232" t="s">
        <v>147</v>
      </c>
      <c r="E124" s="39"/>
      <c r="F124" s="242" t="s">
        <v>541</v>
      </c>
      <c r="G124" s="39"/>
      <c r="H124" s="39"/>
      <c r="I124" s="243"/>
      <c r="J124" s="39"/>
      <c r="K124" s="39"/>
      <c r="L124" s="43"/>
      <c r="M124" s="244"/>
      <c r="N124" s="245"/>
      <c r="O124" s="90"/>
      <c r="P124" s="90"/>
      <c r="Q124" s="90"/>
      <c r="R124" s="90"/>
      <c r="S124" s="90"/>
      <c r="T124" s="91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147</v>
      </c>
      <c r="AU124" s="16" t="s">
        <v>83</v>
      </c>
    </row>
    <row r="125" s="2" customFormat="1" ht="16.5" customHeight="1">
      <c r="A125" s="37"/>
      <c r="B125" s="38"/>
      <c r="C125" s="217" t="s">
        <v>83</v>
      </c>
      <c r="D125" s="217" t="s">
        <v>129</v>
      </c>
      <c r="E125" s="218" t="s">
        <v>542</v>
      </c>
      <c r="F125" s="219" t="s">
        <v>543</v>
      </c>
      <c r="G125" s="220" t="s">
        <v>315</v>
      </c>
      <c r="H125" s="221">
        <v>1</v>
      </c>
      <c r="I125" s="222"/>
      <c r="J125" s="223">
        <f>ROUND(I125*H125,0)</f>
        <v>0</v>
      </c>
      <c r="K125" s="219" t="s">
        <v>133</v>
      </c>
      <c r="L125" s="43"/>
      <c r="M125" s="224" t="s">
        <v>1</v>
      </c>
      <c r="N125" s="225" t="s">
        <v>39</v>
      </c>
      <c r="O125" s="90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8" t="s">
        <v>539</v>
      </c>
      <c r="AT125" s="228" t="s">
        <v>129</v>
      </c>
      <c r="AU125" s="228" t="s">
        <v>83</v>
      </c>
      <c r="AY125" s="16" t="s">
        <v>127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6" t="s">
        <v>8</v>
      </c>
      <c r="BK125" s="229">
        <f>ROUND(I125*H125,0)</f>
        <v>0</v>
      </c>
      <c r="BL125" s="16" t="s">
        <v>539</v>
      </c>
      <c r="BM125" s="228" t="s">
        <v>544</v>
      </c>
    </row>
    <row r="126" s="2" customFormat="1">
      <c r="A126" s="37"/>
      <c r="B126" s="38"/>
      <c r="C126" s="39"/>
      <c r="D126" s="232" t="s">
        <v>147</v>
      </c>
      <c r="E126" s="39"/>
      <c r="F126" s="242" t="s">
        <v>545</v>
      </c>
      <c r="G126" s="39"/>
      <c r="H126" s="39"/>
      <c r="I126" s="243"/>
      <c r="J126" s="39"/>
      <c r="K126" s="39"/>
      <c r="L126" s="43"/>
      <c r="M126" s="244"/>
      <c r="N126" s="245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147</v>
      </c>
      <c r="AU126" s="16" t="s">
        <v>83</v>
      </c>
    </row>
    <row r="127" s="12" customFormat="1" ht="22.8" customHeight="1">
      <c r="A127" s="12"/>
      <c r="B127" s="201"/>
      <c r="C127" s="202"/>
      <c r="D127" s="203" t="s">
        <v>73</v>
      </c>
      <c r="E127" s="215" t="s">
        <v>546</v>
      </c>
      <c r="F127" s="215" t="s">
        <v>547</v>
      </c>
      <c r="G127" s="202"/>
      <c r="H127" s="202"/>
      <c r="I127" s="205"/>
      <c r="J127" s="216">
        <f>BK127</f>
        <v>0</v>
      </c>
      <c r="K127" s="202"/>
      <c r="L127" s="207"/>
      <c r="M127" s="208"/>
      <c r="N127" s="209"/>
      <c r="O127" s="209"/>
      <c r="P127" s="210">
        <f>SUM(P128:P135)</f>
        <v>0</v>
      </c>
      <c r="Q127" s="209"/>
      <c r="R127" s="210">
        <f>SUM(R128:R135)</f>
        <v>0</v>
      </c>
      <c r="S127" s="209"/>
      <c r="T127" s="211">
        <f>SUM(T128:T135)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2" t="s">
        <v>138</v>
      </c>
      <c r="AT127" s="213" t="s">
        <v>73</v>
      </c>
      <c r="AU127" s="213" t="s">
        <v>8</v>
      </c>
      <c r="AY127" s="212" t="s">
        <v>127</v>
      </c>
      <c r="BK127" s="214">
        <f>SUM(BK128:BK135)</f>
        <v>0</v>
      </c>
    </row>
    <row r="128" s="2" customFormat="1" ht="16.5" customHeight="1">
      <c r="A128" s="37"/>
      <c r="B128" s="38"/>
      <c r="C128" s="217" t="s">
        <v>143</v>
      </c>
      <c r="D128" s="217" t="s">
        <v>129</v>
      </c>
      <c r="E128" s="218" t="s">
        <v>548</v>
      </c>
      <c r="F128" s="219" t="s">
        <v>547</v>
      </c>
      <c r="G128" s="220" t="s">
        <v>315</v>
      </c>
      <c r="H128" s="221">
        <v>1</v>
      </c>
      <c r="I128" s="222"/>
      <c r="J128" s="223">
        <f>ROUND(I128*H128,0)</f>
        <v>0</v>
      </c>
      <c r="K128" s="219" t="s">
        <v>133</v>
      </c>
      <c r="L128" s="43"/>
      <c r="M128" s="224" t="s">
        <v>1</v>
      </c>
      <c r="N128" s="225" t="s">
        <v>39</v>
      </c>
      <c r="O128" s="90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539</v>
      </c>
      <c r="AT128" s="228" t="s">
        <v>129</v>
      </c>
      <c r="AU128" s="228" t="s">
        <v>83</v>
      </c>
      <c r="AY128" s="16" t="s">
        <v>127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</v>
      </c>
      <c r="BK128" s="229">
        <f>ROUND(I128*H128,0)</f>
        <v>0</v>
      </c>
      <c r="BL128" s="16" t="s">
        <v>539</v>
      </c>
      <c r="BM128" s="228" t="s">
        <v>549</v>
      </c>
    </row>
    <row r="129" s="2" customFormat="1">
      <c r="A129" s="37"/>
      <c r="B129" s="38"/>
      <c r="C129" s="39"/>
      <c r="D129" s="232" t="s">
        <v>147</v>
      </c>
      <c r="E129" s="39"/>
      <c r="F129" s="242" t="s">
        <v>550</v>
      </c>
      <c r="G129" s="39"/>
      <c r="H129" s="39"/>
      <c r="I129" s="243"/>
      <c r="J129" s="39"/>
      <c r="K129" s="39"/>
      <c r="L129" s="43"/>
      <c r="M129" s="244"/>
      <c r="N129" s="245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147</v>
      </c>
      <c r="AU129" s="16" t="s">
        <v>83</v>
      </c>
    </row>
    <row r="130" s="2" customFormat="1" ht="16.5" customHeight="1">
      <c r="A130" s="37"/>
      <c r="B130" s="38"/>
      <c r="C130" s="217" t="s">
        <v>134</v>
      </c>
      <c r="D130" s="217" t="s">
        <v>129</v>
      </c>
      <c r="E130" s="218" t="s">
        <v>551</v>
      </c>
      <c r="F130" s="219" t="s">
        <v>552</v>
      </c>
      <c r="G130" s="220" t="s">
        <v>315</v>
      </c>
      <c r="H130" s="221">
        <v>1</v>
      </c>
      <c r="I130" s="222"/>
      <c r="J130" s="223">
        <f>ROUND(I130*H130,0)</f>
        <v>0</v>
      </c>
      <c r="K130" s="219" t="s">
        <v>1</v>
      </c>
      <c r="L130" s="43"/>
      <c r="M130" s="224" t="s">
        <v>1</v>
      </c>
      <c r="N130" s="225" t="s">
        <v>39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539</v>
      </c>
      <c r="AT130" s="228" t="s">
        <v>129</v>
      </c>
      <c r="AU130" s="228" t="s">
        <v>83</v>
      </c>
      <c r="AY130" s="16" t="s">
        <v>127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</v>
      </c>
      <c r="BK130" s="229">
        <f>ROUND(I130*H130,0)</f>
        <v>0</v>
      </c>
      <c r="BL130" s="16" t="s">
        <v>539</v>
      </c>
      <c r="BM130" s="228" t="s">
        <v>553</v>
      </c>
    </row>
    <row r="131" s="2" customFormat="1">
      <c r="A131" s="37"/>
      <c r="B131" s="38"/>
      <c r="C131" s="39"/>
      <c r="D131" s="232" t="s">
        <v>147</v>
      </c>
      <c r="E131" s="39"/>
      <c r="F131" s="242" t="s">
        <v>554</v>
      </c>
      <c r="G131" s="39"/>
      <c r="H131" s="39"/>
      <c r="I131" s="243"/>
      <c r="J131" s="39"/>
      <c r="K131" s="39"/>
      <c r="L131" s="43"/>
      <c r="M131" s="244"/>
      <c r="N131" s="245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147</v>
      </c>
      <c r="AU131" s="16" t="s">
        <v>83</v>
      </c>
    </row>
    <row r="132" s="2" customFormat="1" ht="16.5" customHeight="1">
      <c r="A132" s="37"/>
      <c r="B132" s="38"/>
      <c r="C132" s="217" t="s">
        <v>138</v>
      </c>
      <c r="D132" s="217" t="s">
        <v>129</v>
      </c>
      <c r="E132" s="218" t="s">
        <v>555</v>
      </c>
      <c r="F132" s="219" t="s">
        <v>556</v>
      </c>
      <c r="G132" s="220" t="s">
        <v>315</v>
      </c>
      <c r="H132" s="221">
        <v>1</v>
      </c>
      <c r="I132" s="222"/>
      <c r="J132" s="223">
        <f>ROUND(I132*H132,0)</f>
        <v>0</v>
      </c>
      <c r="K132" s="219" t="s">
        <v>133</v>
      </c>
      <c r="L132" s="43"/>
      <c r="M132" s="224" t="s">
        <v>1</v>
      </c>
      <c r="N132" s="225" t="s">
        <v>39</v>
      </c>
      <c r="O132" s="90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539</v>
      </c>
      <c r="AT132" s="228" t="s">
        <v>129</v>
      </c>
      <c r="AU132" s="228" t="s">
        <v>83</v>
      </c>
      <c r="AY132" s="16" t="s">
        <v>127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</v>
      </c>
      <c r="BK132" s="229">
        <f>ROUND(I132*H132,0)</f>
        <v>0</v>
      </c>
      <c r="BL132" s="16" t="s">
        <v>539</v>
      </c>
      <c r="BM132" s="228" t="s">
        <v>557</v>
      </c>
    </row>
    <row r="133" s="2" customFormat="1">
      <c r="A133" s="37"/>
      <c r="B133" s="38"/>
      <c r="C133" s="39"/>
      <c r="D133" s="232" t="s">
        <v>147</v>
      </c>
      <c r="E133" s="39"/>
      <c r="F133" s="242" t="s">
        <v>558</v>
      </c>
      <c r="G133" s="39"/>
      <c r="H133" s="39"/>
      <c r="I133" s="243"/>
      <c r="J133" s="39"/>
      <c r="K133" s="39"/>
      <c r="L133" s="43"/>
      <c r="M133" s="244"/>
      <c r="N133" s="245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147</v>
      </c>
      <c r="AU133" s="16" t="s">
        <v>83</v>
      </c>
    </row>
    <row r="134" s="2" customFormat="1" ht="16.5" customHeight="1">
      <c r="A134" s="37"/>
      <c r="B134" s="38"/>
      <c r="C134" s="217" t="s">
        <v>149</v>
      </c>
      <c r="D134" s="217" t="s">
        <v>129</v>
      </c>
      <c r="E134" s="218" t="s">
        <v>559</v>
      </c>
      <c r="F134" s="219" t="s">
        <v>560</v>
      </c>
      <c r="G134" s="220" t="s">
        <v>315</v>
      </c>
      <c r="H134" s="221">
        <v>1</v>
      </c>
      <c r="I134" s="222"/>
      <c r="J134" s="223">
        <f>ROUND(I134*H134,0)</f>
        <v>0</v>
      </c>
      <c r="K134" s="219" t="s">
        <v>133</v>
      </c>
      <c r="L134" s="43"/>
      <c r="M134" s="224" t="s">
        <v>1</v>
      </c>
      <c r="N134" s="225" t="s">
        <v>39</v>
      </c>
      <c r="O134" s="90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539</v>
      </c>
      <c r="AT134" s="228" t="s">
        <v>129</v>
      </c>
      <c r="AU134" s="228" t="s">
        <v>83</v>
      </c>
      <c r="AY134" s="16" t="s">
        <v>127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6" t="s">
        <v>8</v>
      </c>
      <c r="BK134" s="229">
        <f>ROUND(I134*H134,0)</f>
        <v>0</v>
      </c>
      <c r="BL134" s="16" t="s">
        <v>539</v>
      </c>
      <c r="BM134" s="228" t="s">
        <v>561</v>
      </c>
    </row>
    <row r="135" s="2" customFormat="1">
      <c r="A135" s="37"/>
      <c r="B135" s="38"/>
      <c r="C135" s="39"/>
      <c r="D135" s="232" t="s">
        <v>147</v>
      </c>
      <c r="E135" s="39"/>
      <c r="F135" s="242" t="s">
        <v>562</v>
      </c>
      <c r="G135" s="39"/>
      <c r="H135" s="39"/>
      <c r="I135" s="243"/>
      <c r="J135" s="39"/>
      <c r="K135" s="39"/>
      <c r="L135" s="43"/>
      <c r="M135" s="244"/>
      <c r="N135" s="245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147</v>
      </c>
      <c r="AU135" s="16" t="s">
        <v>83</v>
      </c>
    </row>
    <row r="136" s="12" customFormat="1" ht="22.8" customHeight="1">
      <c r="A136" s="12"/>
      <c r="B136" s="201"/>
      <c r="C136" s="202"/>
      <c r="D136" s="203" t="s">
        <v>73</v>
      </c>
      <c r="E136" s="215" t="s">
        <v>563</v>
      </c>
      <c r="F136" s="215" t="s">
        <v>564</v>
      </c>
      <c r="G136" s="202"/>
      <c r="H136" s="202"/>
      <c r="I136" s="205"/>
      <c r="J136" s="216">
        <f>BK136</f>
        <v>0</v>
      </c>
      <c r="K136" s="202"/>
      <c r="L136" s="207"/>
      <c r="M136" s="208"/>
      <c r="N136" s="209"/>
      <c r="O136" s="209"/>
      <c r="P136" s="210">
        <f>SUM(P137:P138)</f>
        <v>0</v>
      </c>
      <c r="Q136" s="209"/>
      <c r="R136" s="210">
        <f>SUM(R137:R138)</f>
        <v>0</v>
      </c>
      <c r="S136" s="209"/>
      <c r="T136" s="211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2" t="s">
        <v>138</v>
      </c>
      <c r="AT136" s="213" t="s">
        <v>73</v>
      </c>
      <c r="AU136" s="213" t="s">
        <v>8</v>
      </c>
      <c r="AY136" s="212" t="s">
        <v>127</v>
      </c>
      <c r="BK136" s="214">
        <f>SUM(BK137:BK138)</f>
        <v>0</v>
      </c>
    </row>
    <row r="137" s="2" customFormat="1" ht="16.5" customHeight="1">
      <c r="A137" s="37"/>
      <c r="B137" s="38"/>
      <c r="C137" s="217" t="s">
        <v>166</v>
      </c>
      <c r="D137" s="217" t="s">
        <v>129</v>
      </c>
      <c r="E137" s="218" t="s">
        <v>565</v>
      </c>
      <c r="F137" s="219" t="s">
        <v>564</v>
      </c>
      <c r="G137" s="220" t="s">
        <v>315</v>
      </c>
      <c r="H137" s="221">
        <v>1</v>
      </c>
      <c r="I137" s="222"/>
      <c r="J137" s="223">
        <f>ROUND(I137*H137,0)</f>
        <v>0</v>
      </c>
      <c r="K137" s="219" t="s">
        <v>133</v>
      </c>
      <c r="L137" s="43"/>
      <c r="M137" s="224" t="s">
        <v>1</v>
      </c>
      <c r="N137" s="225" t="s">
        <v>39</v>
      </c>
      <c r="O137" s="90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8" t="s">
        <v>539</v>
      </c>
      <c r="AT137" s="228" t="s">
        <v>129</v>
      </c>
      <c r="AU137" s="228" t="s">
        <v>83</v>
      </c>
      <c r="AY137" s="16" t="s">
        <v>127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6" t="s">
        <v>8</v>
      </c>
      <c r="BK137" s="229">
        <f>ROUND(I137*H137,0)</f>
        <v>0</v>
      </c>
      <c r="BL137" s="16" t="s">
        <v>539</v>
      </c>
      <c r="BM137" s="228" t="s">
        <v>566</v>
      </c>
    </row>
    <row r="138" s="2" customFormat="1">
      <c r="A138" s="37"/>
      <c r="B138" s="38"/>
      <c r="C138" s="39"/>
      <c r="D138" s="232" t="s">
        <v>147</v>
      </c>
      <c r="E138" s="39"/>
      <c r="F138" s="242" t="s">
        <v>567</v>
      </c>
      <c r="G138" s="39"/>
      <c r="H138" s="39"/>
      <c r="I138" s="243"/>
      <c r="J138" s="39"/>
      <c r="K138" s="39"/>
      <c r="L138" s="43"/>
      <c r="M138" s="275"/>
      <c r="N138" s="276"/>
      <c r="O138" s="272"/>
      <c r="P138" s="272"/>
      <c r="Q138" s="272"/>
      <c r="R138" s="272"/>
      <c r="S138" s="272"/>
      <c r="T138" s="27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147</v>
      </c>
      <c r="AU138" s="16" t="s">
        <v>83</v>
      </c>
    </row>
    <row r="139" s="2" customFormat="1" ht="6.96" customHeight="1">
      <c r="A139" s="37"/>
      <c r="B139" s="65"/>
      <c r="C139" s="66"/>
      <c r="D139" s="66"/>
      <c r="E139" s="66"/>
      <c r="F139" s="66"/>
      <c r="G139" s="66"/>
      <c r="H139" s="66"/>
      <c r="I139" s="66"/>
      <c r="J139" s="66"/>
      <c r="K139" s="66"/>
      <c r="L139" s="43"/>
      <c r="M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</sheetData>
  <sheetProtection sheet="1" autoFilter="0" formatColumns="0" formatRows="0" objects="1" scenarios="1" spinCount="100000" saltValue="G2E+kBrHS7dO+Y2Ujbj2E3OmVv4RDm1eeK58nEjfVYPJWO14w++aII6OGcEkQplIxV5tDJ/WUMyGHH8MVBbd6Q==" hashValue="QDk3LUUjOftmu+iIaReH29fNe4h/FY7Lp3kou3yjTIqpkiqezKKqdntDlypdwEfEDkPExhj4XYg13rQYScPXyA==" algorithmName="SHA-512" password="CC35"/>
  <autoFilter ref="C119:K13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Václav Lédl</dc:creator>
  <cp:lastModifiedBy>Václav Lédl</cp:lastModifiedBy>
  <dcterms:created xsi:type="dcterms:W3CDTF">2025-06-03T05:37:35Z</dcterms:created>
  <dcterms:modified xsi:type="dcterms:W3CDTF">2025-06-03T05:37:38Z</dcterms:modified>
</cp:coreProperties>
</file>